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113D0840-AA8B-4E70-90C4-7A5599AE810B}"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6" i="2"/>
  <c r="D29" i="2"/>
  <c r="D9" i="2"/>
  <c r="D38" i="2" l="1"/>
  <c r="D32" i="2"/>
  <c r="D33" i="2"/>
  <c r="D31" i="2"/>
  <c r="D34" i="2"/>
  <c r="D39"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33" l="1"/>
  <c r="N41" i="333" s="1"/>
  <c r="N84" i="220"/>
  <c r="N46" i="220" s="1"/>
  <c r="N76" i="98"/>
  <c r="N41" i="98" s="1"/>
  <c r="N76" i="101"/>
  <c r="N41" i="101" s="1"/>
  <c r="N76" i="134"/>
  <c r="N41" i="134" s="1"/>
  <c r="N76" i="65"/>
  <c r="N41" i="65" s="1"/>
  <c r="N43" i="65" s="1"/>
  <c r="N77" i="362"/>
  <c r="N41" i="362" s="1"/>
  <c r="N81" i="280"/>
  <c r="N44" i="280" s="1"/>
  <c r="N77" i="337"/>
  <c r="N41" i="337" s="1"/>
  <c r="N77" i="193"/>
  <c r="N43" i="193" s="1"/>
  <c r="N76" i="92"/>
  <c r="N41" i="92" s="1"/>
  <c r="N76" i="96"/>
  <c r="N41" i="96" s="1"/>
  <c r="N43" i="96" s="1"/>
  <c r="N76" i="107"/>
  <c r="N41" i="107" s="1"/>
  <c r="N43" i="107" s="1"/>
  <c r="N75" i="133"/>
  <c r="N41" i="133" s="1"/>
  <c r="N76" i="135"/>
  <c r="N41" i="135" s="1"/>
  <c r="N83" i="221"/>
  <c r="N46" i="221" s="1"/>
  <c r="N48" i="221" s="1"/>
  <c r="N72" i="227"/>
  <c r="N41" i="227" s="1"/>
  <c r="N76" i="242"/>
  <c r="N40" i="242" s="1"/>
  <c r="N80" i="164"/>
  <c r="N46" i="164" s="1"/>
  <c r="N83" i="165"/>
  <c r="N49" i="165" s="1"/>
  <c r="N81" i="170"/>
  <c r="N47" i="170" s="1"/>
  <c r="N49" i="170" s="1"/>
  <c r="N81" i="176"/>
  <c r="N47" i="176" s="1"/>
  <c r="N81" i="171"/>
  <c r="N47" i="171" s="1"/>
  <c r="N81" i="178"/>
  <c r="N47" i="178" s="1"/>
  <c r="N77" i="323"/>
  <c r="N77" i="328"/>
  <c r="N41" i="328" s="1"/>
  <c r="N43" i="328" s="1"/>
  <c r="N76" i="136"/>
  <c r="N41" i="136" s="1"/>
  <c r="N76" i="137"/>
  <c r="N41" i="137" s="1"/>
  <c r="N76" i="146"/>
  <c r="N41" i="146" s="1"/>
  <c r="N43" i="146" s="1"/>
  <c r="N76" i="144"/>
  <c r="N41" i="144" s="1"/>
  <c r="N78" i="273"/>
  <c r="N41" i="273" s="1"/>
  <c r="N81" i="282"/>
  <c r="N44" i="282" s="1"/>
  <c r="N75" i="289"/>
  <c r="N41" i="289" s="1"/>
  <c r="N43" i="289" s="1"/>
  <c r="N77" i="289" s="1"/>
  <c r="L84" i="289" s="1"/>
  <c r="N75" i="293"/>
  <c r="N41" i="293" s="1"/>
  <c r="N43" i="293" s="1"/>
  <c r="N77" i="295"/>
  <c r="N41" i="295" s="1"/>
  <c r="N43" i="295" s="1"/>
  <c r="N75" i="325"/>
  <c r="N41" i="325" s="1"/>
  <c r="N43" i="325" s="1"/>
  <c r="N77" i="329"/>
  <c r="N41" i="329" s="1"/>
  <c r="N43" i="329" s="1"/>
  <c r="N76" i="26"/>
  <c r="N42" i="26" s="1"/>
  <c r="N43" i="26" s="1"/>
  <c r="N79" i="50"/>
  <c r="N42" i="50" s="1"/>
  <c r="N43" i="50" s="1"/>
  <c r="N76" i="56"/>
  <c r="N42" i="56" s="1"/>
  <c r="N43" i="56" s="1"/>
  <c r="N76" i="67"/>
  <c r="N41" i="67" s="1"/>
  <c r="N43" i="67" s="1"/>
  <c r="N78" i="67" s="1"/>
  <c r="N76" i="68"/>
  <c r="N41" i="68" s="1"/>
  <c r="N75" i="75"/>
  <c r="N41" i="75" s="1"/>
  <c r="N76" i="80"/>
  <c r="N41" i="80" s="1"/>
  <c r="N43" i="80" s="1"/>
  <c r="N76" i="82"/>
  <c r="N41" i="82" s="1"/>
  <c r="N76" i="84"/>
  <c r="N41" i="84" s="1"/>
  <c r="N76" i="86"/>
  <c r="N41" i="86" s="1"/>
  <c r="N76" i="88"/>
  <c r="N41" i="88" s="1"/>
  <c r="N76" i="90"/>
  <c r="N41" i="90" s="1"/>
  <c r="N43" i="90" s="1"/>
  <c r="N76" i="94"/>
  <c r="N41" i="94" s="1"/>
  <c r="N76" i="102"/>
  <c r="N41" i="102" s="1"/>
  <c r="N76" i="105"/>
  <c r="N41" i="105" s="1"/>
  <c r="N43" i="105" s="1"/>
  <c r="N76" i="108"/>
  <c r="N41" i="108" s="1"/>
  <c r="N80" i="179"/>
  <c r="N46" i="179" s="1"/>
  <c r="N48" i="179" s="1"/>
  <c r="N80" i="180"/>
  <c r="N46" i="180" s="1"/>
  <c r="N80" i="177"/>
  <c r="N46" i="177" s="1"/>
  <c r="N48" i="177" s="1"/>
  <c r="N80" i="181"/>
  <c r="N46" i="181" s="1"/>
  <c r="N48" i="181" s="1"/>
  <c r="N80" i="183"/>
  <c r="N46" i="183" s="1"/>
  <c r="N80" i="184"/>
  <c r="N46" i="184" s="1"/>
  <c r="N81" i="185"/>
  <c r="N47" i="185" s="1"/>
  <c r="N81" i="186"/>
  <c r="N47" i="186" s="1"/>
  <c r="N49" i="186" s="1"/>
  <c r="N80" i="188"/>
  <c r="N46" i="188" s="1"/>
  <c r="N48" i="188" s="1"/>
  <c r="N81" i="187"/>
  <c r="N47" i="187" s="1"/>
  <c r="N76" i="231"/>
  <c r="N40" i="231" s="1"/>
  <c r="N42" i="231" s="1"/>
  <c r="N77" i="233"/>
  <c r="N41" i="233" s="1"/>
  <c r="N43" i="233" s="1"/>
  <c r="N76" i="243"/>
  <c r="N40" i="243" s="1"/>
  <c r="N81" i="267"/>
  <c r="N41" i="267" s="1"/>
  <c r="N43" i="267" s="1"/>
  <c r="N83" i="279"/>
  <c r="N46" i="279" s="1"/>
  <c r="N77" i="250"/>
  <c r="N41" i="250" s="1"/>
  <c r="N43" i="250" s="1"/>
  <c r="N79" i="250" s="1"/>
  <c r="N77" i="254"/>
  <c r="N41" i="254" s="1"/>
  <c r="N91" i="260"/>
  <c r="N47" i="260" s="1"/>
  <c r="N75" i="290"/>
  <c r="N41" i="290" s="1"/>
  <c r="N43" i="290" s="1"/>
  <c r="N77" i="294"/>
  <c r="N41" i="294" s="1"/>
  <c r="N43" i="294" s="1"/>
  <c r="N75" i="299"/>
  <c r="N41" i="299" s="1"/>
  <c r="N43" i="299" s="1"/>
  <c r="N61" i="221"/>
  <c r="N53" i="325"/>
  <c r="N76" i="19"/>
  <c r="N42" i="19" s="1"/>
  <c r="N43" i="19" s="1"/>
  <c r="N43" i="22"/>
  <c r="N76" i="24"/>
  <c r="N42" i="24" s="1"/>
  <c r="N76" i="25"/>
  <c r="N42" i="25" s="1"/>
  <c r="N43" i="25" s="1"/>
  <c r="N76" i="61"/>
  <c r="N42" i="61" s="1"/>
  <c r="N76" i="64"/>
  <c r="N41" i="64" s="1"/>
  <c r="N43" i="64" s="1"/>
  <c r="N75" i="72"/>
  <c r="N41" i="72" s="1"/>
  <c r="N43" i="72" s="1"/>
  <c r="N77" i="72" s="1"/>
  <c r="L84" i="72" s="1"/>
  <c r="N75" i="74"/>
  <c r="N41" i="74" s="1"/>
  <c r="N43" i="74" s="1"/>
  <c r="N77" i="74" s="1"/>
  <c r="N76" i="79"/>
  <c r="N41" i="79" s="1"/>
  <c r="N76" i="81"/>
  <c r="N41" i="81" s="1"/>
  <c r="N76" i="83"/>
  <c r="N41" i="83" s="1"/>
  <c r="N43" i="83" s="1"/>
  <c r="N76" i="85"/>
  <c r="N41" i="85" s="1"/>
  <c r="N43" i="85" s="1"/>
  <c r="N76" i="87"/>
  <c r="N41" i="87" s="1"/>
  <c r="N76" i="89"/>
  <c r="N41" i="89" s="1"/>
  <c r="N76" i="91"/>
  <c r="N41" i="91" s="1"/>
  <c r="N76" i="100"/>
  <c r="N41" i="100" s="1"/>
  <c r="N43" i="100" s="1"/>
  <c r="N76" i="106"/>
  <c r="N41" i="106" s="1"/>
  <c r="N43" i="106" s="1"/>
  <c r="N80" i="160"/>
  <c r="N46" i="160" s="1"/>
  <c r="N48" i="160" s="1"/>
  <c r="N78" i="232"/>
  <c r="N41" i="232" s="1"/>
  <c r="N43" i="232" s="1"/>
  <c r="N76" i="234"/>
  <c r="N40" i="234" s="1"/>
  <c r="N42" i="234" s="1"/>
  <c r="N79" i="244"/>
  <c r="N45" i="244" s="1"/>
  <c r="N87" i="246"/>
  <c r="N45" i="246" s="1"/>
  <c r="N81" i="266"/>
  <c r="N41" i="266" s="1"/>
  <c r="N78" i="272"/>
  <c r="N41" i="272" s="1"/>
  <c r="N77" i="321"/>
  <c r="N77" i="342"/>
  <c r="N41" i="342" s="1"/>
  <c r="N77" i="347"/>
  <c r="N41" i="347" s="1"/>
  <c r="N43" i="347" s="1"/>
  <c r="N77" i="364"/>
  <c r="N41" i="364" s="1"/>
  <c r="N43" i="31"/>
  <c r="N76" i="63"/>
  <c r="N41" i="63" s="1"/>
  <c r="N43" i="63" s="1"/>
  <c r="N76" i="95"/>
  <c r="N41" i="95" s="1"/>
  <c r="N43" i="95" s="1"/>
  <c r="N76" i="97"/>
  <c r="N41" i="97" s="1"/>
  <c r="N43" i="97" s="1"/>
  <c r="N76" i="99"/>
  <c r="N41" i="99" s="1"/>
  <c r="N76" i="103"/>
  <c r="N41" i="103" s="1"/>
  <c r="N43" i="103" s="1"/>
  <c r="N81" i="154"/>
  <c r="N47" i="154" s="1"/>
  <c r="N49" i="154" s="1"/>
  <c r="N73" i="229"/>
  <c r="N40" i="229" s="1"/>
  <c r="N77" i="258"/>
  <c r="N41"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7" i="259"/>
  <c r="N41" i="259" s="1"/>
  <c r="N75" i="283"/>
  <c r="N41" i="283" s="1"/>
  <c r="N75" i="292"/>
  <c r="N41" i="292" s="1"/>
  <c r="N43" i="292" s="1"/>
  <c r="N75" i="302"/>
  <c r="N41" i="302" s="1"/>
  <c r="N43" i="302" s="1"/>
  <c r="N77" i="308"/>
  <c r="N41" i="308"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4"/>
  <c r="I70" i="96"/>
  <c r="I71" i="96"/>
  <c r="N43" i="102"/>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8"/>
  <c r="N43" i="91"/>
  <c r="N43" i="98"/>
  <c r="N43" i="101"/>
  <c r="N43" i="108"/>
  <c r="N43" i="133"/>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9" i="178"/>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L85" i="51"/>
  <c r="I70" i="38"/>
  <c r="N43" i="38"/>
  <c r="L84" i="28"/>
  <c r="L83" i="28"/>
  <c r="L85" i="28"/>
  <c r="I70" i="15"/>
  <c r="N76" i="12"/>
  <c r="N42" i="12" s="1"/>
  <c r="N43" i="12" s="1"/>
  <c r="I70" i="12"/>
  <c r="N78" i="37" l="1"/>
  <c r="L85" i="37" s="1"/>
  <c r="N79" i="364"/>
  <c r="L84" i="65"/>
  <c r="N81" i="248"/>
  <c r="N43" i="248" s="1"/>
  <c r="N45" i="248" s="1"/>
  <c r="N43" i="137"/>
  <c r="L85" i="67"/>
  <c r="L83" i="67"/>
  <c r="L84" i="67"/>
  <c r="N78" i="25"/>
  <c r="L85" i="25" s="1"/>
  <c r="N79" i="347"/>
  <c r="L84" i="347" s="1"/>
  <c r="N78" i="43"/>
  <c r="L85" i="43" s="1"/>
  <c r="N81" i="50"/>
  <c r="L87" i="50" s="1"/>
  <c r="L84" i="78"/>
  <c r="N78" i="34"/>
  <c r="L83" i="34" s="1"/>
  <c r="L83" i="47"/>
  <c r="L83" i="7"/>
  <c r="L84" i="208"/>
  <c r="L82" i="289"/>
  <c r="N78" i="22"/>
  <c r="L85" i="22" s="1"/>
  <c r="N78" i="21"/>
  <c r="L84" i="21" s="1"/>
  <c r="L86" i="356"/>
  <c r="L86" i="323"/>
  <c r="L83" i="289"/>
  <c r="L84" i="226"/>
  <c r="N80" i="275"/>
  <c r="L87" i="275" s="1"/>
  <c r="L83" i="78"/>
  <c r="L84" i="63"/>
  <c r="L84" i="74"/>
  <c r="L82" i="74"/>
  <c r="L83" i="74"/>
  <c r="N78" i="42"/>
  <c r="L85" i="42" s="1"/>
  <c r="L84" i="253"/>
  <c r="N79" i="333"/>
  <c r="L85" i="333" s="1"/>
  <c r="L85" i="46"/>
  <c r="L83" i="46"/>
  <c r="N78" i="38"/>
  <c r="L85" i="38" s="1"/>
  <c r="L85" i="63"/>
  <c r="L82" i="72"/>
  <c r="N79" i="363"/>
  <c r="L84"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N78" i="106" s="1"/>
  <c r="L85" i="106" s="1"/>
  <c r="L59" i="98"/>
  <c r="N59" i="98" s="1"/>
  <c r="N65"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85"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8" i="219"/>
  <c r="L89" i="219"/>
  <c r="L87" i="219"/>
  <c r="L83" i="21"/>
  <c r="L85" i="21"/>
  <c r="L85" i="7"/>
  <c r="N86" i="7" s="1"/>
  <c r="N88" i="7" s="1"/>
  <c r="D3" i="5" s="1"/>
  <c r="L83" i="43"/>
  <c r="L84" i="46"/>
  <c r="L86" i="50"/>
  <c r="L84" i="339"/>
  <c r="N83" i="282"/>
  <c r="L89" i="282" s="1"/>
  <c r="N79" i="256"/>
  <c r="L84" i="256" s="1"/>
  <c r="N78" i="35"/>
  <c r="N77" i="284"/>
  <c r="L84" i="284" s="1"/>
  <c r="L88" i="218"/>
  <c r="N90" i="218" s="1"/>
  <c r="N92" i="218" s="1"/>
  <c r="D180" i="5" s="1"/>
  <c r="L85" i="253"/>
  <c r="N78" i="33"/>
  <c r="L83" i="33" s="1"/>
  <c r="L84" i="64"/>
  <c r="N78" i="53"/>
  <c r="L85" i="53" s="1"/>
  <c r="N78" i="215"/>
  <c r="L84" i="215" s="1"/>
  <c r="N78" i="107"/>
  <c r="L85" i="107" s="1"/>
  <c r="N79" i="262"/>
  <c r="L84" i="262" s="1"/>
  <c r="L84" i="348"/>
  <c r="L86" i="328"/>
  <c r="N78" i="213"/>
  <c r="L83" i="213" s="1"/>
  <c r="N77" i="299"/>
  <c r="L83" i="299" s="1"/>
  <c r="N80" i="272"/>
  <c r="L85" i="272" s="1"/>
  <c r="L85" i="32"/>
  <c r="L84" i="31"/>
  <c r="L84" i="32"/>
  <c r="L85" i="31"/>
  <c r="N79" i="264"/>
  <c r="L86" i="264" s="1"/>
  <c r="N74" i="227"/>
  <c r="L79" i="227" s="1"/>
  <c r="N70" i="182"/>
  <c r="N70" i="154"/>
  <c r="N83" i="154" s="1"/>
  <c r="L88" i="154" s="1"/>
  <c r="N79" i="261"/>
  <c r="L84" i="261" s="1"/>
  <c r="L82" i="305"/>
  <c r="L83" i="305"/>
  <c r="L87" i="281"/>
  <c r="N78" i="243"/>
  <c r="L83" i="243" s="1"/>
  <c r="N82" i="217"/>
  <c r="L89" i="217" s="1"/>
  <c r="N70" i="171"/>
  <c r="N83" i="171" s="1"/>
  <c r="L90" i="171" s="1"/>
  <c r="N70" i="158"/>
  <c r="N77" i="293"/>
  <c r="L84" i="293" s="1"/>
  <c r="L83" i="39"/>
  <c r="L85" i="128"/>
  <c r="L84" i="306"/>
  <c r="N77" i="190"/>
  <c r="L83" i="190" s="1"/>
  <c r="N78" i="136"/>
  <c r="L85" i="136" s="1"/>
  <c r="L84" i="39"/>
  <c r="N79" i="332"/>
  <c r="L85" i="332" s="1"/>
  <c r="N78" i="9"/>
  <c r="L84" i="9" s="1"/>
  <c r="N80" i="273"/>
  <c r="L86" i="273" s="1"/>
  <c r="N78" i="19"/>
  <c r="L85" i="19" s="1"/>
  <c r="N78" i="108"/>
  <c r="L84" i="108" s="1"/>
  <c r="N79" i="334"/>
  <c r="L84" i="334" s="1"/>
  <c r="L83" i="132"/>
  <c r="L85" i="132"/>
  <c r="L84" i="127"/>
  <c r="L82" i="127"/>
  <c r="L83" i="130"/>
  <c r="L85" i="130"/>
  <c r="L85" i="58"/>
  <c r="L84" i="58"/>
  <c r="L84" i="34"/>
  <c r="L85" i="47"/>
  <c r="L83" i="72"/>
  <c r="N85" i="72" s="1"/>
  <c r="N87" i="72" s="1"/>
  <c r="D63" i="5" s="1"/>
  <c r="L86" i="360"/>
  <c r="L86" i="348"/>
  <c r="L85" i="131"/>
  <c r="N78" i="98"/>
  <c r="L83" i="98" s="1"/>
  <c r="N78" i="79"/>
  <c r="L83" i="79" s="1"/>
  <c r="N78" i="68"/>
  <c r="L84" i="130"/>
  <c r="L85" i="208"/>
  <c r="N79" i="342"/>
  <c r="L85" i="342" s="1"/>
  <c r="L99" i="260"/>
  <c r="L100" i="260"/>
  <c r="N78" i="40"/>
  <c r="L84" i="40" s="1"/>
  <c r="L87" i="277"/>
  <c r="L86" i="277"/>
  <c r="L85" i="250"/>
  <c r="L84" i="250"/>
  <c r="N78" i="101"/>
  <c r="N78" i="95"/>
  <c r="N69" i="181"/>
  <c r="N82" i="181" s="1"/>
  <c r="L89" i="181" s="1"/>
  <c r="N77" i="290"/>
  <c r="L84" i="290" s="1"/>
  <c r="N85" i="207"/>
  <c r="L92" i="207" s="1"/>
  <c r="N78" i="96"/>
  <c r="L85" i="96" s="1"/>
  <c r="N78" i="45"/>
  <c r="L85" i="45" s="1"/>
  <c r="N78" i="36"/>
  <c r="N80" i="274"/>
  <c r="L86" i="274" s="1"/>
  <c r="N79" i="259"/>
  <c r="L84" i="259" s="1"/>
  <c r="N78" i="99"/>
  <c r="L85" i="99"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4" i="57"/>
  <c r="L85" i="371"/>
  <c r="L86" i="343"/>
  <c r="L86" i="321"/>
  <c r="L85" i="328"/>
  <c r="L84" i="323"/>
  <c r="N87" i="323" s="1"/>
  <c r="N89" i="323" s="1"/>
  <c r="D279" i="5" s="1"/>
  <c r="L86" i="250"/>
  <c r="L85" i="224"/>
  <c r="L84" i="132"/>
  <c r="L83" i="131"/>
  <c r="L83" i="127"/>
  <c r="N85" i="245"/>
  <c r="L91" i="245" s="1"/>
  <c r="L83" i="129"/>
  <c r="L84" i="129"/>
  <c r="L85" i="129"/>
  <c r="L84" i="52"/>
  <c r="L85" i="52"/>
  <c r="L83" i="52"/>
  <c r="L85" i="306"/>
  <c r="N79" i="337"/>
  <c r="N83" i="280"/>
  <c r="N78" i="44"/>
  <c r="N86" i="11"/>
  <c r="N88" i="11" s="1"/>
  <c r="D319" i="5" s="1"/>
  <c r="L85" i="14"/>
  <c r="L85" i="16"/>
  <c r="N83" i="248"/>
  <c r="L88" i="248" s="1"/>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N87" i="356"/>
  <c r="N89" i="356" s="1"/>
  <c r="D308"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L84" i="38"/>
  <c r="L83" i="38"/>
  <c r="N86" i="28"/>
  <c r="N88" i="28" s="1"/>
  <c r="D20" i="5" s="1"/>
  <c r="L85" i="18"/>
  <c r="L83" i="18"/>
  <c r="L85" i="15"/>
  <c r="L83" i="15"/>
  <c r="N78" i="12"/>
  <c r="L85" i="12" s="1"/>
  <c r="L88" i="50" l="1"/>
  <c r="N72" i="165"/>
  <c r="N85" i="165" s="1"/>
  <c r="L91" i="165" s="1"/>
  <c r="N69" i="177"/>
  <c r="N82" i="177" s="1"/>
  <c r="L89" i="177" s="1"/>
  <c r="N70" i="268"/>
  <c r="N83" i="268" s="1"/>
  <c r="L90" i="268" s="1"/>
  <c r="N86" i="64"/>
  <c r="N88" i="64" s="1"/>
  <c r="D55" i="5" s="1"/>
  <c r="N77" i="287"/>
  <c r="N85" i="289"/>
  <c r="N87" i="289" s="1"/>
  <c r="D245" i="5" s="1"/>
  <c r="N79" i="318"/>
  <c r="N79" i="319"/>
  <c r="L84" i="319" s="1"/>
  <c r="N66" i="294"/>
  <c r="N79" i="294" s="1"/>
  <c r="L83" i="24"/>
  <c r="N86" i="24" s="1"/>
  <c r="N88" i="24" s="1"/>
  <c r="D16" i="5" s="1"/>
  <c r="N70" i="266"/>
  <c r="N83" i="266" s="1"/>
  <c r="L88" i="266" s="1"/>
  <c r="N69" i="179"/>
  <c r="N82" i="179" s="1"/>
  <c r="L87" i="179" s="1"/>
  <c r="L84" i="24"/>
  <c r="N86" i="47"/>
  <c r="N88" i="47" s="1"/>
  <c r="D39" i="5" s="1"/>
  <c r="L92" i="221"/>
  <c r="L85" i="347"/>
  <c r="L85" i="254"/>
  <c r="L86" i="347"/>
  <c r="N79" i="311"/>
  <c r="L84" i="311" s="1"/>
  <c r="N79" i="317"/>
  <c r="L84" i="317" s="1"/>
  <c r="N70" i="267"/>
  <c r="N83" i="267" s="1"/>
  <c r="L88" i="267" s="1"/>
  <c r="N69" i="180"/>
  <c r="N82" i="180" s="1"/>
  <c r="L89" i="180" s="1"/>
  <c r="N70" i="168"/>
  <c r="N79" i="239"/>
  <c r="L84" i="239" s="1"/>
  <c r="L83" i="19"/>
  <c r="L84" i="75"/>
  <c r="L84" i="43"/>
  <c r="N86" i="43" s="1"/>
  <c r="N88" i="43" s="1"/>
  <c r="D34" i="5" s="1"/>
  <c r="L83" i="22"/>
  <c r="L84" i="102"/>
  <c r="L84" i="19"/>
  <c r="L84" i="25"/>
  <c r="N89" i="50"/>
  <c r="N91" i="50" s="1"/>
  <c r="D42" i="5" s="1"/>
  <c r="L83" i="25"/>
  <c r="N87" i="253"/>
  <c r="N89" i="253" s="1"/>
  <c r="D213" i="5" s="1"/>
  <c r="N86" i="46"/>
  <c r="N88" i="46" s="1"/>
  <c r="D38" i="5" s="1"/>
  <c r="L84" i="22"/>
  <c r="L84" i="27"/>
  <c r="N86" i="131"/>
  <c r="N88" i="131" s="1"/>
  <c r="D122" i="5" s="1"/>
  <c r="L84" i="30"/>
  <c r="L83" i="30"/>
  <c r="N87" i="340"/>
  <c r="N89" i="340" s="1"/>
  <c r="D294" i="5" s="1"/>
  <c r="N86" i="63"/>
  <c r="N88" i="63" s="1"/>
  <c r="D54" i="5" s="1"/>
  <c r="N69" i="183"/>
  <c r="N82" i="183" s="1"/>
  <c r="L88" i="183" s="1"/>
  <c r="L90" i="282"/>
  <c r="N79" i="316"/>
  <c r="L86" i="316" s="1"/>
  <c r="N85" i="78"/>
  <c r="N87" i="78" s="1"/>
  <c r="D69" i="5" s="1"/>
  <c r="N64" i="297"/>
  <c r="N77" i="297" s="1"/>
  <c r="L82" i="297" s="1"/>
  <c r="N69" i="164"/>
  <c r="N82" i="164" s="1"/>
  <c r="L87" i="164" s="1"/>
  <c r="N79" i="313"/>
  <c r="L84" i="313" s="1"/>
  <c r="L84" i="147"/>
  <c r="L85" i="213"/>
  <c r="L88" i="282"/>
  <c r="L85" i="147"/>
  <c r="L83" i="215"/>
  <c r="N87" i="371"/>
  <c r="N89" i="371" s="1"/>
  <c r="D293" i="5" s="1"/>
  <c r="L83" i="102"/>
  <c r="L85" i="240"/>
  <c r="L86" i="254"/>
  <c r="L85" i="215"/>
  <c r="L86" i="240"/>
  <c r="L85" i="135"/>
  <c r="L83" i="105"/>
  <c r="L85" i="41"/>
  <c r="L85" i="105"/>
  <c r="L85" i="138"/>
  <c r="L85" i="92"/>
  <c r="L83" i="135"/>
  <c r="N86" i="208"/>
  <c r="N88" i="208" s="1"/>
  <c r="D119" i="5" s="1"/>
  <c r="L83" i="92"/>
  <c r="N85" i="303"/>
  <c r="N87" i="303" s="1"/>
  <c r="D259" i="5" s="1"/>
  <c r="L85" i="27"/>
  <c r="L84" i="298"/>
  <c r="L82" i="298"/>
  <c r="N86" i="121"/>
  <c r="N88" i="121" s="1"/>
  <c r="D111" i="5" s="1"/>
  <c r="N86" i="226"/>
  <c r="N88" i="226" s="1"/>
  <c r="D187" i="5" s="1"/>
  <c r="N86" i="123"/>
  <c r="N88" i="123" s="1"/>
  <c r="D114" i="5" s="1"/>
  <c r="L86" i="275"/>
  <c r="L85" i="275"/>
  <c r="L84" i="100"/>
  <c r="L85" i="363"/>
  <c r="L86" i="262"/>
  <c r="N87" i="343"/>
  <c r="N89" i="343" s="1"/>
  <c r="D296" i="5" s="1"/>
  <c r="L86" i="363"/>
  <c r="N86" i="124"/>
  <c r="N88" i="124" s="1"/>
  <c r="D113" i="5" s="1"/>
  <c r="L82" i="286"/>
  <c r="N87" i="339"/>
  <c r="N89" i="339" s="1"/>
  <c r="D292" i="5" s="1"/>
  <c r="L84" i="365"/>
  <c r="L86" i="241"/>
  <c r="L84" i="103"/>
  <c r="N79" i="315"/>
  <c r="L84" i="315" s="1"/>
  <c r="L83" i="59"/>
  <c r="N70" i="157"/>
  <c r="N83" i="157" s="1"/>
  <c r="L90" i="157" s="1"/>
  <c r="N86" i="58"/>
  <c r="N88" i="58" s="1"/>
  <c r="D49" i="5" s="1"/>
  <c r="N87" i="327"/>
  <c r="N89" i="327" s="1"/>
  <c r="D281" i="5" s="1"/>
  <c r="N85" i="74"/>
  <c r="N87" i="74" s="1"/>
  <c r="D65" i="5" s="1"/>
  <c r="L86" i="251"/>
  <c r="L85" i="241"/>
  <c r="N87" i="321"/>
  <c r="N89" i="321" s="1"/>
  <c r="D277" i="5" s="1"/>
  <c r="N86" i="224"/>
  <c r="N88" i="224" s="1"/>
  <c r="D185" i="5" s="1"/>
  <c r="N87" i="328"/>
  <c r="N89" i="328" s="1"/>
  <c r="D282" i="5" s="1"/>
  <c r="L85" i="336"/>
  <c r="L86" i="365"/>
  <c r="L83" i="42"/>
  <c r="L84" i="42"/>
  <c r="L83" i="284"/>
  <c r="L84" i="251"/>
  <c r="N90" i="219"/>
  <c r="N92" i="219" s="1"/>
  <c r="D181" i="5" s="1"/>
  <c r="N70" i="176"/>
  <c r="N83" i="176" s="1"/>
  <c r="L88" i="176" s="1"/>
  <c r="N70" i="178"/>
  <c r="N83" i="178" s="1"/>
  <c r="L88" i="178" s="1"/>
  <c r="L87" i="232"/>
  <c r="L85" i="232"/>
  <c r="L86" i="232"/>
  <c r="N86" i="21"/>
  <c r="N88" i="21" s="1"/>
  <c r="D13" i="5" s="1"/>
  <c r="L85" i="69"/>
  <c r="L84" i="142"/>
  <c r="L83" i="302"/>
  <c r="L87" i="274"/>
  <c r="L82" i="302"/>
  <c r="L86" i="332"/>
  <c r="L84" i="346"/>
  <c r="L84" i="332"/>
  <c r="L84" i="26"/>
  <c r="L86" i="256"/>
  <c r="N86" i="132"/>
  <c r="N88" i="132" s="1"/>
  <c r="D123" i="5" s="1"/>
  <c r="L91" i="221"/>
  <c r="N93" i="221" s="1"/>
  <c r="N95" i="221" s="1"/>
  <c r="D184" i="5" s="1"/>
  <c r="L83" i="26"/>
  <c r="N86" i="130"/>
  <c r="N88" i="130" s="1"/>
  <c r="D121" i="5" s="1"/>
  <c r="L83" i="286"/>
  <c r="L84" i="342"/>
  <c r="L85" i="142"/>
  <c r="L82" i="284"/>
  <c r="L85" i="26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6" i="294"/>
  <c r="L85" i="294"/>
  <c r="L84" i="294"/>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9" i="267"/>
  <c r="L83" i="301"/>
  <c r="L84" i="301"/>
  <c r="L85" i="9"/>
  <c r="L83" i="9"/>
  <c r="N85" i="127"/>
  <c r="N87" i="127" s="1"/>
  <c r="D117" i="5" s="1"/>
  <c r="L88" i="188"/>
  <c r="L89" i="188"/>
  <c r="L89" i="185"/>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N86" i="147"/>
  <c r="N88" i="147" s="1"/>
  <c r="D137" i="5" s="1"/>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16"/>
  <c r="L85" i="344"/>
  <c r="L84" i="344"/>
  <c r="L86" i="344"/>
  <c r="L86" i="355"/>
  <c r="L84" i="355"/>
  <c r="L85" i="355"/>
  <c r="L86" i="359"/>
  <c r="L85" i="359"/>
  <c r="L84" i="359"/>
  <c r="L84" i="351"/>
  <c r="L86" i="351"/>
  <c r="L85" i="351"/>
  <c r="L86" i="313"/>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15"/>
  <c r="N88" i="15" s="1"/>
  <c r="D7" i="5" s="1"/>
  <c r="L83" i="12"/>
  <c r="L84" i="12"/>
  <c r="L86" i="315" l="1"/>
  <c r="L86" i="311"/>
  <c r="L85" i="311"/>
  <c r="L89" i="266"/>
  <c r="N86" i="26"/>
  <c r="N88" i="26" s="1"/>
  <c r="D18" i="5" s="1"/>
  <c r="L86" i="317"/>
  <c r="N87" i="317" s="1"/>
  <c r="N89" i="317" s="1"/>
  <c r="D273" i="5" s="1"/>
  <c r="N91" i="282"/>
  <c r="N93" i="282" s="1"/>
  <c r="D239" i="5" s="1"/>
  <c r="L89" i="179"/>
  <c r="N90" i="179" s="1"/>
  <c r="N92" i="179" s="1"/>
  <c r="D158" i="5" s="1"/>
  <c r="L85" i="317"/>
  <c r="L87" i="183"/>
  <c r="L90" i="266"/>
  <c r="L88" i="179"/>
  <c r="N86" i="213"/>
  <c r="N88" i="213" s="1"/>
  <c r="D175" i="5" s="1"/>
  <c r="L89" i="183"/>
  <c r="N90" i="183" s="1"/>
  <c r="N92" i="183" s="1"/>
  <c r="D163" i="5" s="1"/>
  <c r="N86" i="30"/>
  <c r="N88" i="30" s="1"/>
  <c r="D22" i="5" s="1"/>
  <c r="N86" i="25"/>
  <c r="N88" i="25" s="1"/>
  <c r="D17" i="5" s="1"/>
  <c r="N86" i="19"/>
  <c r="N88" i="19" s="1"/>
  <c r="D11" i="5" s="1"/>
  <c r="N87" i="254"/>
  <c r="N89" i="254" s="1"/>
  <c r="D214" i="5" s="1"/>
  <c r="N86" i="22"/>
  <c r="N88" i="22" s="1"/>
  <c r="D14" i="5" s="1"/>
  <c r="N86" i="209"/>
  <c r="N88" i="209" s="1"/>
  <c r="D131" i="5" s="1"/>
  <c r="L87" i="180"/>
  <c r="L83" i="297"/>
  <c r="L88" i="180"/>
  <c r="N86" i="135"/>
  <c r="N88" i="135" s="1"/>
  <c r="D126" i="5" s="1"/>
  <c r="N86" i="215"/>
  <c r="N88" i="215" s="1"/>
  <c r="D177" i="5" s="1"/>
  <c r="L86" i="239"/>
  <c r="L85" i="239"/>
  <c r="L89" i="164"/>
  <c r="L88" i="164"/>
  <c r="N86" i="41"/>
  <c r="N88" i="41" s="1"/>
  <c r="D32" i="5" s="1"/>
  <c r="N88" i="274"/>
  <c r="N90" i="274" s="1"/>
  <c r="D232" i="5" s="1"/>
  <c r="N85" i="286"/>
  <c r="N87" i="286" s="1"/>
  <c r="D243" i="5" s="1"/>
  <c r="N87" i="363"/>
  <c r="N89" i="363" s="1"/>
  <c r="D313" i="5" s="1"/>
  <c r="N86" i="102"/>
  <c r="N88" i="102" s="1"/>
  <c r="D92" i="5" s="1"/>
  <c r="L84" i="316"/>
  <c r="N87" i="316" s="1"/>
  <c r="N89" i="316" s="1"/>
  <c r="D272" i="5" s="1"/>
  <c r="N86" i="33"/>
  <c r="N88" i="33" s="1"/>
  <c r="D25" i="5" s="1"/>
  <c r="L90" i="176"/>
  <c r="L89" i="176"/>
  <c r="L89" i="157"/>
  <c r="N87" i="262"/>
  <c r="N89" i="262" s="1"/>
  <c r="D221" i="5" s="1"/>
  <c r="N87" i="240"/>
  <c r="N89" i="240" s="1"/>
  <c r="D200" i="5" s="1"/>
  <c r="N86" i="140"/>
  <c r="N88" i="140" s="1"/>
  <c r="D132" i="5" s="1"/>
  <c r="L88" i="157"/>
  <c r="N86" i="27"/>
  <c r="N88" i="27" s="1"/>
  <c r="D19" i="5" s="1"/>
  <c r="N87" i="241"/>
  <c r="N89" i="241" s="1"/>
  <c r="D201" i="5" s="1"/>
  <c r="N85" i="298"/>
  <c r="N87" i="298" s="1"/>
  <c r="D254" i="5" s="1"/>
  <c r="N86" i="105"/>
  <c r="N88" i="105" s="1"/>
  <c r="D95" i="5" s="1"/>
  <c r="L85" i="313"/>
  <c r="N87" i="313" s="1"/>
  <c r="N89" i="313" s="1"/>
  <c r="D269" i="5" s="1"/>
  <c r="L84" i="297"/>
  <c r="N86" i="138"/>
  <c r="N88" i="138" s="1"/>
  <c r="D129" i="5" s="1"/>
  <c r="N86" i="96"/>
  <c r="N88" i="96" s="1"/>
  <c r="D86" i="5" s="1"/>
  <c r="N86" i="103"/>
  <c r="N88" i="103" s="1"/>
  <c r="D93" i="5" s="1"/>
  <c r="L87" i="189"/>
  <c r="N87" i="346"/>
  <c r="N89" i="346" s="1"/>
  <c r="D299" i="5" s="1"/>
  <c r="N85" i="284"/>
  <c r="N87" i="284" s="1"/>
  <c r="D241" i="5" s="1"/>
  <c r="N87" i="365"/>
  <c r="N89" i="365" s="1"/>
  <c r="D315" i="5" s="1"/>
  <c r="N85" i="302"/>
  <c r="N87" i="302" s="1"/>
  <c r="N87" i="251"/>
  <c r="N89" i="251" s="1"/>
  <c r="D211" i="5" s="1"/>
  <c r="N91" i="249"/>
  <c r="N93" i="249" s="1"/>
  <c r="D209" i="5" s="1"/>
  <c r="N86" i="100"/>
  <c r="N88" i="100" s="1"/>
  <c r="D90" i="5" s="1"/>
  <c r="N86" i="92"/>
  <c r="N88" i="92" s="1"/>
  <c r="D83" i="5" s="1"/>
  <c r="L85" i="315"/>
  <c r="N87" i="315" s="1"/>
  <c r="N89" i="315" s="1"/>
  <c r="D271" i="5" s="1"/>
  <c r="N86" i="69"/>
  <c r="N88" i="69" s="1"/>
  <c r="D60" i="5" s="1"/>
  <c r="L89" i="189"/>
  <c r="N86" i="88"/>
  <c r="N88" i="88" s="1"/>
  <c r="D79" i="5" s="1"/>
  <c r="N88" i="275"/>
  <c r="N90" i="275" s="1"/>
  <c r="D233" i="5" s="1"/>
  <c r="N86" i="42"/>
  <c r="N88" i="42" s="1"/>
  <c r="D33" i="5" s="1"/>
  <c r="N87" i="235"/>
  <c r="N89" i="235" s="1"/>
  <c r="D195" i="5" s="1"/>
  <c r="N85" i="325"/>
  <c r="N87" i="325" s="1"/>
  <c r="D280" i="5" s="1"/>
  <c r="N86" i="149"/>
  <c r="N88" i="149" s="1"/>
  <c r="D135" i="5" s="1"/>
  <c r="N86" i="142"/>
  <c r="N88" i="142" s="1"/>
  <c r="D134" i="5" s="1"/>
  <c r="N88" i="232"/>
  <c r="N90" i="232" s="1"/>
  <c r="D192" i="5" s="1"/>
  <c r="N86" i="59"/>
  <c r="N88" i="59" s="1"/>
  <c r="D50" i="5" s="1"/>
  <c r="N86" i="214"/>
  <c r="N88" i="214" s="1"/>
  <c r="D176" i="5" s="1"/>
  <c r="N87" i="342"/>
  <c r="N89" i="342" s="1"/>
  <c r="D295" i="5" s="1"/>
  <c r="N86" i="99"/>
  <c r="N88" i="99" s="1"/>
  <c r="D89" i="5" s="1"/>
  <c r="N87" i="264"/>
  <c r="N89" i="264" s="1"/>
  <c r="D223" i="5" s="1"/>
  <c r="N87" i="256"/>
  <c r="N89" i="256" s="1"/>
  <c r="D215" i="5" s="1"/>
  <c r="N86" i="80"/>
  <c r="N88" i="80" s="1"/>
  <c r="D71" i="5" s="1"/>
  <c r="N86" i="231"/>
  <c r="N88" i="231" s="1"/>
  <c r="D191" i="5" s="1"/>
  <c r="N87" i="332"/>
  <c r="N89" i="332" s="1"/>
  <c r="D286" i="5" s="1"/>
  <c r="L89" i="178"/>
  <c r="N82" i="227"/>
  <c r="N84" i="227" s="1"/>
  <c r="D188" i="5" s="1"/>
  <c r="N87" i="336"/>
  <c r="N89" i="336" s="1"/>
  <c r="D290" i="5" s="1"/>
  <c r="N87" i="238"/>
  <c r="N89" i="238" s="1"/>
  <c r="D198" i="5" s="1"/>
  <c r="L83" i="60"/>
  <c r="L90" i="178"/>
  <c r="N90" i="217"/>
  <c r="N92" i="217" s="1"/>
  <c r="D179" i="5" s="1"/>
  <c r="N91" i="268"/>
  <c r="N93" i="268" s="1"/>
  <c r="D227" i="5" s="1"/>
  <c r="N87" i="295"/>
  <c r="N89" i="295" s="1"/>
  <c r="D251" i="5" s="1"/>
  <c r="N86" i="53"/>
  <c r="N88" i="53" s="1"/>
  <c r="D45" i="5" s="1"/>
  <c r="N86" i="29"/>
  <c r="N88" i="29" s="1"/>
  <c r="D21" i="5" s="1"/>
  <c r="N87" i="333"/>
  <c r="N89" i="333" s="1"/>
  <c r="D287" i="5" s="1"/>
  <c r="N86" i="9"/>
  <c r="N88" i="9" s="1"/>
  <c r="D4"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1"/>
  <c r="N89" i="311" s="1"/>
  <c r="D26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5" i="297" l="1"/>
  <c r="N87" i="297" s="1"/>
  <c r="D253" i="5" s="1"/>
  <c r="N90" i="189"/>
  <c r="N92" i="189" s="1"/>
  <c r="D169" i="5" s="1"/>
  <c r="N90" i="164"/>
  <c r="N92" i="164" s="1"/>
  <c r="D149" i="5" s="1"/>
  <c r="N91" i="176"/>
  <c r="N93" i="176" s="1"/>
  <c r="D155" i="5" s="1"/>
  <c r="N90" i="180"/>
  <c r="N92" i="180" s="1"/>
  <c r="D159" i="5" s="1"/>
  <c r="N87" i="239"/>
  <c r="N89" i="239" s="1"/>
  <c r="D199" i="5" s="1"/>
  <c r="N91" i="157"/>
  <c r="N93" i="157" s="1"/>
  <c r="D145" i="5" s="1"/>
  <c r="N91" i="158"/>
  <c r="N93" i="158" s="1"/>
  <c r="D146" i="5" s="1"/>
  <c r="N91" i="178"/>
  <c r="N93" i="178" s="1"/>
  <c r="D157" i="5" s="1"/>
  <c r="N90" i="172"/>
  <c r="N92" i="172" s="1"/>
  <c r="D153" i="5" s="1"/>
  <c r="N86" i="60"/>
  <c r="N88" i="60" s="1"/>
  <c r="D51"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<sst xmlns="http://schemas.openxmlformats.org/spreadsheetml/2006/main" count="38539" uniqueCount="2344">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</sst>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3" fontId="3" fillId="16" borderId="63" xfId="3" applyNumberFormat="1" applyFill="1" applyBorder="1" applyProtection="1">
      <protection locked="0"/>
    </xf>
    <xf numFmtId="4" fontId="3" fillId="16" borderId="63" xfId="3" applyNumberFormat="1" applyFill="1" applyBorder="1" applyProtection="1">
      <protection locked="0"/>
    </xf>
    <xf numFmtId="164" fontId="7" fillId="25" borderId="6"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5" fillId="26" borderId="3" xfId="2" applyFont="1" applyFill="1" applyBorder="1" applyAlignment="1" applyProtection="1">
      <alignment vertical="center"/>
    </xf>
    <xf numFmtId="0" fontId="5" fillId="26" borderId="3" xfId="2" applyFont="1" applyFill="1" applyBorder="1" applyAlignment="1" applyProtection="1">
      <alignment vertical="center" wrapText="1"/>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NARIÑO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5" sqref="B55"/>
    </sheetView>
  </sheetViews>
  <sheetFormatPr baseColWidth="10" defaultRowHeight="15"/>
  <cols>
    <col min="2" max="2" width="10.7109375" customWidth="1"/>
    <col min="8" max="8" width="83" customWidth="1"/>
    <col min="26" max="26" width="10.710937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9"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140625" style="181" customWidth="1"/>
    <col min="5" max="5" width="30" style="201"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2561322.7937826538</v>
      </c>
      <c r="G3" t="s">
        <v>980</v>
      </c>
      <c r="J3" s="1"/>
    </row>
    <row r="4" spans="1:10" ht="54" thickTop="1" thickBot="1">
      <c r="A4" s="131" t="s">
        <v>985</v>
      </c>
      <c r="B4" s="132" t="s">
        <v>1169</v>
      </c>
      <c r="C4" s="130" t="s">
        <v>984</v>
      </c>
      <c r="D4" s="177">
        <f>VLOOKUP('200.2'!A88,'200.2'!A37:N108,14,FALSE)</f>
        <v>224784.10362890665</v>
      </c>
      <c r="J4" s="1"/>
    </row>
    <row r="5" spans="1:10" ht="54" thickTop="1" thickBot="1">
      <c r="A5" s="131" t="s">
        <v>986</v>
      </c>
      <c r="B5" s="132" t="s">
        <v>1170</v>
      </c>
      <c r="C5" s="133" t="s">
        <v>987</v>
      </c>
      <c r="D5" s="177">
        <f>VLOOKUP('201.1'!A88,'201.1'!A38:N109,14,FALSE)</f>
        <v>125465.34528950758</v>
      </c>
    </row>
    <row r="6" spans="1:10" ht="54" thickTop="1" thickBot="1">
      <c r="A6" s="131" t="s">
        <v>988</v>
      </c>
      <c r="B6" s="132" t="s">
        <v>1171</v>
      </c>
      <c r="C6" s="133" t="s">
        <v>987</v>
      </c>
      <c r="D6" s="177">
        <f>VLOOKUP('201.2'!A88,'201.2'!A39:N110,14,FALSE)</f>
        <v>117862.62680169013</v>
      </c>
    </row>
    <row r="7" spans="1:10" ht="70.5" customHeight="1" thickTop="1" thickBot="1">
      <c r="A7" s="131" t="s">
        <v>989</v>
      </c>
      <c r="B7" s="132" t="s">
        <v>1172</v>
      </c>
      <c r="C7" s="133" t="s">
        <v>987</v>
      </c>
      <c r="D7" s="177">
        <f>VLOOKUP('201.3'!A88,'201.3'!A40:N111,14,FALSE)</f>
        <v>29670.653324102062</v>
      </c>
    </row>
    <row r="8" spans="1:10" ht="54" thickTop="1" thickBot="1">
      <c r="A8" s="131" t="s">
        <v>990</v>
      </c>
      <c r="B8" s="132" t="s">
        <v>1173</v>
      </c>
      <c r="C8" s="133" t="s">
        <v>987</v>
      </c>
      <c r="D8" s="178">
        <f>VLOOKUP('201.4'!A88,'201.4'!A41:N112,14,FALSE)</f>
        <v>43455.520025536847</v>
      </c>
    </row>
    <row r="9" spans="1:10" ht="54" thickTop="1" thickBot="1">
      <c r="A9" s="131" t="s">
        <v>991</v>
      </c>
      <c r="B9" s="132" t="s">
        <v>1170</v>
      </c>
      <c r="C9" s="133" t="s">
        <v>1845</v>
      </c>
      <c r="D9" s="178">
        <f>VLOOKUP('201.5'!A88,'201.5'!A42:N113,14,FALSE)</f>
        <v>125465.34528950758</v>
      </c>
    </row>
    <row r="10" spans="1:10" ht="54" thickTop="1" thickBot="1">
      <c r="A10" s="131" t="s">
        <v>992</v>
      </c>
      <c r="B10" s="132" t="s">
        <v>1171</v>
      </c>
      <c r="C10" s="133" t="s">
        <v>1845</v>
      </c>
      <c r="D10" s="178">
        <f>VLOOKUP('201.6'!A88,'201.6'!A43:N114,14,FALSE)</f>
        <v>117862.62680169013</v>
      </c>
    </row>
    <row r="11" spans="1:10" ht="54" thickTop="1" thickBot="1">
      <c r="A11" s="131" t="s">
        <v>993</v>
      </c>
      <c r="B11" s="132" t="s">
        <v>1171</v>
      </c>
      <c r="C11" s="133" t="s">
        <v>387</v>
      </c>
      <c r="D11" s="178">
        <f>VLOOKUP('201.7'!A88,'201.7'!A44:N115,14,FALSE)</f>
        <v>114831.82824931291</v>
      </c>
    </row>
    <row r="12" spans="1:10" ht="54" thickTop="1" thickBot="1">
      <c r="A12" s="131" t="s">
        <v>994</v>
      </c>
      <c r="B12" s="132" t="s">
        <v>1174</v>
      </c>
      <c r="C12" s="133" t="s">
        <v>233</v>
      </c>
      <c r="D12" s="178">
        <f>VLOOKUP('201.8'!A88,'201.8'!A45:N116,14,FALSE)</f>
        <v>12474.526867238797</v>
      </c>
    </row>
    <row r="13" spans="1:10" ht="54" thickTop="1" thickBot="1">
      <c r="A13" s="131" t="s">
        <v>995</v>
      </c>
      <c r="B13" s="132" t="s">
        <v>1175</v>
      </c>
      <c r="C13" s="133" t="s">
        <v>233</v>
      </c>
      <c r="D13" s="178">
        <f>VLOOKUP('201.9'!A88,'201.9'!A46:N117,14,FALSE)</f>
        <v>12181.531324736827</v>
      </c>
    </row>
    <row r="14" spans="1:10" ht="54" thickTop="1" thickBot="1">
      <c r="A14" s="131" t="s">
        <v>996</v>
      </c>
      <c r="B14" s="132" t="s">
        <v>1176</v>
      </c>
      <c r="C14" s="133" t="s">
        <v>144</v>
      </c>
      <c r="D14" s="178">
        <f>VLOOKUP('201.10'!A88,'201.10'!A47:N118,14,FALSE)</f>
        <v>4401.5636190845407</v>
      </c>
    </row>
    <row r="15" spans="1:10" ht="54" thickTop="1" thickBot="1">
      <c r="A15" s="131" t="s">
        <v>997</v>
      </c>
      <c r="B15" s="132" t="s">
        <v>1177</v>
      </c>
      <c r="C15" s="133" t="s">
        <v>998</v>
      </c>
      <c r="D15" s="178">
        <f>VLOOKUP('201.11'!A88,'201.11'!A48:N119,14,FALSE)</f>
        <v>1188.7516045122163</v>
      </c>
    </row>
    <row r="16" spans="1:10" ht="54" thickTop="1" thickBot="1">
      <c r="A16" s="131" t="s">
        <v>999</v>
      </c>
      <c r="B16" s="132" t="s">
        <v>1178</v>
      </c>
      <c r="C16" s="133" t="s">
        <v>1845</v>
      </c>
      <c r="D16" s="178">
        <f>VLOOKUP('201.12'!A88,'201.12'!A49:N120,14,FALSE)</f>
        <v>80698.097651251912</v>
      </c>
    </row>
    <row r="17" spans="1:4" ht="64.5" thickTop="1" thickBot="1">
      <c r="A17" s="134" t="s">
        <v>1000</v>
      </c>
      <c r="B17" s="135" t="s">
        <v>1179</v>
      </c>
      <c r="C17" s="133" t="s">
        <v>1845</v>
      </c>
      <c r="D17" s="178">
        <f>VLOOKUP('201.13'!A88,'201.13'!A50:N121,14,FALSE)</f>
        <v>90441.874169017014</v>
      </c>
    </row>
    <row r="18" spans="1:4" ht="54" thickTop="1" thickBot="1">
      <c r="A18" s="131" t="s">
        <v>1001</v>
      </c>
      <c r="B18" s="132" t="s">
        <v>1180</v>
      </c>
      <c r="C18" s="133" t="s">
        <v>144</v>
      </c>
      <c r="D18" s="178">
        <f>VLOOKUP('201.14'!A88,'201.14'!A51:N122,14,FALSE)</f>
        <v>30323.804024562836</v>
      </c>
    </row>
    <row r="19" spans="1:4" ht="54" thickTop="1" thickBot="1">
      <c r="A19" s="131" t="s">
        <v>1002</v>
      </c>
      <c r="B19" s="132" t="s">
        <v>1181</v>
      </c>
      <c r="C19" s="133" t="s">
        <v>144</v>
      </c>
      <c r="D19" s="178">
        <f>VLOOKUP('201.15'!A88,'201.15'!A52:N123,14,FALSE)</f>
        <v>35776.073566515894</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66787.897694335406</v>
      </c>
    </row>
    <row r="22" spans="1:4" ht="54" thickTop="1" thickBot="1">
      <c r="A22" s="131" t="s">
        <v>1005</v>
      </c>
      <c r="B22" s="132" t="s">
        <v>1184</v>
      </c>
      <c r="C22" s="133" t="s">
        <v>1845</v>
      </c>
      <c r="D22" s="178">
        <f>VLOOKUP('201.18'!A88,'201.18'!A55:N126,14,FALSE)</f>
        <v>66787.897694335406</v>
      </c>
    </row>
    <row r="23" spans="1:4" ht="54" thickTop="1" thickBot="1">
      <c r="A23" s="131" t="s">
        <v>1006</v>
      </c>
      <c r="B23" s="132" t="s">
        <v>1185</v>
      </c>
      <c r="C23" s="133" t="s">
        <v>144</v>
      </c>
      <c r="D23" s="178">
        <f>VLOOKUP('201.19'!A88,'201.19'!A56:N127,14,FALSE)</f>
        <v>3762.4753215005726</v>
      </c>
    </row>
    <row r="24" spans="1:4" ht="54" thickTop="1" thickBot="1">
      <c r="A24" s="131" t="s">
        <v>1007</v>
      </c>
      <c r="B24" s="132" t="s">
        <v>1186</v>
      </c>
      <c r="C24" s="133" t="s">
        <v>144</v>
      </c>
      <c r="D24" s="178">
        <f>VLOOKUP('201.20'!A88,'201.20'!A57:N128,14,FALSE)</f>
        <v>866.1690202769239</v>
      </c>
    </row>
    <row r="25" spans="1:4" ht="54" thickTop="1" thickBot="1">
      <c r="A25" s="131" t="s">
        <v>1008</v>
      </c>
      <c r="B25" s="132" t="s">
        <v>1187</v>
      </c>
      <c r="C25" s="133" t="s">
        <v>144</v>
      </c>
      <c r="D25" s="178">
        <f>VLOOKUP('201.21'!A88,'201.21'!A58:N129,14,FALSE)</f>
        <v>4582.8067001967884</v>
      </c>
    </row>
    <row r="26" spans="1:4" ht="54" thickTop="1" thickBot="1">
      <c r="A26" s="131" t="s">
        <v>1425</v>
      </c>
      <c r="B26" s="132" t="s">
        <v>1413</v>
      </c>
      <c r="C26" s="133" t="s">
        <v>1845</v>
      </c>
      <c r="D26" s="178">
        <f>VLOOKUP('203.1'!A88,'203.1'!A59:N130,14,FALSE)</f>
        <v>915398.71103315055</v>
      </c>
    </row>
    <row r="27" spans="1:4" ht="54" thickTop="1" thickBot="1">
      <c r="A27" s="131" t="s">
        <v>1426</v>
      </c>
      <c r="B27" s="132" t="s">
        <v>1417</v>
      </c>
      <c r="C27" s="133" t="s">
        <v>1845</v>
      </c>
      <c r="D27" s="178">
        <f>VLOOKUP('203.2'!A88,'203.2'!A60:N131,14,FALSE)</f>
        <v>1101936.8661288093</v>
      </c>
    </row>
    <row r="28" spans="1:4" ht="54" thickTop="1" thickBot="1">
      <c r="A28" s="131" t="s">
        <v>1427</v>
      </c>
      <c r="B28" s="132" t="s">
        <v>1418</v>
      </c>
      <c r="C28" s="133" t="s">
        <v>1845</v>
      </c>
      <c r="D28" s="178">
        <f>VLOOKUP('203.3'!A88,'203.3'!A61:N132,14,FALSE)</f>
        <v>1235178.405482851</v>
      </c>
    </row>
    <row r="29" spans="1:4" ht="54" thickTop="1" thickBot="1">
      <c r="A29" s="131" t="s">
        <v>1428</v>
      </c>
      <c r="B29" s="132" t="s">
        <v>1419</v>
      </c>
      <c r="C29" s="133" t="s">
        <v>1845</v>
      </c>
      <c r="D29" s="178">
        <f>VLOOKUP('203.4'!A88,'203.4'!A62:N133,14,FALSE)</f>
        <v>603070.3998032849</v>
      </c>
    </row>
    <row r="30" spans="1:4" ht="54" thickTop="1" thickBot="1">
      <c r="A30" s="131" t="s">
        <v>1429</v>
      </c>
      <c r="B30" s="132" t="s">
        <v>1420</v>
      </c>
      <c r="C30" s="133" t="s">
        <v>1845</v>
      </c>
      <c r="D30" s="178">
        <f>VLOOKUP('203.5'!A88,'203.5'!A63:N134,14,FALSE)</f>
        <v>690138.83520597941</v>
      </c>
    </row>
    <row r="31" spans="1:4" ht="54" thickTop="1" thickBot="1">
      <c r="A31" s="131" t="s">
        <v>1430</v>
      </c>
      <c r="B31" s="132" t="s">
        <v>1421</v>
      </c>
      <c r="C31" s="133" t="s">
        <v>1845</v>
      </c>
      <c r="D31" s="178">
        <f>VLOOKUP('203.6'!A88,'203.6'!A64:N135,14,FALSE)</f>
        <v>745546.02137133083</v>
      </c>
    </row>
    <row r="32" spans="1:4" ht="54" thickTop="1" thickBot="1">
      <c r="A32" s="131" t="s">
        <v>1431</v>
      </c>
      <c r="B32" s="132" t="s">
        <v>1422</v>
      </c>
      <c r="C32" s="133" t="s">
        <v>1845</v>
      </c>
      <c r="D32" s="178">
        <f>VLOOKUP('203.7'!A88,'203.7'!A65:N136,14,FALSE)</f>
        <v>238428.82491803644</v>
      </c>
    </row>
    <row r="33" spans="1:4" ht="54" thickTop="1" thickBot="1">
      <c r="A33" s="131" t="s">
        <v>1432</v>
      </c>
      <c r="B33" s="132" t="s">
        <v>1871</v>
      </c>
      <c r="C33" s="133" t="s">
        <v>1845</v>
      </c>
      <c r="D33" s="178">
        <f>VLOOKUP('203.8'!A88,'203.8'!A66:N137,14,FALSE)</f>
        <v>350234.26796716347</v>
      </c>
    </row>
    <row r="34" spans="1:4" ht="54" thickTop="1" thickBot="1">
      <c r="A34" s="131" t="s">
        <v>1433</v>
      </c>
      <c r="B34" s="132" t="s">
        <v>1424</v>
      </c>
      <c r="C34" s="133" t="s">
        <v>1845</v>
      </c>
      <c r="D34" s="178">
        <f>VLOOKUP('203.9'!A88,'203.9'!A67:N138,14,FALSE)</f>
        <v>368205.90000583325</v>
      </c>
    </row>
    <row r="35" spans="1:4" ht="54" thickTop="1" thickBot="1">
      <c r="A35" s="131" t="s">
        <v>1434</v>
      </c>
      <c r="B35" s="132" t="s">
        <v>1414</v>
      </c>
      <c r="C35" s="133" t="s">
        <v>1845</v>
      </c>
      <c r="D35" s="178">
        <f>VLOOKUP('203.10'!A88,'203.10'!A68:N139,14,FALSE)</f>
        <v>198986.56553530664</v>
      </c>
    </row>
    <row r="36" spans="1:4" ht="54" thickTop="1" thickBot="1">
      <c r="A36" s="131" t="s">
        <v>1435</v>
      </c>
      <c r="B36" s="132" t="s">
        <v>1415</v>
      </c>
      <c r="C36" s="133" t="s">
        <v>1845</v>
      </c>
      <c r="D36" s="178">
        <f>VLOOKUP('203.11'!A88,'203.11'!A69:N140,14,FALSE)</f>
        <v>276713.95508169633</v>
      </c>
    </row>
    <row r="37" spans="1:4" ht="54" thickTop="1" thickBot="1">
      <c r="A37" s="131" t="s">
        <v>1436</v>
      </c>
      <c r="B37" s="215" t="s">
        <v>1416</v>
      </c>
      <c r="C37" s="133" t="s">
        <v>1845</v>
      </c>
      <c r="D37" s="178">
        <f>VLOOKUP('203.12'!A88,'203.12'!A70:N141,14,FALSE)</f>
        <v>286049.86782905727</v>
      </c>
    </row>
    <row r="38" spans="1:4" ht="54" thickTop="1" thickBot="1">
      <c r="A38" s="131" t="s">
        <v>1009</v>
      </c>
      <c r="B38" s="132" t="s">
        <v>1188</v>
      </c>
      <c r="C38" s="133" t="s">
        <v>387</v>
      </c>
      <c r="D38" s="178">
        <f>VLOOKUP('210.1.1'!A88,'210.1.1'!A71:N142,14,FALSE)</f>
        <v>8532.2892241337249</v>
      </c>
    </row>
    <row r="39" spans="1:4" ht="54" thickTop="1" thickBot="1">
      <c r="A39" s="131" t="s">
        <v>1010</v>
      </c>
      <c r="B39" s="132" t="s">
        <v>1189</v>
      </c>
      <c r="C39" s="133" t="s">
        <v>387</v>
      </c>
      <c r="D39" s="178">
        <f>VLOOKUP('210.1.2'!A88,'210.1.2'!A72:N143,14,FALSE)</f>
        <v>2550.8677774830162</v>
      </c>
    </row>
    <row r="40" spans="1:4" ht="54" thickTop="1" thickBot="1">
      <c r="A40" s="131" t="s">
        <v>1011</v>
      </c>
      <c r="B40" s="132" t="s">
        <v>1190</v>
      </c>
      <c r="C40" s="133" t="s">
        <v>387</v>
      </c>
      <c r="D40" s="178">
        <f>VLOOKUP('210.2.1'!A90,'210.2.1'!A73:N144,14,FALSE)</f>
        <v>27043.567280765357</v>
      </c>
    </row>
    <row r="41" spans="1:4" ht="54" thickTop="1" thickBot="1">
      <c r="A41" s="131" t="s">
        <v>1012</v>
      </c>
      <c r="B41" s="132" t="s">
        <v>1191</v>
      </c>
      <c r="C41" s="133" t="s">
        <v>387</v>
      </c>
      <c r="D41" s="178">
        <f>VLOOKUP('210.2.2'!A88,'210.2.2'!A74:N145,14,FALSE)</f>
        <v>8532.2892241337249</v>
      </c>
    </row>
    <row r="42" spans="1:4" ht="54" thickTop="1" thickBot="1">
      <c r="A42" s="131" t="s">
        <v>1013</v>
      </c>
      <c r="B42" s="132" t="s">
        <v>1192</v>
      </c>
      <c r="C42" s="133" t="s">
        <v>387</v>
      </c>
      <c r="D42" s="178">
        <f>VLOOKUP('210.2.3'!A91,'210.2.3'!A91:N146,14,FALSE)</f>
        <v>21062.14583411465</v>
      </c>
    </row>
    <row r="43" spans="1:4" ht="54" thickTop="1" thickBot="1">
      <c r="A43" s="131" t="s">
        <v>1014</v>
      </c>
      <c r="B43" s="132" t="s">
        <v>1193</v>
      </c>
      <c r="C43" s="133" t="s">
        <v>387</v>
      </c>
      <c r="D43" s="178">
        <f>VLOOKUP('210.2.4'!A88,'210.2.4'!A88:N147,14,FALSE)</f>
        <v>2550.8677774830162</v>
      </c>
    </row>
    <row r="44" spans="1:4" ht="54" thickTop="1" thickBot="1">
      <c r="A44" s="131" t="s">
        <v>1015</v>
      </c>
      <c r="B44" s="132" t="s">
        <v>1194</v>
      </c>
      <c r="C44" s="133" t="s">
        <v>387</v>
      </c>
      <c r="D44" s="178">
        <f>VLOOKUP('211.1'!A88,'211.1'!A88:N148,14,FALSE)</f>
        <v>7023.5940369629952</v>
      </c>
    </row>
    <row r="45" spans="1:4" ht="54" thickTop="1" thickBot="1">
      <c r="A45" s="131" t="s">
        <v>1016</v>
      </c>
      <c r="B45" s="132" t="s">
        <v>1195</v>
      </c>
      <c r="C45" s="133" t="s">
        <v>387</v>
      </c>
      <c r="D45" s="178">
        <f>VLOOKUP('220.1'!A88,'220.1'!A88:N149,14,FALSE)</f>
        <v>12283.791483489158</v>
      </c>
    </row>
    <row r="46" spans="1:4" ht="54" thickTop="1" thickBot="1">
      <c r="A46" s="131" t="s">
        <v>1017</v>
      </c>
      <c r="B46" s="132" t="s">
        <v>1196</v>
      </c>
      <c r="C46" s="133" t="s">
        <v>387</v>
      </c>
      <c r="D46" s="178">
        <f>VLOOKUP('221.1'!A88,'221.1'!A88:N150,14,FALSE)</f>
        <v>8294.7357346714889</v>
      </c>
    </row>
    <row r="47" spans="1:4" ht="54" thickTop="1" thickBot="1">
      <c r="A47" s="131" t="s">
        <v>1018</v>
      </c>
      <c r="B47" s="132" t="s">
        <v>1197</v>
      </c>
      <c r="C47" s="133" t="s">
        <v>387</v>
      </c>
      <c r="D47" s="178">
        <f>VLOOKUP('221.2'!A88,'221.2'!A88:N151,14,FALSE)</f>
        <v>4972.3810901115075</v>
      </c>
    </row>
    <row r="48" spans="1:4" ht="64.5" thickTop="1" thickBot="1">
      <c r="A48" s="131" t="s">
        <v>1441</v>
      </c>
      <c r="B48" s="132" t="s">
        <v>1438</v>
      </c>
      <c r="C48" s="133" t="s">
        <v>233</v>
      </c>
      <c r="D48" s="178">
        <f>VLOOKUP('223.1'!A88,'223.1'!A88:N152,14,FALSE)</f>
        <v>10108.639202621385</v>
      </c>
    </row>
    <row r="49" spans="1:4" ht="54" thickTop="1" thickBot="1">
      <c r="A49" s="131" t="s">
        <v>1442</v>
      </c>
      <c r="B49" s="132" t="s">
        <v>1439</v>
      </c>
      <c r="C49" s="133" t="s">
        <v>233</v>
      </c>
      <c r="D49" s="178">
        <f>VLOOKUP('223.2'!A88,'223.2'!A88:N153,14,FALSE)</f>
        <v>15982.217008563155</v>
      </c>
    </row>
    <row r="50" spans="1:4" ht="54" thickTop="1" thickBot="1">
      <c r="A50" s="131" t="s">
        <v>1443</v>
      </c>
      <c r="B50" s="132" t="s">
        <v>1440</v>
      </c>
      <c r="C50" s="133" t="s">
        <v>387</v>
      </c>
      <c r="D50" s="178">
        <f>VLOOKUP('223.3.1'!A88,'223.3.1'!A88:N154,14,FALSE)</f>
        <v>58446</v>
      </c>
    </row>
    <row r="51" spans="1:4" ht="64.5" thickTop="1" thickBot="1">
      <c r="A51" s="131" t="s">
        <v>1444</v>
      </c>
      <c r="B51" s="132" t="s">
        <v>1446</v>
      </c>
      <c r="C51" s="133" t="s">
        <v>387</v>
      </c>
      <c r="D51" s="178">
        <f>VLOOKUP('223.3.2'!A88,'223.3.2'!A88:N155,14,FALSE)</f>
        <v>84398.789528415698</v>
      </c>
    </row>
    <row r="52" spans="1:4" ht="54" thickTop="1" thickBot="1">
      <c r="A52" s="131" t="s">
        <v>1445</v>
      </c>
      <c r="B52" s="132" t="s">
        <v>1447</v>
      </c>
      <c r="C52" s="133" t="s">
        <v>387</v>
      </c>
      <c r="D52" s="178">
        <f>VLOOKUP('223.3.3'!A88,'223.3.3'!A88:N156,14,FALSE)</f>
        <v>84398.789528415698</v>
      </c>
    </row>
    <row r="53" spans="1:4" ht="54" thickTop="1" thickBot="1">
      <c r="A53" s="137" t="s">
        <v>1019</v>
      </c>
      <c r="B53" s="138" t="s">
        <v>1956</v>
      </c>
      <c r="C53" s="133" t="s">
        <v>233</v>
      </c>
      <c r="D53" s="178">
        <f>VLOOKUP('230.1'!A88,'230.1'!A88:N157,14,FALSE)</f>
        <v>2686.5161135382259</v>
      </c>
    </row>
    <row r="54" spans="1:4" ht="54" thickTop="1" thickBot="1">
      <c r="A54" s="137" t="s">
        <v>1020</v>
      </c>
      <c r="B54" s="138" t="s">
        <v>1198</v>
      </c>
      <c r="C54" s="133" t="s">
        <v>233</v>
      </c>
      <c r="D54" s="178">
        <f>VLOOKUP('231.1'!A88,'231.1'!A88:N159,14,FALSE)</f>
        <v>12076.491190831548</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12896.604925388208</v>
      </c>
    </row>
    <row r="57" spans="1:4" ht="54" thickTop="1" thickBot="1">
      <c r="A57" s="137" t="s">
        <v>1451</v>
      </c>
      <c r="B57" s="138" t="s">
        <v>1452</v>
      </c>
      <c r="C57" s="133" t="s">
        <v>233</v>
      </c>
      <c r="D57" s="178">
        <f>VLOOKUP('233.10'!A88,'233.10'!A88:N162,14,FALSE)</f>
        <v>25947.201676359578</v>
      </c>
    </row>
    <row r="58" spans="1:4" ht="54" thickTop="1" thickBot="1">
      <c r="A58" s="137" t="s">
        <v>1022</v>
      </c>
      <c r="B58" s="138" t="s">
        <v>1453</v>
      </c>
      <c r="C58" s="133" t="s">
        <v>233</v>
      </c>
      <c r="D58" s="178">
        <f>VLOOKUP('234.1'!A88,'234.1'!A88:N163,14,FALSE)</f>
        <v>940.30082420155975</v>
      </c>
    </row>
    <row r="59" spans="1:4" ht="54" thickTop="1" thickBot="1">
      <c r="A59" s="137" t="s">
        <v>1456</v>
      </c>
      <c r="B59" s="138" t="s">
        <v>1457</v>
      </c>
      <c r="C59" s="133" t="s">
        <v>387</v>
      </c>
      <c r="D59" s="178">
        <f>VLOOKUP('235.1'!A88,'235.1'!A88:N164,14,FALSE)</f>
        <v>74021.876631603707</v>
      </c>
    </row>
    <row r="60" spans="1:4" ht="54" thickTop="1" thickBot="1">
      <c r="A60" s="139" t="s">
        <v>1458</v>
      </c>
      <c r="B60" s="138" t="s">
        <v>1459</v>
      </c>
      <c r="C60" s="133" t="s">
        <v>387</v>
      </c>
      <c r="D60" s="178">
        <f>VLOOKUP('235.10'!A88,'235.10'!A88:N165,14,FALSE)</f>
        <v>14336.854807889009</v>
      </c>
    </row>
    <row r="61" spans="1:4" ht="54" thickTop="1" thickBot="1">
      <c r="A61" s="139" t="s">
        <v>1460</v>
      </c>
      <c r="B61" s="138" t="s">
        <v>1461</v>
      </c>
      <c r="C61" s="133" t="s">
        <v>377</v>
      </c>
      <c r="D61" s="178">
        <f>VLOOKUP('235.11'!A88,'235.11'!A88:N166,14,FALSE)</f>
        <v>746.06277279643382</v>
      </c>
    </row>
    <row r="62" spans="1:4" ht="54" thickTop="1" thickBot="1">
      <c r="A62" s="139" t="s">
        <v>1462</v>
      </c>
      <c r="B62" s="138" t="s">
        <v>1873</v>
      </c>
      <c r="C62" s="133" t="s">
        <v>387</v>
      </c>
      <c r="D62" s="178">
        <f>VLOOKUP('236.1'!A88,'236.1'!A88:N167,14,FALSE)</f>
        <v>157957.3989736737</v>
      </c>
    </row>
    <row r="63" spans="1:4" ht="54" thickTop="1" thickBot="1">
      <c r="A63" s="139" t="s">
        <v>1465</v>
      </c>
      <c r="B63" s="138" t="s">
        <v>1874</v>
      </c>
      <c r="C63" s="133" t="s">
        <v>387</v>
      </c>
      <c r="D63" s="178">
        <f>VLOOKUP('236.10'!A87,'236.10'!A87:N168,14,FALSE)</f>
        <v>14336.854807889009</v>
      </c>
    </row>
    <row r="64" spans="1:4" ht="54" thickTop="1" thickBot="1">
      <c r="A64" s="139" t="s">
        <v>1466</v>
      </c>
      <c r="B64" s="140" t="s">
        <v>1467</v>
      </c>
      <c r="C64" s="174" t="s">
        <v>377</v>
      </c>
      <c r="D64" s="178">
        <f>VLOOKUP('236.11'!A88,'236.11'!A88:N169,14,FALSE)</f>
        <v>1795.2568020723086</v>
      </c>
    </row>
    <row r="65" spans="1:4" ht="54" thickTop="1" thickBot="1">
      <c r="A65" s="137" t="s">
        <v>1023</v>
      </c>
      <c r="B65" s="138" t="s">
        <v>1199</v>
      </c>
      <c r="C65" s="133" t="s">
        <v>233</v>
      </c>
      <c r="D65" s="178">
        <f>VLOOKUP('310.1'!A87,'310.1'!A87:N170,14,FALSE)</f>
        <v>925.35880297183621</v>
      </c>
    </row>
    <row r="66" spans="1:4" ht="54" thickTop="1" thickBot="1">
      <c r="A66" s="137" t="s">
        <v>1024</v>
      </c>
      <c r="B66" s="138" t="s">
        <v>1200</v>
      </c>
      <c r="C66" s="133" t="s">
        <v>387</v>
      </c>
      <c r="D66" s="178">
        <f>VLOOKUP('311.1'!A87,'311.1'!A87:N171,14,FALSE)</f>
        <v>64710.980843151236</v>
      </c>
    </row>
    <row r="67" spans="1:4" ht="54" thickTop="1" thickBot="1">
      <c r="A67" s="137" t="s">
        <v>1025</v>
      </c>
      <c r="B67" s="138" t="s">
        <v>1201</v>
      </c>
      <c r="C67" s="133" t="s">
        <v>998</v>
      </c>
      <c r="D67" s="178">
        <f>VLOOKUP('312.1'!A88,'312.1'!A88:N172,14,FALSE)</f>
        <v>4764.0700302059131</v>
      </c>
    </row>
    <row r="68" spans="1:4" ht="54" thickTop="1" thickBot="1">
      <c r="A68" s="137" t="s">
        <v>1026</v>
      </c>
      <c r="B68" s="138" t="s">
        <v>1202</v>
      </c>
      <c r="C68" s="133" t="s">
        <v>998</v>
      </c>
      <c r="D68" s="178">
        <f>VLOOKUP('312.2'!A88,'312.2'!A88:N173,14,FALSE)</f>
        <v>3756.211006432954</v>
      </c>
    </row>
    <row r="69" spans="1:4" ht="54" thickTop="1" thickBot="1">
      <c r="A69" s="137" t="s">
        <v>1027</v>
      </c>
      <c r="B69" s="138" t="s">
        <v>1203</v>
      </c>
      <c r="C69" s="133" t="s">
        <v>1464</v>
      </c>
      <c r="D69" s="178">
        <f>VLOOKUP('312.3'!A87,'312.3'!A87:N174,14,FALSE)</f>
        <v>1410.3707238324687</v>
      </c>
    </row>
    <row r="70" spans="1:4" ht="54" thickTop="1" thickBot="1">
      <c r="A70" s="137" t="s">
        <v>1028</v>
      </c>
      <c r="B70" s="138" t="s">
        <v>1204</v>
      </c>
      <c r="C70" s="133" t="s">
        <v>387</v>
      </c>
      <c r="D70" s="179">
        <f>VLOOKUP('312.4'!A88,'312.4'!A88:N175,14,FALSE)</f>
        <v>64703.218823242947</v>
      </c>
    </row>
    <row r="71" spans="1:4" ht="54" thickTop="1" thickBot="1">
      <c r="A71" s="137" t="s">
        <v>1029</v>
      </c>
      <c r="B71" s="138" t="s">
        <v>1469</v>
      </c>
      <c r="C71" s="133" t="s">
        <v>387</v>
      </c>
      <c r="D71" s="179">
        <f>VLOOKUP('320.1'!A88,'320.1'!A88:N176,14,FALSE)</f>
        <v>81169.843256949956</v>
      </c>
    </row>
    <row r="72" spans="1:4" ht="54" thickTop="1" thickBot="1">
      <c r="A72" s="137" t="s">
        <v>1030</v>
      </c>
      <c r="B72" s="138" t="s">
        <v>1470</v>
      </c>
      <c r="C72" s="133" t="s">
        <v>387</v>
      </c>
      <c r="D72" s="179">
        <f>VLOOKUP('320.2'!A88,'320.2'!A88:N177,14,FALSE)</f>
        <v>66774.568976647701</v>
      </c>
    </row>
    <row r="73" spans="1:4" ht="54" thickTop="1" thickBot="1">
      <c r="A73" s="137" t="s">
        <v>1473</v>
      </c>
      <c r="B73" s="138" t="s">
        <v>1474</v>
      </c>
      <c r="C73" s="133" t="s">
        <v>387</v>
      </c>
      <c r="D73" s="179">
        <f>VLOOKUP('320.3'!A88,'320.3'!A88:N178,14,FALSE)</f>
        <v>84768.661827025498</v>
      </c>
    </row>
    <row r="74" spans="1:4" ht="54" thickTop="1" thickBot="1">
      <c r="A74" s="137" t="s">
        <v>1475</v>
      </c>
      <c r="B74" s="138" t="s">
        <v>1476</v>
      </c>
      <c r="C74" s="133" t="s">
        <v>387</v>
      </c>
      <c r="D74" s="179">
        <f>VLOOKUP('320.4'!A88,'320.4'!A88:N179,14,FALSE)</f>
        <v>97169.817498366072</v>
      </c>
    </row>
    <row r="75" spans="1:4" ht="54" thickTop="1" thickBot="1">
      <c r="A75" s="137" t="s">
        <v>1477</v>
      </c>
      <c r="B75" s="138" t="s">
        <v>1478</v>
      </c>
      <c r="C75" s="133" t="s">
        <v>387</v>
      </c>
      <c r="D75" s="179">
        <f>VLOOKUP('320.5'!A88,'320.5'!A88:N180,14,FALSE)</f>
        <v>82774.543218063816</v>
      </c>
    </row>
    <row r="76" spans="1:4" ht="54" thickTop="1" thickBot="1">
      <c r="A76" s="137" t="s">
        <v>1479</v>
      </c>
      <c r="B76" s="138" t="s">
        <v>1480</v>
      </c>
      <c r="C76" s="133" t="s">
        <v>387</v>
      </c>
      <c r="D76" s="179">
        <f>VLOOKUP('320.6'!A88,'320.6'!A88:N181,14,FALSE)</f>
        <v>100768.63606844161</v>
      </c>
    </row>
    <row r="77" spans="1:4" ht="54" thickTop="1" thickBot="1">
      <c r="A77" s="137" t="s">
        <v>1031</v>
      </c>
      <c r="B77" s="138" t="s">
        <v>1481</v>
      </c>
      <c r="C77" s="133" t="s">
        <v>387</v>
      </c>
      <c r="D77" s="179">
        <f>VLOOKUP('330.1'!A88,'330.1'!A88:N182,14,FALSE)</f>
        <v>84768.661827025498</v>
      </c>
    </row>
    <row r="78" spans="1:4" ht="54" thickTop="1" thickBot="1">
      <c r="A78" s="139" t="s">
        <v>1032</v>
      </c>
      <c r="B78" s="138" t="s">
        <v>1482</v>
      </c>
      <c r="C78" s="133" t="s">
        <v>387</v>
      </c>
      <c r="D78" s="179">
        <f>VLOOKUP('330.2'!A88,'330.1'!A88:N183,14,FALSE)</f>
        <v>84768.661827025498</v>
      </c>
    </row>
    <row r="79" spans="1:4" ht="54" thickTop="1" thickBot="1">
      <c r="A79" s="139" t="s">
        <v>1483</v>
      </c>
      <c r="B79" s="140" t="s">
        <v>1484</v>
      </c>
      <c r="C79" s="133" t="s">
        <v>387</v>
      </c>
      <c r="D79" s="179">
        <f>VLOOKUP('330.3'!A88,'330.3'!A88:N184,14,FALSE)</f>
        <v>84768.661827025498</v>
      </c>
    </row>
    <row r="80" spans="1:4" ht="54" thickTop="1" thickBot="1">
      <c r="A80" s="139" t="s">
        <v>1485</v>
      </c>
      <c r="B80" s="140" t="s">
        <v>1486</v>
      </c>
      <c r="C80" s="133" t="s">
        <v>387</v>
      </c>
      <c r="D80" s="179">
        <f>VLOOKUP('330.4'!A88,'330.4'!A88:N185,14,FALSE)</f>
        <v>100768.63606844161</v>
      </c>
    </row>
    <row r="81" spans="1:4" ht="54" thickTop="1" thickBot="1">
      <c r="A81" s="139" t="s">
        <v>1487</v>
      </c>
      <c r="B81" s="140" t="s">
        <v>1488</v>
      </c>
      <c r="C81" s="133" t="s">
        <v>387</v>
      </c>
      <c r="D81" s="179">
        <f>VLOOKUP('330.5'!A88,'330.5'!A88:N186,14,FALSE)</f>
        <v>100768.63606844161</v>
      </c>
    </row>
    <row r="82" spans="1:4" ht="54" thickTop="1" thickBot="1">
      <c r="A82" s="139" t="s">
        <v>1489</v>
      </c>
      <c r="B82" s="140" t="s">
        <v>1490</v>
      </c>
      <c r="C82" s="133" t="s">
        <v>387</v>
      </c>
      <c r="D82" s="179">
        <f>VLOOKUP('330.6'!A88,'330.6'!A88:N187,14,FALSE)</f>
        <v>100768.63606844161</v>
      </c>
    </row>
    <row r="83" spans="1:4" ht="54" thickTop="1" thickBot="1">
      <c r="A83" s="137" t="s">
        <v>1033</v>
      </c>
      <c r="B83" s="138" t="s">
        <v>1491</v>
      </c>
      <c r="C83" s="133" t="s">
        <v>387</v>
      </c>
      <c r="D83" s="179">
        <f>VLOOKUP('340.1'!A88,'340.1'!A88:N188,14,FALSE)</f>
        <v>85890.461062063114</v>
      </c>
    </row>
    <row r="84" spans="1:4" ht="54" thickTop="1" thickBot="1">
      <c r="A84" s="137" t="s">
        <v>1034</v>
      </c>
      <c r="B84" s="138" t="s">
        <v>1492</v>
      </c>
      <c r="C84" s="133" t="s">
        <v>387</v>
      </c>
      <c r="D84" s="179">
        <f>VLOOKUP('340.2'!A88,'340.2'!A88:N190,14,FALSE)</f>
        <v>85890.461062063114</v>
      </c>
    </row>
    <row r="85" spans="1:4" ht="54" thickTop="1" thickBot="1">
      <c r="A85" s="137" t="s">
        <v>1035</v>
      </c>
      <c r="B85" s="138" t="s">
        <v>1493</v>
      </c>
      <c r="C85" s="133" t="s">
        <v>387</v>
      </c>
      <c r="D85" s="179">
        <f>VLOOKUP('340.3'!A88,'340.3'!A88:N191,14,FALSE)</f>
        <v>85890.461062063114</v>
      </c>
    </row>
    <row r="86" spans="1:4" ht="54" thickTop="1" thickBot="1">
      <c r="A86" s="137" t="s">
        <v>1494</v>
      </c>
      <c r="B86" s="138" t="s">
        <v>2021</v>
      </c>
      <c r="C86" s="133" t="s">
        <v>387</v>
      </c>
      <c r="D86" s="179">
        <f>VLOOKUP('350.1'!A88,'350.1'!A88:N192,14,FALSE)</f>
        <v>149633.11586375671</v>
      </c>
    </row>
    <row r="87" spans="1:4" ht="54" thickTop="1" thickBot="1">
      <c r="A87" s="194" t="s">
        <v>1495</v>
      </c>
      <c r="B87" s="138" t="s">
        <v>2022</v>
      </c>
      <c r="C87" s="133" t="s">
        <v>387</v>
      </c>
      <c r="D87" s="179">
        <f>VLOOKUP('350.2'!A88,'350.2'!A88:N193,14,FALSE)</f>
        <v>149633.11586375671</v>
      </c>
    </row>
    <row r="88" spans="1:4" ht="54" thickTop="1" thickBot="1">
      <c r="A88" s="139" t="s">
        <v>1496</v>
      </c>
      <c r="B88" s="140" t="s">
        <v>1497</v>
      </c>
      <c r="C88" s="133" t="s">
        <v>387</v>
      </c>
      <c r="D88" s="179">
        <f>VLOOKUP('350.3'!A88,'350.3'!A88:N194,14,FALSE)</f>
        <v>149633.11586375671</v>
      </c>
    </row>
    <row r="89" spans="1:4" ht="54" thickTop="1" thickBot="1">
      <c r="A89" s="137" t="s">
        <v>1498</v>
      </c>
      <c r="B89" s="138" t="s">
        <v>1499</v>
      </c>
      <c r="C89" s="133" t="s">
        <v>387</v>
      </c>
      <c r="D89" s="179">
        <f>VLOOKUP('350.4'!A88,'350.4'!A88:N195,14,FALSE)</f>
        <v>149633.11586375671</v>
      </c>
    </row>
    <row r="90" spans="1:4" ht="54" thickTop="1" thickBot="1">
      <c r="A90" s="139" t="s">
        <v>1500</v>
      </c>
      <c r="B90" s="140" t="s">
        <v>1501</v>
      </c>
      <c r="C90" s="133" t="s">
        <v>387</v>
      </c>
      <c r="D90" s="179">
        <f>VLOOKUP('350.10'!A88,'350.10'!A88:N196,14,FALSE)</f>
        <v>82487.466312077653</v>
      </c>
    </row>
    <row r="91" spans="1:4" ht="54" thickTop="1" thickBot="1">
      <c r="A91" s="139" t="s">
        <v>1502</v>
      </c>
      <c r="B91" s="140" t="s">
        <v>1503</v>
      </c>
      <c r="C91" s="133" t="s">
        <v>387</v>
      </c>
      <c r="D91" s="179">
        <f>VLOOKUP('350.11'!A88,'350.11'!A88:N197,14,FALSE)</f>
        <v>82487.466312077653</v>
      </c>
    </row>
    <row r="92" spans="1:4" ht="54" thickTop="1" thickBot="1">
      <c r="A92" s="139" t="s">
        <v>1504</v>
      </c>
      <c r="B92" s="140" t="s">
        <v>1505</v>
      </c>
      <c r="C92" s="133" t="s">
        <v>387</v>
      </c>
      <c r="D92" s="179">
        <f>VLOOKUP('350.12'!A88,'350.12'!A88:N198,14,FALSE)</f>
        <v>82487.466312077653</v>
      </c>
    </row>
    <row r="93" spans="1:4" ht="54" thickTop="1" thickBot="1">
      <c r="A93" s="139" t="s">
        <v>1506</v>
      </c>
      <c r="B93" s="140" t="s">
        <v>1507</v>
      </c>
      <c r="C93" s="133" t="s">
        <v>387</v>
      </c>
      <c r="D93" s="179">
        <f>VLOOKUP('350.13'!A88,'350.13'!A88:N199,14,FALSE)</f>
        <v>82487.466312077653</v>
      </c>
    </row>
    <row r="94" spans="1:4" ht="54" thickTop="1" thickBot="1">
      <c r="A94" s="137" t="s">
        <v>1508</v>
      </c>
      <c r="B94" s="138" t="s">
        <v>1509</v>
      </c>
      <c r="C94" s="133" t="s">
        <v>998</v>
      </c>
      <c r="D94" s="179">
        <f>VLOOKUP('350.14'!A88,'350.14'!A88:N200,14,FALSE)</f>
        <v>746.06277279643382</v>
      </c>
    </row>
    <row r="95" spans="1:4" ht="54" thickTop="1" thickBot="1">
      <c r="A95" s="139" t="s">
        <v>1510</v>
      </c>
      <c r="B95" s="140" t="s">
        <v>1511</v>
      </c>
      <c r="C95" s="133" t="s">
        <v>387</v>
      </c>
      <c r="D95" s="179">
        <f>VLOOKUP('351.1'!A88,'351.1'!A88:N201,14,FALSE)</f>
        <v>149633.11586375671</v>
      </c>
    </row>
    <row r="96" spans="1:4" ht="54" thickTop="1" thickBot="1">
      <c r="A96" s="139" t="s">
        <v>1512</v>
      </c>
      <c r="B96" s="140" t="s">
        <v>1513</v>
      </c>
      <c r="C96" s="133" t="s">
        <v>387</v>
      </c>
      <c r="D96" s="179">
        <f>VLOOKUP('351.2'!A88,'351.2'!A88:N202,14,FALSE)</f>
        <v>149633.11586375671</v>
      </c>
    </row>
    <row r="97" spans="1:4" ht="54" thickTop="1" thickBot="1">
      <c r="A97" s="139" t="s">
        <v>1514</v>
      </c>
      <c r="B97" s="140" t="s">
        <v>1515</v>
      </c>
      <c r="C97" s="133" t="s">
        <v>387</v>
      </c>
      <c r="D97" s="179">
        <f>VLOOKUP('351.10'!A88,'351.10'!A88:N203,14,FALSE)</f>
        <v>82487.466312077653</v>
      </c>
    </row>
    <row r="98" spans="1:4" ht="54" thickTop="1" thickBot="1">
      <c r="A98" s="139" t="s">
        <v>1516</v>
      </c>
      <c r="B98" s="140" t="s">
        <v>1517</v>
      </c>
      <c r="C98" s="133" t="s">
        <v>387</v>
      </c>
      <c r="D98" s="179">
        <f>VLOOKUP('351.11'!A88,'351.11'!A88:N204,14,FALSE)</f>
        <v>82487.466312077653</v>
      </c>
    </row>
    <row r="99" spans="1:4" ht="54" thickTop="1" thickBot="1">
      <c r="A99" s="139" t="s">
        <v>1518</v>
      </c>
      <c r="B99" s="140" t="s">
        <v>1519</v>
      </c>
      <c r="C99" s="133" t="s">
        <v>998</v>
      </c>
      <c r="D99" s="179">
        <f>VLOOKUP('351.12'!A88,'351.12'!A88:N205,14,FALSE)</f>
        <v>746.06277279643382</v>
      </c>
    </row>
    <row r="100" spans="1:4" ht="54" thickTop="1" thickBot="1">
      <c r="A100" s="139" t="s">
        <v>1522</v>
      </c>
      <c r="B100" s="140" t="s">
        <v>1520</v>
      </c>
      <c r="C100" s="133" t="s">
        <v>998</v>
      </c>
      <c r="D100" s="179">
        <f>VLOOKUP('410.1'!A88,'410.1'!A88:N206,14,FALSE)</f>
        <v>2801.3621324605556</v>
      </c>
    </row>
    <row r="101" spans="1:4" ht="54" thickTop="1" thickBot="1">
      <c r="A101" s="139" t="s">
        <v>1523</v>
      </c>
      <c r="B101" s="140" t="s">
        <v>1521</v>
      </c>
      <c r="C101" s="133" t="s">
        <v>998</v>
      </c>
      <c r="D101" s="179">
        <f>VLOOKUP('410.2'!A88,'410.2'!A88:N207,14,FALSE)</f>
        <v>2076.2414827359007</v>
      </c>
    </row>
    <row r="102" spans="1:4" ht="54" thickTop="1" thickBot="1">
      <c r="A102" s="139" t="s">
        <v>1525</v>
      </c>
      <c r="B102" s="140" t="s">
        <v>1524</v>
      </c>
      <c r="C102" s="133" t="s">
        <v>377</v>
      </c>
      <c r="D102" s="179">
        <f>VLOOKUP('410.3'!A88,'410.3'!A88:N208,14,FALSE)</f>
        <v>1513.6810749066817</v>
      </c>
    </row>
    <row r="103" spans="1:4" ht="54" thickTop="1" thickBot="1">
      <c r="A103" s="139" t="s">
        <v>1527</v>
      </c>
      <c r="B103" s="140" t="s">
        <v>1526</v>
      </c>
      <c r="C103" s="133" t="s">
        <v>1464</v>
      </c>
      <c r="D103" s="179">
        <f>VLOOKUP('411.1'!A88,'411.1'!A88:N209,14,FALSE)</f>
        <v>2722.7415556302053</v>
      </c>
    </row>
    <row r="104" spans="1:4" ht="54" thickTop="1" thickBot="1">
      <c r="A104" s="137" t="s">
        <v>1036</v>
      </c>
      <c r="B104" s="138" t="s">
        <v>1958</v>
      </c>
      <c r="C104" s="133" t="s">
        <v>1464</v>
      </c>
      <c r="D104" s="179">
        <f>VLOOKUP('411.2'!A88,'411.2'!A88:N210,14,FALSE)</f>
        <v>2041.6374580236356</v>
      </c>
    </row>
    <row r="105" spans="1:4" ht="54" thickTop="1" thickBot="1">
      <c r="A105" s="137" t="s">
        <v>1037</v>
      </c>
      <c r="B105" s="138" t="s">
        <v>2054</v>
      </c>
      <c r="C105" s="133" t="s">
        <v>1464</v>
      </c>
      <c r="D105" s="179">
        <f>VLOOKUP('411.3'!A88,'411.3'!A88:N211,14,FALSE)</f>
        <v>2399.8998466746575</v>
      </c>
    </row>
    <row r="106" spans="1:4" ht="54" thickTop="1" thickBot="1">
      <c r="A106" s="137" t="s">
        <v>1528</v>
      </c>
      <c r="B106" s="138" t="s">
        <v>2055</v>
      </c>
      <c r="C106" s="133" t="s">
        <v>1464</v>
      </c>
      <c r="D106" s="179">
        <f>VLOOKUP('411.4'!A88,'411.4'!A88:N212,14,FALSE)</f>
        <v>1861.2812812233103</v>
      </c>
    </row>
    <row r="107" spans="1:4" ht="54" thickTop="1" thickBot="1">
      <c r="A107" s="137" t="s">
        <v>1535</v>
      </c>
      <c r="B107" s="190" t="s">
        <v>1606</v>
      </c>
      <c r="C107" s="133" t="s">
        <v>998</v>
      </c>
      <c r="D107" s="179">
        <f>VLOOKUP('413.1'!A88,'413.1'!A88:N213,14,FALSE)</f>
        <v>2316.0919590105404</v>
      </c>
    </row>
    <row r="108" spans="1:4" ht="54" thickTop="1" thickBot="1">
      <c r="A108" s="137" t="s">
        <v>1537</v>
      </c>
      <c r="B108" s="138" t="s">
        <v>1607</v>
      </c>
      <c r="C108" s="133" t="s">
        <v>998</v>
      </c>
      <c r="D108" s="179">
        <f>VLOOKUP('413.2'!A88,'413.2'!A88:N214,14,FALSE)</f>
        <v>2348.5488610761054</v>
      </c>
    </row>
    <row r="109" spans="1:4" ht="54" thickTop="1" thickBot="1">
      <c r="A109" s="137" t="s">
        <v>1539</v>
      </c>
      <c r="B109" s="138" t="s">
        <v>1608</v>
      </c>
      <c r="C109" s="133" t="s">
        <v>998</v>
      </c>
      <c r="D109" s="179">
        <f>VLOOKUP('413.3'!A88,'413.3'!A88:N215,14,FALSE)</f>
        <v>2418.3998404211425</v>
      </c>
    </row>
    <row r="110" spans="1:4" ht="54" thickTop="1" thickBot="1">
      <c r="A110" s="137" t="s">
        <v>1038</v>
      </c>
      <c r="B110" s="138" t="s">
        <v>1205</v>
      </c>
      <c r="C110" s="133" t="s">
        <v>998</v>
      </c>
      <c r="D110" s="179">
        <f>VLOOKUP('414.1'!A88,'414.1'!A88:N216,14,FALSE)</f>
        <v>3679.6517868579485</v>
      </c>
    </row>
    <row r="111" spans="1:4" ht="54" thickTop="1" thickBot="1">
      <c r="A111" s="137" t="s">
        <v>1039</v>
      </c>
      <c r="B111" s="138" t="s">
        <v>1959</v>
      </c>
      <c r="C111" s="133" t="s">
        <v>998</v>
      </c>
      <c r="D111" s="179">
        <f>VLOOKUP('414.2'!A88,'414.2'!A88:N217,14,FALSE)</f>
        <v>3679.6517868579485</v>
      </c>
    </row>
    <row r="112" spans="1:4" ht="54" thickTop="1" thickBot="1">
      <c r="A112" s="137" t="s">
        <v>1040</v>
      </c>
      <c r="B112" s="138" t="s">
        <v>1960</v>
      </c>
      <c r="C112" s="133" t="s">
        <v>998</v>
      </c>
      <c r="D112" s="179">
        <f>VLOOKUP('414.3'!A88,'414.3'!A88:N218,14,FALSE)</f>
        <v>3679.6517868579485</v>
      </c>
    </row>
    <row r="113" spans="1:4" ht="54" thickTop="1" thickBot="1">
      <c r="A113" s="137" t="s">
        <v>1041</v>
      </c>
      <c r="B113" s="138" t="s">
        <v>1206</v>
      </c>
      <c r="C113" s="133" t="s">
        <v>998</v>
      </c>
      <c r="D113" s="179">
        <f>VLOOKUP('414.4'!A88,'414.4'!A88:N219,14,FALSE)</f>
        <v>3711.7284524968095</v>
      </c>
    </row>
    <row r="114" spans="1:4" ht="54" thickTop="1" thickBot="1">
      <c r="A114" s="137" t="s">
        <v>1042</v>
      </c>
      <c r="B114" s="138" t="s">
        <v>1207</v>
      </c>
      <c r="C114" s="133" t="s">
        <v>998</v>
      </c>
      <c r="D114" s="179">
        <f>VLOOKUP('414.5'!A88,'414.5'!A88:N220,14,FALSE)</f>
        <v>3711.7284524968095</v>
      </c>
    </row>
    <row r="115" spans="1:4" ht="54" thickTop="1" thickBot="1">
      <c r="A115" s="137" t="s">
        <v>1546</v>
      </c>
      <c r="B115" s="138" t="s">
        <v>2056</v>
      </c>
      <c r="C115" s="133" t="s">
        <v>998</v>
      </c>
      <c r="D115" s="179">
        <f>VLOOKUP('414.6'!A88,'414.6'!A88:N221,14,FALSE)</f>
        <v>3711.7284524968095</v>
      </c>
    </row>
    <row r="116" spans="1:4" ht="54" thickTop="1" thickBot="1">
      <c r="A116" s="137" t="s">
        <v>1043</v>
      </c>
      <c r="B116" s="138" t="s">
        <v>1961</v>
      </c>
      <c r="C116" s="133" t="s">
        <v>1464</v>
      </c>
      <c r="D116" s="179">
        <f>VLOOKUP('415.1'!A88,'415.1'!A88:N222,14,FALSE)</f>
        <v>2722.6446643610111</v>
      </c>
    </row>
    <row r="117" spans="1:4" ht="54" thickTop="1" thickBot="1">
      <c r="A117" s="137" t="s">
        <v>1044</v>
      </c>
      <c r="B117" s="138" t="s">
        <v>2058</v>
      </c>
      <c r="C117" s="133" t="s">
        <v>233</v>
      </c>
      <c r="D117" s="179">
        <f>VLOOKUP('420.1'!A87,'420.1'!A87:N223,14,FALSE)</f>
        <v>2545.3472960479708</v>
      </c>
    </row>
    <row r="118" spans="1:4" ht="54" thickTop="1" thickBot="1">
      <c r="A118" s="137" t="s">
        <v>1045</v>
      </c>
      <c r="B118" s="138" t="s">
        <v>2057</v>
      </c>
      <c r="C118" s="142" t="s">
        <v>233</v>
      </c>
      <c r="D118" s="179">
        <f>VLOOKUP('420.2 '!A88,'420.2 '!A59:N107,14,FALSE)</f>
        <v>2166.5024334980931</v>
      </c>
    </row>
    <row r="119" spans="1:4" ht="54" thickTop="1" thickBot="1">
      <c r="A119" s="137" t="s">
        <v>1551</v>
      </c>
      <c r="B119" s="138" t="s">
        <v>1552</v>
      </c>
      <c r="C119" s="133" t="s">
        <v>233</v>
      </c>
      <c r="D119" s="179">
        <f>VLOOKUP('420.3'!A88,'420.3'!A88:N225,14,FALSE)</f>
        <v>2808.5817633175966</v>
      </c>
    </row>
    <row r="120" spans="1:4" ht="54" thickTop="1" thickBot="1">
      <c r="A120" s="137" t="s">
        <v>1046</v>
      </c>
      <c r="B120" s="138" t="s">
        <v>1208</v>
      </c>
      <c r="C120" s="133" t="s">
        <v>233</v>
      </c>
      <c r="D120" s="179">
        <f>VLOOKUP('421.1'!A88,'421.1'!A88:N226,14,FALSE)</f>
        <v>1224.8258773252026</v>
      </c>
    </row>
    <row r="121" spans="1:4" ht="54" thickTop="1" thickBot="1">
      <c r="A121" s="137" t="s">
        <v>1047</v>
      </c>
      <c r="B121" s="138" t="s">
        <v>1209</v>
      </c>
      <c r="C121" s="133" t="s">
        <v>233</v>
      </c>
      <c r="D121" s="179">
        <f>VLOOKUP('421.2'!A88,'421.2'!A88:N227,14,FALSE)</f>
        <v>1278.9348066067828</v>
      </c>
    </row>
    <row r="122" spans="1:4" ht="54" thickTop="1" thickBot="1">
      <c r="A122" s="137" t="s">
        <v>1048</v>
      </c>
      <c r="B122" s="138" t="s">
        <v>1962</v>
      </c>
      <c r="C122" s="133" t="s">
        <v>233</v>
      </c>
      <c r="D122" s="179">
        <f>VLOOKUP('421.3'!A88,'421.3'!A88:N228,14,FALSE)</f>
        <v>1434.5906305674935</v>
      </c>
    </row>
    <row r="123" spans="1:4" ht="54" thickTop="1" thickBot="1">
      <c r="A123" s="137" t="s">
        <v>1049</v>
      </c>
      <c r="B123" s="138" t="s">
        <v>1963</v>
      </c>
      <c r="C123" s="133" t="s">
        <v>233</v>
      </c>
      <c r="D123" s="179">
        <f>VLOOKUP('421.4'!A88,'421.4'!A88:N229,14,FALSE)</f>
        <v>1470.1691046156561</v>
      </c>
    </row>
    <row r="124" spans="1:4" ht="54" thickTop="1" thickBot="1">
      <c r="A124" s="137" t="s">
        <v>1556</v>
      </c>
      <c r="B124" s="140" t="s">
        <v>1557</v>
      </c>
      <c r="C124" s="133" t="s">
        <v>233</v>
      </c>
      <c r="D124" s="179">
        <f>VLOOKUP('430.1.1'!A87,'430.1.1'!A87:N230,14,FALSE)</f>
        <v>6983.8188062615363</v>
      </c>
    </row>
    <row r="125" spans="1:4" ht="54" thickTop="1" thickBot="1">
      <c r="A125" s="137" t="s">
        <v>1558</v>
      </c>
      <c r="B125" s="138" t="s">
        <v>1559</v>
      </c>
      <c r="C125" s="133" t="s">
        <v>233</v>
      </c>
      <c r="D125" s="179">
        <f>VLOOKUP('430.1.2'!A88,'430.1.2'!A88:N231,14,FALSE)</f>
        <v>5785.4498084497773</v>
      </c>
    </row>
    <row r="126" spans="1:4" ht="54" thickTop="1" thickBot="1">
      <c r="A126" s="137" t="s">
        <v>1560</v>
      </c>
      <c r="B126" s="138" t="s">
        <v>1609</v>
      </c>
      <c r="C126" s="133" t="s">
        <v>233</v>
      </c>
      <c r="D126" s="179">
        <f>VLOOKUP('430.2.1'!A88,'430.2.1'!A88:N232,14,FALSE)</f>
        <v>6983.8188062615363</v>
      </c>
    </row>
    <row r="127" spans="1:4" ht="54" thickTop="1" thickBot="1">
      <c r="A127" s="137" t="s">
        <v>1562</v>
      </c>
      <c r="B127" s="138" t="s">
        <v>1610</v>
      </c>
      <c r="C127" s="133" t="s">
        <v>233</v>
      </c>
      <c r="D127" s="179">
        <f>VLOOKUP('430.2.2'!A88,'430.2.2'!A88:N233,14,FALSE)</f>
        <v>5785.4498084497773</v>
      </c>
    </row>
    <row r="128" spans="1:4" ht="54" thickTop="1" thickBot="1">
      <c r="A128" s="137" t="s">
        <v>1563</v>
      </c>
      <c r="B128" s="138" t="s">
        <v>1611</v>
      </c>
      <c r="C128" s="133" t="s">
        <v>233</v>
      </c>
      <c r="D128" s="179">
        <f>VLOOKUP('431.1.1'!A88,'431.1.1'!A88:N234,14,FALSE)</f>
        <v>13966.8697869031</v>
      </c>
    </row>
    <row r="129" spans="1:4" ht="54" thickTop="1" thickBot="1">
      <c r="A129" s="137" t="s">
        <v>1565</v>
      </c>
      <c r="B129" s="138" t="s">
        <v>1612</v>
      </c>
      <c r="C129" s="133" t="s">
        <v>233</v>
      </c>
      <c r="D129" s="179">
        <f>VLOOKUP('431.1.2'!A88,'431.1.2'!A88:N235,14,FALSE)</f>
        <v>11298.409601488467</v>
      </c>
    </row>
    <row r="130" spans="1:4" ht="54" thickTop="1" thickBot="1">
      <c r="A130" s="137" t="s">
        <v>1568</v>
      </c>
      <c r="B130" s="138" t="s">
        <v>1613</v>
      </c>
      <c r="C130" s="133" t="s">
        <v>233</v>
      </c>
      <c r="D130" s="179">
        <f>VLOOKUP('431.2.1'!A88,'431.2.1'!A88:N236,14,FALSE)</f>
        <v>15768.721839253369</v>
      </c>
    </row>
    <row r="131" spans="1:4" ht="54" thickTop="1" thickBot="1">
      <c r="A131" s="137" t="s">
        <v>1569</v>
      </c>
      <c r="B131" s="138" t="s">
        <v>1614</v>
      </c>
      <c r="C131" s="133" t="s">
        <v>233</v>
      </c>
      <c r="D131" s="179">
        <f>VLOOKUP('431.2.2'!A88,'431.2.2'!A88:N237,14,FALSE)</f>
        <v>12675.296547152351</v>
      </c>
    </row>
    <row r="132" spans="1:4" ht="54" thickTop="1" thickBot="1">
      <c r="A132" s="137" t="s">
        <v>1050</v>
      </c>
      <c r="B132" s="138" t="s">
        <v>1210</v>
      </c>
      <c r="C132" s="133" t="s">
        <v>233</v>
      </c>
      <c r="D132" s="179">
        <f>VLOOKUP('432.1'!A88,'432.1'!A88:N238,14,FALSE)</f>
        <v>4277.6081552970536</v>
      </c>
    </row>
    <row r="133" spans="1:4" ht="54" thickTop="1" thickBot="1">
      <c r="A133" s="137" t="s">
        <v>1051</v>
      </c>
      <c r="B133" s="138" t="s">
        <v>1964</v>
      </c>
      <c r="C133" s="133" t="s">
        <v>233</v>
      </c>
      <c r="D133" s="179">
        <f>VLOOKUP('432.2'!A88,'432.2'!A88:N239,14,FALSE)</f>
        <v>4127.305573959331</v>
      </c>
    </row>
    <row r="134" spans="1:4" ht="54" thickTop="1" thickBot="1">
      <c r="A134" s="137" t="s">
        <v>1052</v>
      </c>
      <c r="B134" s="138" t="s">
        <v>1965</v>
      </c>
      <c r="C134" s="133" t="s">
        <v>233</v>
      </c>
      <c r="D134" s="179">
        <f>VLOOKUP('433.1'!A88,'433.1'!A88:N240,14,FALSE)</f>
        <v>6302.4039604474692</v>
      </c>
    </row>
    <row r="135" spans="1:4" ht="54" thickTop="1" thickBot="1">
      <c r="A135" s="137" t="s">
        <v>1053</v>
      </c>
      <c r="B135" s="138" t="s">
        <v>1966</v>
      </c>
      <c r="C135" s="133" t="s">
        <v>233</v>
      </c>
      <c r="D135" s="179">
        <f>VLOOKUP('433.2'!A88,'433.2'!A88:N241,14,FALSE)</f>
        <v>6019.6797700423986</v>
      </c>
    </row>
    <row r="136" spans="1:4" ht="54" thickTop="1" thickBot="1">
      <c r="A136" s="137" t="s">
        <v>1054</v>
      </c>
      <c r="B136" s="138" t="s">
        <v>1967</v>
      </c>
      <c r="C136" s="133" t="s">
        <v>233</v>
      </c>
      <c r="D136" s="179">
        <f>VLOOKUP('433.3'!A88,'433.3'!A88:N242,14,FALSE)</f>
        <v>6613.8214075573742</v>
      </c>
    </row>
    <row r="137" spans="1:4" ht="54" thickTop="1" thickBot="1">
      <c r="A137" s="137" t="s">
        <v>1055</v>
      </c>
      <c r="B137" s="138" t="s">
        <v>1211</v>
      </c>
      <c r="C137" s="133" t="s">
        <v>233</v>
      </c>
      <c r="D137" s="179">
        <f>VLOOKUP('433.4'!A88,'433.4'!A88:N243,14,FALSE)</f>
        <v>5141.1360093045805</v>
      </c>
    </row>
    <row r="138" spans="1:4" ht="54" thickTop="1" thickBot="1">
      <c r="A138" s="137" t="s">
        <v>1056</v>
      </c>
      <c r="B138" s="138" t="s">
        <v>1968</v>
      </c>
      <c r="C138" s="133" t="s">
        <v>233</v>
      </c>
      <c r="D138" s="179">
        <f>VLOOKUP('433.5'!A88,'433.5'!A88:N244,14,FALSE)</f>
        <v>7090.1336124200652</v>
      </c>
    </row>
    <row r="139" spans="1:4" ht="54" thickTop="1" thickBot="1">
      <c r="A139" s="137" t="s">
        <v>1057</v>
      </c>
      <c r="B139" s="138" t="s">
        <v>1969</v>
      </c>
      <c r="C139" s="133" t="s">
        <v>233</v>
      </c>
      <c r="D139" s="179">
        <f>VLOOKUP('433.6'!A88,'433.6'!A88:N245,14,FALSE)</f>
        <v>6779.5359112528868</v>
      </c>
    </row>
    <row r="140" spans="1:4" ht="54" thickTop="1" thickBot="1">
      <c r="A140" s="137" t="s">
        <v>1058</v>
      </c>
      <c r="B140" s="138" t="s">
        <v>1970</v>
      </c>
      <c r="C140" s="133" t="s">
        <v>233</v>
      </c>
      <c r="D140" s="179">
        <f>VLOOKUP('433.7'!A88,'433.7'!A88:N246,14,FALSE)</f>
        <v>7534.8591544791771</v>
      </c>
    </row>
    <row r="141" spans="1:4" ht="54" thickTop="1" thickBot="1">
      <c r="A141" s="137" t="s">
        <v>1059</v>
      </c>
      <c r="B141" s="138" t="s">
        <v>1212</v>
      </c>
      <c r="C141" s="133" t="s">
        <v>233</v>
      </c>
      <c r="D141" s="179">
        <f>VLOOKUP('433.8'!A88,'433.8'!A88:N247,14,FALSE)</f>
        <v>5716.7846011307083</v>
      </c>
    </row>
    <row r="142" spans="1:4" ht="54" thickTop="1" thickBot="1">
      <c r="A142" s="137" t="s">
        <v>1060</v>
      </c>
      <c r="B142" s="138" t="s">
        <v>1971</v>
      </c>
      <c r="C142" s="133" t="s">
        <v>387</v>
      </c>
      <c r="D142" s="179">
        <f>VLOOKUP('440.1'!A89,'440.1'!A89:N248,14,FALSE)</f>
        <v>186155.13480314921</v>
      </c>
    </row>
    <row r="143" spans="1:4" ht="54" thickTop="1" thickBot="1">
      <c r="A143" s="137" t="s">
        <v>1061</v>
      </c>
      <c r="B143" s="138" t="s">
        <v>1972</v>
      </c>
      <c r="C143" s="133" t="s">
        <v>387</v>
      </c>
      <c r="D143" s="179">
        <f>VLOOKUP('440.2'!A93,'440.2'!A93:N250,14,FALSE)</f>
        <v>186155.13480314921</v>
      </c>
    </row>
    <row r="144" spans="1:4" ht="54" thickTop="1" thickBot="1">
      <c r="A144" s="137" t="s">
        <v>1062</v>
      </c>
      <c r="B144" s="138" t="s">
        <v>1973</v>
      </c>
      <c r="C144" s="133" t="s">
        <v>387</v>
      </c>
      <c r="D144" s="179">
        <f>VLOOKUP('440.3'!A93,'440.3'!A93:N252,14,FALSE)</f>
        <v>186155.13480314921</v>
      </c>
    </row>
    <row r="145" spans="1:4" ht="54" thickTop="1" thickBot="1">
      <c r="A145" s="137" t="s">
        <v>1063</v>
      </c>
      <c r="B145" s="138" t="s">
        <v>1213</v>
      </c>
      <c r="C145" s="133" t="s">
        <v>387</v>
      </c>
      <c r="D145" s="179">
        <f>VLOOKUP('440.4'!A93,'440.4'!A93:N254,14,FALSE)</f>
        <v>204259.20007285947</v>
      </c>
    </row>
    <row r="146" spans="1:4" ht="54" thickTop="1" thickBot="1">
      <c r="A146" s="137" t="s">
        <v>1064</v>
      </c>
      <c r="B146" s="138" t="s">
        <v>1974</v>
      </c>
      <c r="C146" s="133" t="s">
        <v>387</v>
      </c>
      <c r="D146" s="179">
        <f>VLOOKUP('441.1'!A93,'441.1'!A93:N256,14,FALSE)</f>
        <v>186155.13480314921</v>
      </c>
    </row>
    <row r="147" spans="1:4" ht="54" thickTop="1" thickBot="1">
      <c r="A147" s="137" t="s">
        <v>1065</v>
      </c>
      <c r="B147" s="138" t="s">
        <v>1975</v>
      </c>
      <c r="C147" s="133" t="s">
        <v>387</v>
      </c>
      <c r="D147" s="179">
        <f>VLOOKUP('441.2'!A92,'441.2'!A92:N258,14,FALSE)</f>
        <v>186982.67929803621</v>
      </c>
    </row>
    <row r="148" spans="1:4" ht="54" thickTop="1" thickBot="1">
      <c r="A148" s="137" t="s">
        <v>1066</v>
      </c>
      <c r="B148" s="138" t="s">
        <v>1976</v>
      </c>
      <c r="C148" s="133" t="s">
        <v>387</v>
      </c>
      <c r="D148" s="179">
        <f>VLOOKUP('441.3'!A93,'441.3'!A93:N260,14,FALSE)</f>
        <v>186155.13480314921</v>
      </c>
    </row>
    <row r="149" spans="1:4" ht="54" thickTop="1" thickBot="1">
      <c r="A149" s="137" t="s">
        <v>1067</v>
      </c>
      <c r="B149" s="138" t="s">
        <v>1977</v>
      </c>
      <c r="C149" s="133" t="s">
        <v>387</v>
      </c>
      <c r="D149" s="179">
        <f>VLOOKUP('441.4'!A92,'441.4'!A92:N262,14,FALSE)</f>
        <v>204172.25475650519</v>
      </c>
    </row>
    <row r="150" spans="1:4" ht="54" thickTop="1" thickBot="1">
      <c r="A150" s="137" t="s">
        <v>1068</v>
      </c>
      <c r="B150" s="138" t="s">
        <v>1957</v>
      </c>
      <c r="C150" s="133" t="s">
        <v>387</v>
      </c>
      <c r="D150" s="179">
        <f>VLOOKUP('450.1'!A95,'450.1'!A95:N264,14,FALSE)</f>
        <v>203701.00690005865</v>
      </c>
    </row>
    <row r="151" spans="1:4" ht="54" thickTop="1" thickBot="1">
      <c r="A151" s="137" t="s">
        <v>1069</v>
      </c>
      <c r="B151" s="138" t="s">
        <v>1978</v>
      </c>
      <c r="C151" s="133" t="s">
        <v>387</v>
      </c>
      <c r="D151" s="179">
        <f>VLOOKUP('450.2'!A93,'450.2'!A93:N266,14,FALSE)</f>
        <v>203701.00690005865</v>
      </c>
    </row>
    <row r="152" spans="1:4" ht="54" thickTop="1" thickBot="1">
      <c r="A152" s="137" t="s">
        <v>1070</v>
      </c>
      <c r="B152" s="138" t="s">
        <v>1979</v>
      </c>
      <c r="C152" s="133" t="s">
        <v>387</v>
      </c>
      <c r="D152" s="179">
        <f>VLOOKUP('450.3'!A93,'450.3'!A93:N268,14,FALSE)</f>
        <v>203701.00690005865</v>
      </c>
    </row>
    <row r="153" spans="1:4" ht="54" thickTop="1" thickBot="1">
      <c r="A153" s="137" t="s">
        <v>1071</v>
      </c>
      <c r="B153" s="138" t="s">
        <v>1980</v>
      </c>
      <c r="C153" s="133" t="s">
        <v>387</v>
      </c>
      <c r="D153" s="179">
        <f>VLOOKUP('450.4'!A92,'450.4'!A92:N270,14,FALSE)</f>
        <v>203701.00690005865</v>
      </c>
    </row>
    <row r="154" spans="1:4" ht="63.75" customHeight="1" thickTop="1" thickBot="1">
      <c r="A154" s="137" t="s">
        <v>1072</v>
      </c>
      <c r="B154" s="138" t="s">
        <v>1981</v>
      </c>
      <c r="C154" s="133" t="s">
        <v>387</v>
      </c>
      <c r="D154" s="179">
        <f>VLOOKUP('450.5'!A92,'450.5'!A92:N272,14,FALSE)</f>
        <v>203701.00690005865</v>
      </c>
    </row>
    <row r="155" spans="1:4" ht="54" thickTop="1" thickBot="1">
      <c r="A155" s="137" t="s">
        <v>1073</v>
      </c>
      <c r="B155" s="138" t="s">
        <v>1982</v>
      </c>
      <c r="C155" s="133" t="s">
        <v>387</v>
      </c>
      <c r="D155" s="179">
        <f>VLOOKUP('450.6'!A93,'450.6'!A93:N274,14,FALSE)</f>
        <v>203701.00690005865</v>
      </c>
    </row>
    <row r="156" spans="1:4" ht="54" thickTop="1" thickBot="1">
      <c r="A156" s="137" t="s">
        <v>1074</v>
      </c>
      <c r="B156" s="138" t="s">
        <v>1983</v>
      </c>
      <c r="C156" s="133" t="s">
        <v>387</v>
      </c>
      <c r="D156" s="179">
        <f>VLOOKUP('450.7'!A93,'450.7'!A93:N275,14,FALSE)</f>
        <v>203701.00690005865</v>
      </c>
    </row>
    <row r="157" spans="1:4" ht="54" thickTop="1" thickBot="1">
      <c r="A157" s="137" t="s">
        <v>1075</v>
      </c>
      <c r="B157" s="138" t="s">
        <v>1984</v>
      </c>
      <c r="C157" s="133" t="s">
        <v>387</v>
      </c>
      <c r="D157" s="179">
        <f>VLOOKUP('450.8'!A93,'450.8'!A93:N276,14,FALSE)</f>
        <v>204528.55139494562</v>
      </c>
    </row>
    <row r="158" spans="1:4" ht="54" thickTop="1" thickBot="1">
      <c r="A158" s="137" t="s">
        <v>1584</v>
      </c>
      <c r="B158" s="138" t="s">
        <v>1615</v>
      </c>
      <c r="C158" s="133" t="s">
        <v>387</v>
      </c>
      <c r="D158" s="179">
        <f>VLOOKUP('450.10'!A92,'450.10'!A92:N277,14,FALSE)</f>
        <v>232642.81831171623</v>
      </c>
    </row>
    <row r="159" spans="1:4" ht="54" thickTop="1" thickBot="1">
      <c r="A159" s="137" t="s">
        <v>1586</v>
      </c>
      <c r="B159" s="138" t="s">
        <v>1616</v>
      </c>
      <c r="C159" s="133" t="s">
        <v>387</v>
      </c>
      <c r="D159" s="179">
        <f>VLOOKUP('450.11'!A92,'450.11'!A92:N278,14,FALSE)</f>
        <v>232642.81831171623</v>
      </c>
    </row>
    <row r="160" spans="1:4" ht="54" thickTop="1" thickBot="1">
      <c r="A160" s="137" t="s">
        <v>1588</v>
      </c>
      <c r="B160" s="138" t="s">
        <v>1617</v>
      </c>
      <c r="C160" s="133" t="s">
        <v>387</v>
      </c>
      <c r="D160" s="179">
        <f>VLOOKUP('450.12'!A92,'450.11'!A92:N279,14,FALSE)</f>
        <v>232642.81831171623</v>
      </c>
    </row>
    <row r="161" spans="1:4" ht="54" thickTop="1" thickBot="1">
      <c r="A161" s="137" t="s">
        <v>1076</v>
      </c>
      <c r="B161" s="138" t="s">
        <v>1985</v>
      </c>
      <c r="C161" s="133" t="s">
        <v>387</v>
      </c>
      <c r="D161" s="179">
        <f>VLOOKUP('451.1'!A92,'451.1'!A92:N280,14,FALSE)</f>
        <v>204528.55139494562</v>
      </c>
    </row>
    <row r="162" spans="1:4" ht="54" thickTop="1" thickBot="1">
      <c r="A162" s="137" t="s">
        <v>1077</v>
      </c>
      <c r="B162" s="138" t="s">
        <v>1986</v>
      </c>
      <c r="C162" s="133" t="s">
        <v>387</v>
      </c>
      <c r="D162" s="179">
        <f>VLOOKUP('451.2'!A93,'451.2'!A93:N281,14,FALSE)</f>
        <v>204528.55139494562</v>
      </c>
    </row>
    <row r="163" spans="1:4" ht="54" thickTop="1" thickBot="1">
      <c r="A163" s="137" t="s">
        <v>1078</v>
      </c>
      <c r="B163" s="138" t="s">
        <v>1987</v>
      </c>
      <c r="C163" s="133" t="s">
        <v>387</v>
      </c>
      <c r="D163" s="179">
        <f>VLOOKUP('451.3'!A92,'451.3'!A92:N282,14,FALSE)</f>
        <v>204528.55139494562</v>
      </c>
    </row>
    <row r="164" spans="1:4" ht="54" thickTop="1" thickBot="1">
      <c r="A164" s="137" t="s">
        <v>1079</v>
      </c>
      <c r="B164" s="138" t="s">
        <v>1988</v>
      </c>
      <c r="C164" s="133" t="s">
        <v>387</v>
      </c>
      <c r="D164" s="179">
        <f>VLOOKUP('451.4'!A92,'451.4'!A92:N283,14,FALSE)</f>
        <v>233470.36280660314</v>
      </c>
    </row>
    <row r="165" spans="1:4" ht="54" thickTop="1" thickBot="1">
      <c r="A165" s="137" t="s">
        <v>1080</v>
      </c>
      <c r="B165" s="138" t="s">
        <v>1989</v>
      </c>
      <c r="C165" s="133" t="s">
        <v>387</v>
      </c>
      <c r="D165" s="179">
        <f>VLOOKUP('452.1'!A93,'452.1'!A93:N284,14,FALSE)</f>
        <v>203701.00690005865</v>
      </c>
    </row>
    <row r="166" spans="1:4" ht="54" thickTop="1" thickBot="1">
      <c r="A166" s="137" t="s">
        <v>1081</v>
      </c>
      <c r="B166" s="138" t="s">
        <v>1990</v>
      </c>
      <c r="C166" s="133" t="s">
        <v>387</v>
      </c>
      <c r="D166" s="179">
        <f>VLOOKUP('452.2'!A93,'452.2'!A93:N285,14,FALSE)</f>
        <v>203701.00690005865</v>
      </c>
    </row>
    <row r="167" spans="1:4" ht="54" thickTop="1" thickBot="1">
      <c r="A167" s="137" t="s">
        <v>1082</v>
      </c>
      <c r="B167" s="138" t="s">
        <v>1991</v>
      </c>
      <c r="C167" s="133" t="s">
        <v>387</v>
      </c>
      <c r="D167" s="179">
        <f>VLOOKUP('452.3'!A92,'452.3'!A92:N286,14,FALSE)</f>
        <v>203701.00690005865</v>
      </c>
    </row>
    <row r="168" spans="1:4" ht="54" thickTop="1" thickBot="1">
      <c r="A168" s="137" t="s">
        <v>1083</v>
      </c>
      <c r="B168" s="138" t="s">
        <v>1992</v>
      </c>
      <c r="C168" s="133" t="s">
        <v>387</v>
      </c>
      <c r="D168" s="179">
        <f>VLOOKUP('452.4'!A93,'452.4'!A93:N287,14,FALSE)</f>
        <v>203701.00690005865</v>
      </c>
    </row>
    <row r="169" spans="1:4" ht="54" thickTop="1" thickBot="1">
      <c r="A169" s="137" t="s">
        <v>1084</v>
      </c>
      <c r="B169" s="138" t="s">
        <v>1214</v>
      </c>
      <c r="C169" s="133" t="s">
        <v>387</v>
      </c>
      <c r="D169" s="179">
        <f>VLOOKUP('453.1'!A92,'453.1'!A92:N288,14,FALSE)</f>
        <v>206003.25432769622</v>
      </c>
    </row>
    <row r="170" spans="1:4" ht="54" thickTop="1" thickBot="1">
      <c r="A170" s="137" t="s">
        <v>1085</v>
      </c>
      <c r="B170" s="138" t="s">
        <v>1993</v>
      </c>
      <c r="C170" s="133" t="s">
        <v>233</v>
      </c>
      <c r="D170" s="179">
        <f>VLOOKUP('460.1'!A87,'460.1'!A87:N289,14,FALSE)</f>
        <v>4341.1936960489202</v>
      </c>
    </row>
    <row r="171" spans="1:4" ht="54" thickTop="1" thickBot="1">
      <c r="A171" s="195" t="s">
        <v>2017</v>
      </c>
      <c r="B171" s="138" t="s">
        <v>2073</v>
      </c>
      <c r="C171" s="133" t="s">
        <v>233</v>
      </c>
      <c r="D171" s="179">
        <f>VLOOKUP('460.2'!A87,'460.2'!A87:N290,14,FALSE)</f>
        <v>2170.5968480244601</v>
      </c>
    </row>
    <row r="172" spans="1:4" ht="51.75" customHeight="1" thickTop="1" thickBot="1">
      <c r="A172" s="137" t="s">
        <v>1086</v>
      </c>
      <c r="B172" s="138" t="s">
        <v>1215</v>
      </c>
      <c r="C172" s="133" t="s">
        <v>387</v>
      </c>
      <c r="D172" s="179">
        <f>VLOOKUP('461.1'!A87,'461.1'!A87:N291,14,FALSE)</f>
        <v>84881.98153371588</v>
      </c>
    </row>
    <row r="173" spans="1:4" ht="54" thickTop="1" thickBot="1">
      <c r="A173" s="137" t="s">
        <v>1087</v>
      </c>
      <c r="B173" s="138" t="s">
        <v>1216</v>
      </c>
      <c r="C173" s="133" t="s">
        <v>387</v>
      </c>
      <c r="D173" s="179">
        <f>VLOOKUP('461.2'!A89,'461.2'!A89:N294,14,FALSE)</f>
        <v>94832.525450990797</v>
      </c>
    </row>
    <row r="174" spans="1:4" ht="54" thickTop="1" thickBot="1">
      <c r="A174" s="137" t="s">
        <v>1598</v>
      </c>
      <c r="B174" s="138" t="s">
        <v>2078</v>
      </c>
      <c r="C174" s="133" t="s">
        <v>387</v>
      </c>
      <c r="D174" s="179">
        <f>VLOOKUP('462.1.1'!A88,'462.1.1'!A88:N293,14,FALSE)</f>
        <v>130321.30249223593</v>
      </c>
    </row>
    <row r="175" spans="1:4" ht="54" thickTop="1" thickBot="1">
      <c r="A175" s="137" t="s">
        <v>1599</v>
      </c>
      <c r="B175" s="138" t="s">
        <v>2079</v>
      </c>
      <c r="C175" s="133" t="s">
        <v>387</v>
      </c>
      <c r="D175" s="179">
        <f>VLOOKUP('462.1.2'!A88,'462.1.2'!A88:N294,14,FALSE)</f>
        <v>132439.06880462656</v>
      </c>
    </row>
    <row r="176" spans="1:4" ht="54" thickTop="1" thickBot="1">
      <c r="A176" s="137" t="s">
        <v>1600</v>
      </c>
      <c r="B176" s="138" t="s">
        <v>2082</v>
      </c>
      <c r="C176" s="133" t="s">
        <v>387</v>
      </c>
      <c r="D176" s="179">
        <f>VLOOKUP('462.2.1'!A88,'462.2.1'!A88:N295,14,FALSE)</f>
        <v>141954.29550727369</v>
      </c>
    </row>
    <row r="177" spans="1:4" ht="54" thickTop="1" thickBot="1">
      <c r="A177" s="137" t="s">
        <v>1601</v>
      </c>
      <c r="B177" s="138" t="s">
        <v>2083</v>
      </c>
      <c r="C177" s="133" t="s">
        <v>387</v>
      </c>
      <c r="D177" s="179">
        <f>VLOOKUP('462.2.2'!A88,'462.2.2'!A88:N296,14,FALSE)</f>
        <v>144072.06181966432</v>
      </c>
    </row>
    <row r="178" spans="1:4" ht="54" thickTop="1" thickBot="1">
      <c r="A178" s="137" t="s">
        <v>1088</v>
      </c>
      <c r="B178" s="138" t="s">
        <v>1618</v>
      </c>
      <c r="C178" s="133" t="s">
        <v>233</v>
      </c>
      <c r="D178" s="179">
        <f>VLOOKUP('464.1'!A88,'464.1'!A88:N297,14,FALSE)</f>
        <v>7706.9169033848721</v>
      </c>
    </row>
    <row r="179" spans="1:4" ht="54" thickTop="1" thickBot="1">
      <c r="A179" s="137" t="s">
        <v>1089</v>
      </c>
      <c r="B179" s="138" t="s">
        <v>1619</v>
      </c>
      <c r="C179" s="133" t="s">
        <v>387</v>
      </c>
      <c r="D179" s="179">
        <f>VLOOKUP('465.1'!A92,'465.1'!A92:N298,14,FALSE)</f>
        <v>66280.073583845384</v>
      </c>
    </row>
    <row r="180" spans="1:4" ht="54" thickTop="1" thickBot="1">
      <c r="A180" s="137" t="s">
        <v>1602</v>
      </c>
      <c r="B180" s="138" t="s">
        <v>1620</v>
      </c>
      <c r="C180" s="133" t="s">
        <v>387</v>
      </c>
      <c r="D180" s="179">
        <f>VLOOKUP('465.2'!A92,'465.2'!A92:N299,14,FALSE)</f>
        <v>21315.884663822755</v>
      </c>
    </row>
    <row r="181" spans="1:4" ht="54" thickTop="1" thickBot="1">
      <c r="A181" s="137" t="s">
        <v>1090</v>
      </c>
      <c r="B181" s="138" t="s">
        <v>1621</v>
      </c>
      <c r="C181" s="133" t="s">
        <v>144</v>
      </c>
      <c r="D181" s="179">
        <f>VLOOKUP('466.1'!A92,'466.1'!A92:N300,14,FALSE)</f>
        <v>2973.8145538048402</v>
      </c>
    </row>
    <row r="182" spans="1:4" ht="54" thickTop="1" thickBot="1">
      <c r="A182" s="137" t="s">
        <v>1091</v>
      </c>
      <c r="B182" s="138" t="s">
        <v>1622</v>
      </c>
      <c r="C182" s="133" t="s">
        <v>144</v>
      </c>
      <c r="D182" s="179">
        <f>VLOOKUP('466.2'!A96,'466.2'!A96:N301,14,FALSE)</f>
        <v>3458.5104479916909</v>
      </c>
    </row>
    <row r="183" spans="1:4" ht="54" thickTop="1" thickBot="1">
      <c r="A183" s="139" t="s">
        <v>1092</v>
      </c>
      <c r="B183" s="140" t="s">
        <v>1735</v>
      </c>
      <c r="C183" s="133" t="s">
        <v>387</v>
      </c>
      <c r="D183" s="179">
        <f>VLOOKUP('500.1'!A95,'500.1'!A95:N302,14,FALSE)</f>
        <v>659129.02223730274</v>
      </c>
    </row>
    <row r="184" spans="1:4" ht="54" thickTop="1" thickBot="1">
      <c r="A184" s="137" t="s">
        <v>1624</v>
      </c>
      <c r="B184" s="138" t="s">
        <v>1736</v>
      </c>
      <c r="C184" s="133" t="s">
        <v>387</v>
      </c>
      <c r="D184" s="179">
        <f>VLOOKUP('500.2'!A95,'500.2'!A95:N303,14,FALSE)</f>
        <v>667818.23125865124</v>
      </c>
    </row>
    <row r="185" spans="1:4" ht="57.75" thickTop="1" thickBot="1">
      <c r="A185" s="137" t="s">
        <v>1093</v>
      </c>
      <c r="B185" s="138" t="s">
        <v>1875</v>
      </c>
      <c r="C185" s="133" t="s">
        <v>377</v>
      </c>
      <c r="D185" s="179">
        <f>VLOOKUP('501.1'!A88,'501.1'!A88:N304,14,FALSE)</f>
        <v>620.1139297167548</v>
      </c>
    </row>
    <row r="186" spans="1:4" ht="57.75" thickTop="1" thickBot="1">
      <c r="A186" s="137" t="s">
        <v>1626</v>
      </c>
      <c r="B186" s="138" t="s">
        <v>1876</v>
      </c>
      <c r="C186" s="133" t="s">
        <v>377</v>
      </c>
      <c r="D186" s="179">
        <f>VLOOKUP('501.10'!A88,'501.10'!A88:N305,14,FALSE)</f>
        <v>712.81852594425141</v>
      </c>
    </row>
    <row r="187" spans="1:4" ht="57.75" thickTop="1" thickBot="1">
      <c r="A187" s="137" t="s">
        <v>1627</v>
      </c>
      <c r="B187" s="138" t="s">
        <v>1877</v>
      </c>
      <c r="C187" s="133" t="s">
        <v>377</v>
      </c>
      <c r="D187" s="179">
        <f>VLOOKUP('501.20'!A88,'501.20'!A88:N306,14,FALSE)</f>
        <v>746.06277279643382</v>
      </c>
    </row>
    <row r="188" spans="1:4" ht="54" thickTop="1" thickBot="1">
      <c r="A188" s="137" t="s">
        <v>1628</v>
      </c>
      <c r="B188" s="138" t="s">
        <v>1737</v>
      </c>
      <c r="C188" s="133" t="s">
        <v>387</v>
      </c>
      <c r="D188" s="179">
        <f>VLOOKUP('505.1'!A84,'505.1'!A84:N307,14,FALSE)</f>
        <v>598870.2696386741</v>
      </c>
    </row>
    <row r="189" spans="1:4" ht="54" thickTop="1" thickBot="1">
      <c r="A189" s="137" t="s">
        <v>1094</v>
      </c>
      <c r="B189" s="138" t="s">
        <v>1738</v>
      </c>
      <c r="C189" s="133" t="s">
        <v>233</v>
      </c>
      <c r="D189" s="179">
        <f>VLOOKUP('510.1'!A84,'510.1'!A84:N308,14,FALSE)</f>
        <v>95638.065503372069</v>
      </c>
    </row>
    <row r="190" spans="1:4" ht="54" thickTop="1" thickBot="1">
      <c r="A190" s="137" t="s">
        <v>1632</v>
      </c>
      <c r="B190" s="138" t="s">
        <v>1217</v>
      </c>
      <c r="C190" s="133" t="s">
        <v>387</v>
      </c>
      <c r="D190" s="179">
        <f>VLOOKUP('600.1.1'!A85,'600.1.1'!A85:N311,14,FALSE)</f>
        <v>14377.079558125344</v>
      </c>
    </row>
    <row r="191" spans="1:4" ht="54" thickTop="1" thickBot="1">
      <c r="A191" s="137" t="s">
        <v>1633</v>
      </c>
      <c r="B191" s="138" t="s">
        <v>1739</v>
      </c>
      <c r="C191" s="133" t="s">
        <v>387</v>
      </c>
      <c r="D191" s="179">
        <f>VLOOKUP('600.2.1'!A88,'600.2.1'!A88:N310,14,FALSE)</f>
        <v>70971.943787273529</v>
      </c>
    </row>
    <row r="192" spans="1:4" ht="54" thickTop="1" thickBot="1">
      <c r="A192" s="137" t="s">
        <v>1634</v>
      </c>
      <c r="B192" s="138" t="s">
        <v>1740</v>
      </c>
      <c r="C192" s="133" t="s">
        <v>387</v>
      </c>
      <c r="D192" s="179">
        <f>VLOOKUP('600.2.2'!A90,'600.2.2'!A90:N312,14,FALSE)</f>
        <v>107736.88729462185</v>
      </c>
    </row>
    <row r="193" spans="1:4" ht="54" thickTop="1" thickBot="1">
      <c r="A193" s="137" t="s">
        <v>1635</v>
      </c>
      <c r="B193" s="138" t="s">
        <v>1741</v>
      </c>
      <c r="C193" s="133" t="s">
        <v>387</v>
      </c>
      <c r="D193" s="179">
        <f>VLOOKUP('600.2.3'!A89,'600.2.3'!A89:N312,14,FALSE)</f>
        <v>14206.215604976545</v>
      </c>
    </row>
    <row r="194" spans="1:4" ht="54" thickTop="1" thickBot="1">
      <c r="A194" s="137" t="s">
        <v>1636</v>
      </c>
      <c r="B194" s="138" t="s">
        <v>1742</v>
      </c>
      <c r="C194" s="133" t="s">
        <v>387</v>
      </c>
      <c r="D194" s="179">
        <f>VLOOKUP('600.2.4'!A88,'600.2.4'!A88:N312,14,FALSE)</f>
        <v>18192.629033396428</v>
      </c>
    </row>
    <row r="195" spans="1:4" ht="54" thickTop="1" thickBot="1">
      <c r="A195" s="137" t="s">
        <v>1095</v>
      </c>
      <c r="B195" s="138" t="s">
        <v>2094</v>
      </c>
      <c r="C195" s="133" t="s">
        <v>387</v>
      </c>
      <c r="D195" s="179">
        <f>VLOOKUP('610.1'!A89,'610.1'!A89:N314,14,FALSE)</f>
        <v>63150.528485291223</v>
      </c>
    </row>
    <row r="196" spans="1:4" ht="54" thickTop="1" thickBot="1">
      <c r="A196" s="137" t="s">
        <v>1096</v>
      </c>
      <c r="B196" s="138" t="s">
        <v>1743</v>
      </c>
      <c r="C196" s="133" t="s">
        <v>387</v>
      </c>
      <c r="D196" s="179">
        <f>VLOOKUP('610.2'!A89,'610.2'!A89:N315,14,FALSE)</f>
        <v>63150.528485291223</v>
      </c>
    </row>
    <row r="197" spans="1:4" ht="54" thickTop="1" thickBot="1">
      <c r="A197" s="137" t="s">
        <v>1638</v>
      </c>
      <c r="B197" s="138" t="s">
        <v>1744</v>
      </c>
      <c r="C197" s="133" t="s">
        <v>387</v>
      </c>
      <c r="D197" s="179">
        <f>VLOOKUP('610.3'!A89,'610.3'!A89:N316,14,FALSE)</f>
        <v>86542.849190782348</v>
      </c>
    </row>
    <row r="198" spans="1:4" ht="54" thickTop="1" thickBot="1">
      <c r="A198" s="137" t="s">
        <v>1640</v>
      </c>
      <c r="B198" s="138" t="s">
        <v>1745</v>
      </c>
      <c r="C198" s="133" t="s">
        <v>387</v>
      </c>
      <c r="D198" s="179">
        <f>VLOOKUP('610.4'!A89,'610.4'!A89:N317,14,FALSE)</f>
        <v>86542.849190782348</v>
      </c>
    </row>
    <row r="199" spans="1:4" ht="54" thickTop="1" thickBot="1">
      <c r="A199" s="137" t="s">
        <v>1642</v>
      </c>
      <c r="B199" s="138" t="s">
        <v>1218</v>
      </c>
      <c r="C199" s="133" t="s">
        <v>387</v>
      </c>
      <c r="D199" s="179">
        <f>VLOOKUP('610.5'!A89,'610.5'!A89:N318,14,FALSE)</f>
        <v>93441.069313522283</v>
      </c>
    </row>
    <row r="200" spans="1:4" ht="54" thickTop="1" thickBot="1">
      <c r="A200" s="137" t="s">
        <v>1644</v>
      </c>
      <c r="B200" s="138" t="s">
        <v>1746</v>
      </c>
      <c r="C200" s="133" t="s">
        <v>387</v>
      </c>
      <c r="D200" s="179">
        <f>VLOOKUP('610.6'!A89,'610.6'!A89:N319,14,FALSE)</f>
        <v>138426.3014394668</v>
      </c>
    </row>
    <row r="201" spans="1:4" ht="54" thickTop="1" thickBot="1">
      <c r="A201" s="137" t="s">
        <v>1646</v>
      </c>
      <c r="B201" s="138" t="s">
        <v>1747</v>
      </c>
      <c r="C201" s="133" t="s">
        <v>387</v>
      </c>
      <c r="D201" s="179">
        <f>VLOOKUP('610.7'!A89,'610.7'!A89:N320,14,FALSE)</f>
        <v>90142.498606230583</v>
      </c>
    </row>
    <row r="202" spans="1:4" ht="54" thickTop="1" thickBot="1">
      <c r="A202" s="137" t="s">
        <v>1097</v>
      </c>
      <c r="B202" s="138" t="s">
        <v>1748</v>
      </c>
      <c r="C202" s="133" t="s">
        <v>144</v>
      </c>
      <c r="D202" s="179">
        <f>VLOOKUP('620.1'!A88,'620.1'!A88:N321,14,FALSE)</f>
        <v>333230.90589758975</v>
      </c>
    </row>
    <row r="203" spans="1:4" ht="54" thickTop="1" thickBot="1">
      <c r="A203" s="137" t="s">
        <v>1098</v>
      </c>
      <c r="B203" s="138" t="s">
        <v>1878</v>
      </c>
      <c r="C203" s="133" t="s">
        <v>144</v>
      </c>
      <c r="D203" s="179">
        <f>VLOOKUP('620.2'!A88,'620.2'!A88:N322,14,FALSE)</f>
        <v>333230.90589758975</v>
      </c>
    </row>
    <row r="204" spans="1:4" ht="54" thickTop="1" thickBot="1">
      <c r="A204" s="137" t="s">
        <v>1099</v>
      </c>
      <c r="B204" s="138" t="s">
        <v>1749</v>
      </c>
      <c r="C204" s="133" t="s">
        <v>1845</v>
      </c>
      <c r="D204" s="179">
        <f>VLOOKUP('620.3'!A91,'620.3'!A91:N321,14,FALSE)</f>
        <v>63409084.909934521</v>
      </c>
    </row>
    <row r="205" spans="1:4" ht="54" thickTop="1" thickBot="1">
      <c r="A205" s="137" t="s">
        <v>1650</v>
      </c>
      <c r="B205" s="138" t="s">
        <v>1750</v>
      </c>
      <c r="C205" s="133" t="s">
        <v>144</v>
      </c>
      <c r="D205" s="179">
        <f>VLOOKUP('621.1.1'!A95,'621.1.1'!A95:N325,14,FALSE)</f>
        <v>2135834.2047948204</v>
      </c>
    </row>
    <row r="206" spans="1:4" ht="54" thickTop="1" thickBot="1">
      <c r="A206" s="137" t="s">
        <v>1652</v>
      </c>
      <c r="B206" s="138" t="s">
        <v>1751</v>
      </c>
      <c r="C206" s="133" t="s">
        <v>144</v>
      </c>
      <c r="D206" s="179">
        <f>VLOOKUP('621.1.2'!A99,'621.1.2'!A99:N326,14,FALSE)</f>
        <v>3234529.5129680592</v>
      </c>
    </row>
    <row r="207" spans="1:4" ht="54" thickTop="1" thickBot="1">
      <c r="A207" s="137" t="s">
        <v>1100</v>
      </c>
      <c r="B207" s="138" t="s">
        <v>1752</v>
      </c>
      <c r="C207" s="133" t="s">
        <v>387</v>
      </c>
      <c r="D207" s="179">
        <f>VLOOKUP('621.2'!A89,'621.2'!A89:N326,14,FALSE)</f>
        <v>1956139.8570692954</v>
      </c>
    </row>
    <row r="208" spans="1:4" ht="54" thickTop="1" thickBot="1">
      <c r="A208" s="137" t="s">
        <v>1101</v>
      </c>
      <c r="B208" s="138" t="s">
        <v>1753</v>
      </c>
      <c r="C208" s="133" t="s">
        <v>144</v>
      </c>
      <c r="D208" s="179">
        <f>VLOOKUP('621.3'!A93,'621.3'!A93:N327,14,FALSE)</f>
        <v>56304086.66705019</v>
      </c>
    </row>
    <row r="209" spans="1:4" ht="54" thickTop="1" thickBot="1">
      <c r="A209" s="137" t="s">
        <v>1102</v>
      </c>
      <c r="B209" s="138" t="s">
        <v>1754</v>
      </c>
      <c r="C209" s="133" t="s">
        <v>387</v>
      </c>
      <c r="D209" s="179">
        <f>VLOOKUP('621.4'!A93,'621.4'!A93:N328,14,FALSE)</f>
        <v>49654847.341354512</v>
      </c>
    </row>
    <row r="210" spans="1:4" ht="54" thickTop="1" thickBot="1">
      <c r="A210" s="137" t="s">
        <v>1103</v>
      </c>
      <c r="B210" s="138" t="s">
        <v>1755</v>
      </c>
      <c r="C210" s="133" t="s">
        <v>144</v>
      </c>
      <c r="D210" s="179">
        <f>VLOOKUP('621.5'!A89,'621.5'!A89:N329,14,FALSE)</f>
        <v>2897078.4978099689</v>
      </c>
    </row>
    <row r="211" spans="1:4" ht="54" thickTop="1" thickBot="1">
      <c r="A211" s="137" t="s">
        <v>1656</v>
      </c>
      <c r="B211" s="138" t="s">
        <v>1756</v>
      </c>
      <c r="C211" s="133" t="s">
        <v>144</v>
      </c>
      <c r="D211" s="179">
        <f>VLOOKUP('621.5.1'!A89,'621.5.1'!A89:N330,14,FALSE)</f>
        <v>514587.03925514326</v>
      </c>
    </row>
    <row r="212" spans="1:4" ht="54" thickTop="1" thickBot="1">
      <c r="A212" s="137" t="s">
        <v>1104</v>
      </c>
      <c r="B212" s="138" t="s">
        <v>1757</v>
      </c>
      <c r="C212" s="133" t="s">
        <v>1845</v>
      </c>
      <c r="D212" s="179">
        <f>VLOOKUP('621.6'!A98,'621.6'!A98:N331,14,FALSE)</f>
        <v>57055259.468253732</v>
      </c>
    </row>
    <row r="213" spans="1:4" ht="54" thickTop="1" thickBot="1">
      <c r="A213" s="137" t="s">
        <v>1731</v>
      </c>
      <c r="B213" s="138" t="s">
        <v>1758</v>
      </c>
      <c r="C213" s="133" t="s">
        <v>1845</v>
      </c>
      <c r="D213" s="179">
        <f>VLOOKUP('621.7'!A89,'621.7'!A89:N332,14,FALSE)</f>
        <v>636143.45840310201</v>
      </c>
    </row>
    <row r="214" spans="1:4" ht="54" thickTop="1" thickBot="1">
      <c r="A214" s="137" t="s">
        <v>1105</v>
      </c>
      <c r="B214" s="138" t="s">
        <v>1994</v>
      </c>
      <c r="C214" s="133" t="s">
        <v>233</v>
      </c>
      <c r="D214" s="179">
        <f>VLOOKUP('622.1'!A89,'622.1'!A89:N333,14,FALSE)</f>
        <v>74864.316670522472</v>
      </c>
    </row>
    <row r="215" spans="1:4" ht="54" thickTop="1" thickBot="1">
      <c r="A215" s="137" t="s">
        <v>1106</v>
      </c>
      <c r="B215" s="138" t="s">
        <v>1759</v>
      </c>
      <c r="C215" s="133" t="s">
        <v>233</v>
      </c>
      <c r="D215" s="179">
        <f>VLOOKUP('622.2'!A89,'622.2'!A89:N335,14,FALSE)</f>
        <v>288948.86903331277</v>
      </c>
    </row>
    <row r="216" spans="1:4" ht="54" thickTop="1" thickBot="1">
      <c r="A216" s="137" t="s">
        <v>1107</v>
      </c>
      <c r="B216" s="138" t="s">
        <v>1760</v>
      </c>
      <c r="C216" s="133" t="s">
        <v>233</v>
      </c>
      <c r="D216" s="179">
        <f>VLOOKUP('622.3'!A89,'622.3'!A89:N336,14,FALSE)</f>
        <v>798094.02308869956</v>
      </c>
    </row>
    <row r="217" spans="1:4" ht="54" thickTop="1" thickBot="1">
      <c r="A217" s="137" t="s">
        <v>1108</v>
      </c>
      <c r="B217" s="138" t="s">
        <v>1761</v>
      </c>
      <c r="C217" s="133" t="s">
        <v>233</v>
      </c>
      <c r="D217" s="179">
        <f>VLOOKUP('622.4'!A89,'622.4'!A89:N337,14,FALSE)</f>
        <v>788979.12085322454</v>
      </c>
    </row>
    <row r="218" spans="1:4" ht="54" thickTop="1" thickBot="1">
      <c r="A218" s="137" t="s">
        <v>1109</v>
      </c>
      <c r="B218" s="138" t="s">
        <v>1762</v>
      </c>
      <c r="C218" s="133" t="s">
        <v>144</v>
      </c>
      <c r="D218" s="179">
        <f>VLOOKUP('622.5'!A89,'622.5'!A89:N338,14,FALSE)</f>
        <v>101223.84884431382</v>
      </c>
    </row>
    <row r="219" spans="1:4" ht="54" thickTop="1" thickBot="1">
      <c r="A219" s="137" t="s">
        <v>1110</v>
      </c>
      <c r="B219" s="138" t="s">
        <v>1763</v>
      </c>
      <c r="C219" s="133" t="s">
        <v>144</v>
      </c>
      <c r="D219" s="179">
        <f>VLOOKUP('623.1'!A103,'623.1'!A103:N339,14,FALSE)</f>
        <v>359599.3473164647</v>
      </c>
    </row>
    <row r="220" spans="1:4" ht="54" thickTop="1" thickBot="1">
      <c r="A220" s="137" t="s">
        <v>1111</v>
      </c>
      <c r="B220" s="138" t="s">
        <v>1219</v>
      </c>
      <c r="C220" s="133" t="s">
        <v>1995</v>
      </c>
      <c r="D220" s="179">
        <f>VLOOKUP('623.2'!A89,'623.2'!A89:N340,14,FALSE)</f>
        <v>2056158.0292877541</v>
      </c>
    </row>
    <row r="221" spans="1:4" ht="54" thickTop="1" thickBot="1">
      <c r="A221" s="137" t="s">
        <v>1112</v>
      </c>
      <c r="B221" s="138" t="s">
        <v>2114</v>
      </c>
      <c r="C221" s="133" t="s">
        <v>387</v>
      </c>
      <c r="D221" s="179">
        <f>VLOOKUP('630.1'!A89,'630.1'!A89:N341,14,FALSE)</f>
        <v>889010.94353737147</v>
      </c>
    </row>
    <row r="222" spans="1:4" ht="54" thickTop="1" thickBot="1">
      <c r="A222" s="137" t="s">
        <v>1113</v>
      </c>
      <c r="B222" s="138" t="s">
        <v>2115</v>
      </c>
      <c r="C222" s="133" t="s">
        <v>387</v>
      </c>
      <c r="D222" s="179">
        <f>VLOOKUP('630.2'!A89,'630.2'!A89:N342,14,FALSE)</f>
        <v>862179.33381168277</v>
      </c>
    </row>
    <row r="223" spans="1:4" ht="54" thickTop="1" thickBot="1">
      <c r="A223" s="137" t="s">
        <v>1114</v>
      </c>
      <c r="B223" s="138" t="s">
        <v>2116</v>
      </c>
      <c r="C223" s="133" t="s">
        <v>387</v>
      </c>
      <c r="D223" s="179">
        <f>VLOOKUP('630.3'!A89,'630.3'!A89:N343,14,FALSE)</f>
        <v>625852.54174697131</v>
      </c>
    </row>
    <row r="224" spans="1:4" ht="54" thickTop="1" thickBot="1">
      <c r="A224" s="137" t="s">
        <v>1115</v>
      </c>
      <c r="B224" s="138" t="s">
        <v>2117</v>
      </c>
      <c r="C224" s="133" t="s">
        <v>387</v>
      </c>
      <c r="D224" s="179">
        <f>VLOOKUP('630.4'!A89,'630.4'!A89:N344,14,FALSE)</f>
        <v>551322.39032413065</v>
      </c>
    </row>
    <row r="225" spans="1:4" ht="54" thickTop="1" thickBot="1">
      <c r="A225" s="137" t="s">
        <v>1116</v>
      </c>
      <c r="B225" s="138" t="s">
        <v>2118</v>
      </c>
      <c r="C225" s="133" t="s">
        <v>387</v>
      </c>
      <c r="D225" s="179">
        <f>VLOOKUP('630.5'!A93,'630.5'!A93:N345,14,FALSE)</f>
        <v>487843.31058813154</v>
      </c>
    </row>
    <row r="226" spans="1:4" ht="54" thickTop="1" thickBot="1">
      <c r="A226" s="137" t="s">
        <v>1117</v>
      </c>
      <c r="B226" s="138" t="s">
        <v>2119</v>
      </c>
      <c r="C226" s="133" t="s">
        <v>387</v>
      </c>
      <c r="D226" s="179">
        <f>VLOOKUP('630.6'!A93,'630.6'!A89:N346,14,FALSE)</f>
        <v>427517.41445460531</v>
      </c>
    </row>
    <row r="227" spans="1:4" ht="54" thickTop="1" thickBot="1">
      <c r="A227" s="137" t="s">
        <v>1118</v>
      </c>
      <c r="B227" s="138" t="s">
        <v>2120</v>
      </c>
      <c r="C227" s="133" t="s">
        <v>387</v>
      </c>
      <c r="D227" s="179">
        <f>VLOOKUP('630.7'!A93,'630.7'!A90:N347,14,FALSE)</f>
        <v>299938.41020241973</v>
      </c>
    </row>
    <row r="228" spans="1:4" ht="54" thickTop="1" thickBot="1">
      <c r="A228" s="137" t="s">
        <v>1119</v>
      </c>
      <c r="B228" s="138" t="s">
        <v>1764</v>
      </c>
      <c r="C228" s="133" t="s">
        <v>144</v>
      </c>
      <c r="D228" s="179">
        <f>VLOOKUP('632.1'!A90,'632.1'!A90:N349,14,FALSE)</f>
        <v>332938.37071888027</v>
      </c>
    </row>
    <row r="229" spans="1:4" ht="54" thickTop="1" thickBot="1">
      <c r="A229" s="137" t="s">
        <v>1659</v>
      </c>
      <c r="B229" s="138" t="s">
        <v>1765</v>
      </c>
      <c r="C229" s="133" t="s">
        <v>144</v>
      </c>
      <c r="D229" s="179">
        <f>VLOOKUP('632.2'!A90,'632.2'!A90:N350,14,FALSE)</f>
        <v>337425.40927092102</v>
      </c>
    </row>
    <row r="230" spans="1:4" ht="54" thickTop="1" thickBot="1">
      <c r="A230" s="137" t="s">
        <v>1662</v>
      </c>
      <c r="B230" s="138" t="s">
        <v>1766</v>
      </c>
      <c r="C230" s="133" t="s">
        <v>377</v>
      </c>
      <c r="D230" s="179">
        <f>VLOOKUP('640.1'!A90,'640.1'!A90:N351,14,FALSE)</f>
        <v>5298.7670895514357</v>
      </c>
    </row>
    <row r="231" spans="1:4" ht="54" thickTop="1" thickBot="1">
      <c r="A231" s="137" t="s">
        <v>1663</v>
      </c>
      <c r="B231" s="138" t="s">
        <v>1767</v>
      </c>
      <c r="C231" s="133" t="s">
        <v>377</v>
      </c>
      <c r="D231" s="179">
        <f>VLOOKUP('640.2'!A90,'640.2'!A90:N352,14,FALSE)</f>
        <v>4600.5116404237215</v>
      </c>
    </row>
    <row r="232" spans="1:4" ht="54" thickTop="1" thickBot="1">
      <c r="A232" s="137" t="s">
        <v>1120</v>
      </c>
      <c r="B232" s="138" t="s">
        <v>1768</v>
      </c>
      <c r="C232" s="133" t="s">
        <v>1664</v>
      </c>
      <c r="D232" s="179">
        <f>VLOOKUP('641.1'!A90,'641.1'!A90:N353,14,FALSE)</f>
        <v>1585.7278585002673</v>
      </c>
    </row>
    <row r="233" spans="1:4" ht="54" thickTop="1" thickBot="1">
      <c r="A233" s="137" t="s">
        <v>1121</v>
      </c>
      <c r="B233" s="138" t="s">
        <v>1768</v>
      </c>
      <c r="C233" s="133" t="s">
        <v>377</v>
      </c>
      <c r="D233" s="179">
        <f>VLOOKUP('641.2'!A90,'641.2'!A90:N354,14,FALSE)</f>
        <v>33419.050502890364</v>
      </c>
    </row>
    <row r="234" spans="1:4" ht="54" thickTop="1" thickBot="1">
      <c r="A234" s="137" t="s">
        <v>1122</v>
      </c>
      <c r="B234" s="138" t="s">
        <v>1769</v>
      </c>
      <c r="C234" s="133" t="s">
        <v>1845</v>
      </c>
      <c r="D234" s="179">
        <f>VLOOKUP('642.1'!A90,'642.1'!A90:N355,14,FALSE)</f>
        <v>488130.77760337532</v>
      </c>
    </row>
    <row r="235" spans="1:4" ht="54" thickTop="1" thickBot="1">
      <c r="A235" s="137" t="s">
        <v>1123</v>
      </c>
      <c r="B235" s="138" t="s">
        <v>1770</v>
      </c>
      <c r="C235" s="133" t="s">
        <v>144</v>
      </c>
      <c r="D235" s="179">
        <f>VLOOKUP('642.2'!A90,'642.2'!A90:N356,14,FALSE)</f>
        <v>50803.37740399404</v>
      </c>
    </row>
    <row r="236" spans="1:4" ht="54" thickTop="1" thickBot="1">
      <c r="A236" s="137" t="s">
        <v>1124</v>
      </c>
      <c r="B236" s="138" t="s">
        <v>1771</v>
      </c>
      <c r="C236" s="133" t="s">
        <v>377</v>
      </c>
      <c r="D236" s="179">
        <f>VLOOKUP('650.1'!A95,'650.1'!A95:N358,14,FALSE)</f>
        <v>8658.2444825074654</v>
      </c>
    </row>
    <row r="237" spans="1:4" ht="54" thickTop="1" thickBot="1">
      <c r="A237" s="137" t="s">
        <v>1125</v>
      </c>
      <c r="B237" s="138" t="s">
        <v>2127</v>
      </c>
      <c r="C237" s="133" t="s">
        <v>377</v>
      </c>
      <c r="D237" s="179">
        <f>VLOOKUP('650.2'!A93,'650.2'!A93:N359,14,FALSE)</f>
        <v>8485.4738426842796</v>
      </c>
    </row>
    <row r="238" spans="1:4" ht="54" thickTop="1" thickBot="1">
      <c r="A238" s="137" t="s">
        <v>1126</v>
      </c>
      <c r="B238" s="138" t="s">
        <v>1772</v>
      </c>
      <c r="C238" s="133" t="s">
        <v>377</v>
      </c>
      <c r="D238" s="200">
        <f>VLOOKUP('650.3'!A90,'650.3'!A90:N360,14,FALSE)</f>
        <v>0.5939098373150723</v>
      </c>
    </row>
    <row r="239" spans="1:4" ht="54" thickTop="1" thickBot="1">
      <c r="A239" s="137" t="s">
        <v>1127</v>
      </c>
      <c r="B239" s="138" t="s">
        <v>2131</v>
      </c>
      <c r="C239" s="133" t="s">
        <v>377</v>
      </c>
      <c r="D239" s="179">
        <f>VLOOKUP('650.4'!A93,'650.4'!A93:N361,14,FALSE)</f>
        <v>3971.1675052714991</v>
      </c>
    </row>
    <row r="240" spans="1:4" ht="57.75" thickTop="1" thickBot="1">
      <c r="A240" s="137" t="s">
        <v>1128</v>
      </c>
      <c r="B240" s="138" t="s">
        <v>1773</v>
      </c>
      <c r="C240" s="133" t="s">
        <v>233</v>
      </c>
      <c r="D240" s="179">
        <f>VLOOKUP('660.1'!A87,'660.1'!A87:N362,14,FALSE)</f>
        <v>312148.2154959921</v>
      </c>
    </row>
    <row r="241" spans="1:4" ht="76.5" thickTop="1" thickBot="1">
      <c r="A241" s="137" t="s">
        <v>1129</v>
      </c>
      <c r="B241" s="138" t="s">
        <v>1880</v>
      </c>
      <c r="C241" s="133" t="s">
        <v>144</v>
      </c>
      <c r="D241" s="179">
        <f>VLOOKUP('660.2'!A87,'660.2'!A87:N363,14,FALSE)</f>
        <v>357782.68168961536</v>
      </c>
    </row>
    <row r="242" spans="1:4" ht="54" thickTop="1" thickBot="1">
      <c r="A242" s="137" t="s">
        <v>1677</v>
      </c>
      <c r="B242" s="138" t="s">
        <v>1774</v>
      </c>
      <c r="C242" s="133" t="s">
        <v>144</v>
      </c>
      <c r="D242" s="179">
        <f>VLOOKUP('661.1'!A87,'661.1'!A87:N364,14,FALSE)</f>
        <v>583839.13872879918</v>
      </c>
    </row>
    <row r="243" spans="1:4" ht="54" thickTop="1" thickBot="1">
      <c r="A243" s="137" t="s">
        <v>1130</v>
      </c>
      <c r="B243" s="138" t="s">
        <v>1775</v>
      </c>
      <c r="C243" s="133" t="s">
        <v>144</v>
      </c>
      <c r="D243" s="179">
        <f>VLOOKUP('662.1'!A87,'662.1'!A87:N365,14,FALSE)</f>
        <v>327779.30934597884</v>
      </c>
    </row>
    <row r="244" spans="1:4" ht="54" thickTop="1" thickBot="1">
      <c r="A244" s="137" t="s">
        <v>1131</v>
      </c>
      <c r="B244" s="138" t="s">
        <v>1776</v>
      </c>
      <c r="C244" s="133" t="s">
        <v>144</v>
      </c>
      <c r="D244" s="179">
        <f>VLOOKUP('662.2'!A87,'662.2'!A87:N366,14,FALSE)</f>
        <v>321642.62017414259</v>
      </c>
    </row>
    <row r="245" spans="1:4" ht="54" thickTop="1" thickBot="1">
      <c r="A245" s="137" t="s">
        <v>1678</v>
      </c>
      <c r="B245" s="138" t="s">
        <v>1777</v>
      </c>
      <c r="C245" s="133" t="s">
        <v>144</v>
      </c>
      <c r="D245" s="179">
        <f>VLOOKUP('663.1'!A87,'663.1'!A87:N367,14,FALSE)</f>
        <v>22279.515763121562</v>
      </c>
    </row>
    <row r="246" spans="1:4" ht="54" thickTop="1" thickBot="1">
      <c r="A246" s="137" t="s">
        <v>1132</v>
      </c>
      <c r="B246" s="138" t="s">
        <v>1778</v>
      </c>
      <c r="C246" s="133" t="s">
        <v>387</v>
      </c>
      <c r="D246" s="179">
        <f>VLOOKUP('670.1'!A87,'670.1'!A87:N368,14,FALSE)</f>
        <v>282930.66254401318</v>
      </c>
    </row>
    <row r="247" spans="1:4" ht="54" thickTop="1" thickBot="1">
      <c r="A247" s="137" t="s">
        <v>1133</v>
      </c>
      <c r="B247" s="138" t="s">
        <v>1779</v>
      </c>
      <c r="C247" s="133" t="s">
        <v>387</v>
      </c>
      <c r="D247" s="179">
        <f>VLOOKUP('670.2'!A87,'670.2'!A87:N369,14,FALSE)</f>
        <v>251722.75730430713</v>
      </c>
    </row>
    <row r="248" spans="1:4" ht="54" thickTop="1" thickBot="1">
      <c r="A248" s="137" t="s">
        <v>1680</v>
      </c>
      <c r="B248" s="138" t="s">
        <v>1780</v>
      </c>
      <c r="C248" s="133" t="s">
        <v>387</v>
      </c>
      <c r="D248" s="179">
        <f>VLOOKUP('670.3'!A87,'670.3'!A87:N370,14,FALSE)</f>
        <v>268459.07655978831</v>
      </c>
    </row>
    <row r="249" spans="1:4" ht="54" thickTop="1" thickBot="1">
      <c r="A249" s="137" t="s">
        <v>1681</v>
      </c>
      <c r="B249" s="138" t="s">
        <v>1781</v>
      </c>
      <c r="C249" s="133" t="s">
        <v>387</v>
      </c>
      <c r="D249" s="179">
        <f>VLOOKUP('670.4'!A87,'670.4'!A87:N371,14,FALSE)</f>
        <v>269543.99799274903</v>
      </c>
    </row>
    <row r="250" spans="1:4" ht="54" thickTop="1" thickBot="1">
      <c r="A250" s="137" t="s">
        <v>1682</v>
      </c>
      <c r="B250" s="138" t="s">
        <v>1782</v>
      </c>
      <c r="C250" s="133" t="s">
        <v>387</v>
      </c>
      <c r="D250" s="179">
        <f>VLOOKUP('670.5'!A89,'670.5'!A89:N372,14,FALSE)</f>
        <v>331392.2353863974</v>
      </c>
    </row>
    <row r="251" spans="1:4" ht="54" thickTop="1" thickBot="1">
      <c r="A251" s="137" t="s">
        <v>1134</v>
      </c>
      <c r="B251" s="138" t="s">
        <v>1783</v>
      </c>
      <c r="C251" s="133" t="s">
        <v>387</v>
      </c>
      <c r="D251" s="179">
        <f>VLOOKUP('671.1'!A89,'671.1'!A89:N373,14,FALSE)</f>
        <v>469140.03036649118</v>
      </c>
    </row>
    <row r="252" spans="1:4" ht="54" thickTop="1" thickBot="1">
      <c r="A252" s="137" t="s">
        <v>1135</v>
      </c>
      <c r="B252" s="138" t="s">
        <v>1784</v>
      </c>
      <c r="C252" s="133" t="s">
        <v>144</v>
      </c>
      <c r="D252" s="179">
        <f>VLOOKUP('671.2'!A89,'671.2'!A89:N374,14,FALSE)</f>
        <v>74614.203845595155</v>
      </c>
    </row>
    <row r="253" spans="1:4" ht="54" thickTop="1" thickBot="1">
      <c r="A253" s="137" t="s">
        <v>1683</v>
      </c>
      <c r="B253" s="138" t="s">
        <v>1785</v>
      </c>
      <c r="C253" s="133" t="s">
        <v>387</v>
      </c>
      <c r="D253" s="179">
        <f>VLOOKUP('671.3'!A87,'671.3'!A87:N375,14,FALSE)</f>
        <v>507068.00747577433</v>
      </c>
    </row>
    <row r="254" spans="1:4" ht="54" thickTop="1" thickBot="1">
      <c r="A254" s="137" t="s">
        <v>1684</v>
      </c>
      <c r="B254" s="138" t="s">
        <v>1786</v>
      </c>
      <c r="C254" s="133" t="s">
        <v>144</v>
      </c>
      <c r="D254" s="179">
        <f>VLOOKUP('671.4'!A87,'671.4'!A87:N376,14,FALSE)</f>
        <v>77737.217208813614</v>
      </c>
    </row>
    <row r="255" spans="1:4" ht="54" thickTop="1" thickBot="1">
      <c r="A255" s="137" t="s">
        <v>1136</v>
      </c>
      <c r="B255" s="138" t="s">
        <v>1787</v>
      </c>
      <c r="C255" s="133" t="s">
        <v>144</v>
      </c>
      <c r="D255" s="179">
        <f>VLOOKUP('672.1'!A87,'672.1'!A87:N377,14,FALSE)</f>
        <v>35389.834716953126</v>
      </c>
    </row>
    <row r="256" spans="1:4" ht="54" thickTop="1" thickBot="1">
      <c r="A256" s="137" t="s">
        <v>1685</v>
      </c>
      <c r="B256" s="138" t="s">
        <v>1788</v>
      </c>
      <c r="C256" s="133" t="s">
        <v>144</v>
      </c>
      <c r="D256" s="179">
        <f>VLOOKUP('672.2'!A87,'672.2'!A87:N378,14,FALSE)</f>
        <v>72989.440744993117</v>
      </c>
    </row>
    <row r="257" spans="1:4" ht="54" thickTop="1" thickBot="1">
      <c r="A257" s="137" t="s">
        <v>1686</v>
      </c>
      <c r="B257" s="138" t="s">
        <v>1789</v>
      </c>
      <c r="C257" s="133" t="s">
        <v>144</v>
      </c>
      <c r="D257" s="179">
        <f>VLOOKUP('672.3'!A87,'672.3'!A87:N379,14,FALSE)</f>
        <v>37220.974568225764</v>
      </c>
    </row>
    <row r="258" spans="1:4" ht="54" thickTop="1" thickBot="1">
      <c r="A258" s="137" t="s">
        <v>1687</v>
      </c>
      <c r="B258" s="138" t="s">
        <v>1790</v>
      </c>
      <c r="C258" s="133" t="s">
        <v>144</v>
      </c>
      <c r="D258" s="179">
        <f>VLOOKUP('672.4'!A87,'672.3'!A87:N380,14,FALSE)</f>
        <v>37220.974568225764</v>
      </c>
    </row>
    <row r="259" spans="1:4" ht="54" thickTop="1" thickBot="1">
      <c r="A259" s="137" t="s">
        <v>1732</v>
      </c>
      <c r="B259" s="138" t="s">
        <v>1791</v>
      </c>
      <c r="C259" s="133" t="s">
        <v>233</v>
      </c>
      <c r="D259" s="179">
        <f>VLOOKUP('673.1.1'!A87,'673.1.1'!A87:N381,14,FALSE)</f>
        <v>8930.396567024025</v>
      </c>
    </row>
    <row r="260" spans="1:4" ht="54" thickTop="1" thickBot="1">
      <c r="A260" s="137" t="s">
        <v>1733</v>
      </c>
      <c r="B260" s="138" t="s">
        <v>2046</v>
      </c>
      <c r="C260" s="133" t="s">
        <v>233</v>
      </c>
      <c r="D260" s="179">
        <f>VLOOKUP('673.1.2'!A87,'673.1.2'!A87:N382,14,FALSE)</f>
        <v>11427.148926385347</v>
      </c>
    </row>
    <row r="261" spans="1:4" ht="54" thickTop="1" thickBot="1">
      <c r="A261" s="137" t="s">
        <v>1137</v>
      </c>
      <c r="B261" s="138" t="s">
        <v>1792</v>
      </c>
      <c r="C261" s="133" t="s">
        <v>387</v>
      </c>
      <c r="D261" s="179">
        <f>VLOOKUP('673.2'!A87,'673.2'!A87:N383,14,FALSE)</f>
        <v>86166.867675063317</v>
      </c>
    </row>
    <row r="262" spans="1:4" ht="54" thickTop="1" thickBot="1">
      <c r="A262" s="137" t="s">
        <v>1138</v>
      </c>
      <c r="B262" s="138" t="s">
        <v>1793</v>
      </c>
      <c r="C262" s="133" t="s">
        <v>387</v>
      </c>
      <c r="D262" s="179">
        <f>VLOOKUP('673.3'!A89,'673.3'!A89:N384,14,FALSE)</f>
        <v>75744.246687646868</v>
      </c>
    </row>
    <row r="263" spans="1:4" ht="54" thickTop="1" thickBot="1">
      <c r="A263" s="137" t="s">
        <v>1139</v>
      </c>
      <c r="B263" s="138" t="s">
        <v>1996</v>
      </c>
      <c r="C263" s="133" t="s">
        <v>144</v>
      </c>
      <c r="D263" s="179">
        <f>VLOOKUP('674.1'!A89,'674.1'!A89:N385,14,FALSE)</f>
        <v>85716.614175442024</v>
      </c>
    </row>
    <row r="264" spans="1:4" ht="54" thickTop="1" thickBot="1">
      <c r="A264" s="137" t="s">
        <v>1140</v>
      </c>
      <c r="B264" s="138" t="s">
        <v>1794</v>
      </c>
      <c r="C264" s="133" t="s">
        <v>144</v>
      </c>
      <c r="D264" s="179">
        <f>VLOOKUP('674.2'!A89,'674.2'!A89:N386,14,FALSE)</f>
        <v>167870.48172767699</v>
      </c>
    </row>
    <row r="265" spans="1:4" ht="54" thickTop="1" thickBot="1">
      <c r="A265" s="137" t="s">
        <v>1141</v>
      </c>
      <c r="B265" s="138" t="s">
        <v>1795</v>
      </c>
      <c r="C265" s="133" t="s">
        <v>233</v>
      </c>
      <c r="D265" s="179">
        <f>VLOOKUP('680.1'!A87,'680.1'!A87:N387,14,FALSE)</f>
        <v>136933.97207277676</v>
      </c>
    </row>
    <row r="266" spans="1:4" ht="54" thickTop="1" thickBot="1">
      <c r="A266" s="137" t="s">
        <v>1142</v>
      </c>
      <c r="B266" s="138" t="s">
        <v>1796</v>
      </c>
      <c r="C266" s="133" t="s">
        <v>144</v>
      </c>
      <c r="D266" s="179">
        <f>VLOOKUP('680.2'!A87,'680.2'!A87:N388,14,FALSE)</f>
        <v>8266.1505523238338</v>
      </c>
    </row>
    <row r="267" spans="1:4" ht="54" thickTop="1" thickBot="1">
      <c r="A267" s="137" t="s">
        <v>1143</v>
      </c>
      <c r="B267" s="138" t="s">
        <v>1797</v>
      </c>
      <c r="C267" s="133" t="s">
        <v>387</v>
      </c>
      <c r="D267" s="179">
        <f>VLOOKUP('680.3'!A89,'680.3'!A89:N389,14,FALSE)</f>
        <v>64406.188229118343</v>
      </c>
    </row>
    <row r="268" spans="1:4" ht="54" thickTop="1" thickBot="1">
      <c r="A268" s="137" t="s">
        <v>1144</v>
      </c>
      <c r="B268" s="138" t="s">
        <v>1798</v>
      </c>
      <c r="C268" s="133" t="s">
        <v>387</v>
      </c>
      <c r="D268" s="179">
        <f>VLOOKUP('681.1'!A89,'681.1'!A89:N390,14,FALSE)</f>
        <v>184555.5139756102</v>
      </c>
    </row>
    <row r="269" spans="1:4" ht="54" thickTop="1" thickBot="1">
      <c r="A269" s="137" t="s">
        <v>1692</v>
      </c>
      <c r="B269" s="138" t="s">
        <v>1799</v>
      </c>
      <c r="C269" s="133" t="s">
        <v>387</v>
      </c>
      <c r="D269" s="179">
        <f>VLOOKUP('681.2'!A89,'681.2'!A89:N391,14,FALSE)</f>
        <v>153347.60873590416</v>
      </c>
    </row>
    <row r="270" spans="1:4" ht="54" thickTop="1" thickBot="1">
      <c r="A270" s="137" t="s">
        <v>1693</v>
      </c>
      <c r="B270" s="138" t="s">
        <v>1800</v>
      </c>
      <c r="C270" s="133" t="s">
        <v>387</v>
      </c>
      <c r="D270" s="179">
        <f>VLOOKUP('681.3'!A89,'681.3'!A89:N392,14,FALSE)</f>
        <v>170083.92799138534</v>
      </c>
    </row>
    <row r="271" spans="1:4" ht="54" thickTop="1" thickBot="1">
      <c r="A271" s="137" t="s">
        <v>1694</v>
      </c>
      <c r="B271" s="138" t="s">
        <v>1801</v>
      </c>
      <c r="C271" s="133" t="s">
        <v>387</v>
      </c>
      <c r="D271" s="179">
        <f>VLOOKUP('681.4'!A89,'681.4'!A89:N393,14,FALSE)</f>
        <v>171168.84942434606</v>
      </c>
    </row>
    <row r="272" spans="1:4" ht="54" thickTop="1" thickBot="1">
      <c r="A272" s="137" t="s">
        <v>1145</v>
      </c>
      <c r="B272" s="138" t="s">
        <v>1802</v>
      </c>
      <c r="C272" s="133" t="s">
        <v>387</v>
      </c>
      <c r="D272" s="179">
        <f>VLOOKUP('682.1'!A89,'682.1'!A89:N394,14,FALSE)</f>
        <v>353501.62099951558</v>
      </c>
    </row>
    <row r="273" spans="1:4" ht="54" thickTop="1" thickBot="1">
      <c r="A273" s="137" t="s">
        <v>1695</v>
      </c>
      <c r="B273" s="138" t="s">
        <v>1803</v>
      </c>
      <c r="C273" s="133" t="s">
        <v>387</v>
      </c>
      <c r="D273" s="179">
        <f>VLOOKUP('682.2'!A89,'682.2'!A89:N395,14,FALSE)</f>
        <v>353501.62099951558</v>
      </c>
    </row>
    <row r="274" spans="1:4" ht="54" thickTop="1" thickBot="1">
      <c r="A274" s="137" t="s">
        <v>1697</v>
      </c>
      <c r="B274" s="138" t="s">
        <v>1804</v>
      </c>
      <c r="C274" s="133" t="s">
        <v>387</v>
      </c>
      <c r="D274" s="179">
        <f>VLOOKUP('682.3'!A89,'682.3'!A89:N396,14,FALSE)</f>
        <v>353501.62099951558</v>
      </c>
    </row>
    <row r="275" spans="1:4" ht="54" thickTop="1" thickBot="1">
      <c r="A275" s="137" t="s">
        <v>1699</v>
      </c>
      <c r="B275" s="138" t="s">
        <v>1997</v>
      </c>
      <c r="C275" s="133" t="s">
        <v>387</v>
      </c>
      <c r="D275" s="179">
        <f>VLOOKUP('682.4'!A89,'682.4'!A89:N397,14,FALSE)</f>
        <v>353501.62099951558</v>
      </c>
    </row>
    <row r="276" spans="1:4" ht="54" thickTop="1" thickBot="1">
      <c r="A276" s="137" t="s">
        <v>1701</v>
      </c>
      <c r="B276" s="138" t="s">
        <v>1805</v>
      </c>
      <c r="C276" s="133" t="s">
        <v>233</v>
      </c>
      <c r="D276" s="179">
        <f>VLOOKUP('683.1'!A89,'683.1'!A89:N398,14,FALSE)</f>
        <v>14878.471916546932</v>
      </c>
    </row>
    <row r="277" spans="1:4" ht="54" thickTop="1" thickBot="1">
      <c r="A277" s="137" t="s">
        <v>1703</v>
      </c>
      <c r="B277" s="138" t="s">
        <v>1806</v>
      </c>
      <c r="C277" s="133" t="s">
        <v>233</v>
      </c>
      <c r="D277" s="179">
        <f>VLOOKUP('683.2'!A89,'683.2'!A89:N399,14,FALSE)</f>
        <v>27765.841215987515</v>
      </c>
    </row>
    <row r="278" spans="1:4" ht="54" thickTop="1" thickBot="1">
      <c r="A278" s="137" t="s">
        <v>1705</v>
      </c>
      <c r="B278" s="138" t="s">
        <v>1807</v>
      </c>
      <c r="C278" s="133" t="s">
        <v>233</v>
      </c>
      <c r="D278" s="179">
        <f>VLOOKUP('683.3'!A89,'683.3'!A89:N400,14,FALSE)</f>
        <v>14878.471916546932</v>
      </c>
    </row>
    <row r="279" spans="1:4" ht="54" thickTop="1" thickBot="1">
      <c r="A279" s="137" t="s">
        <v>1706</v>
      </c>
      <c r="B279" s="138" t="s">
        <v>1808</v>
      </c>
      <c r="C279" s="133" t="s">
        <v>233</v>
      </c>
      <c r="D279" s="179">
        <f>VLOOKUP('683.4'!A89,'683.4'!A89:N401,14,FALSE)</f>
        <v>27765.841215987515</v>
      </c>
    </row>
    <row r="280" spans="1:4" ht="54" thickTop="1" thickBot="1">
      <c r="A280" s="137" t="s">
        <v>1707</v>
      </c>
      <c r="B280" s="138" t="s">
        <v>1809</v>
      </c>
      <c r="C280" s="133" t="s">
        <v>233</v>
      </c>
      <c r="D280" s="179">
        <f>VLOOKUP('683.5'!A87,'683.5'!A87:N402,14,FALSE)</f>
        <v>74650.599166506887</v>
      </c>
    </row>
    <row r="281" spans="1:4" ht="54" thickTop="1" thickBot="1">
      <c r="A281" s="137" t="s">
        <v>2047</v>
      </c>
      <c r="B281" s="138" t="s">
        <v>1810</v>
      </c>
      <c r="C281" s="133" t="s">
        <v>233</v>
      </c>
      <c r="D281" s="179">
        <f>VLOOKUP('690.1.1'!A89,'690.1.1'!A89:N403,14,FALSE)</f>
        <v>15104.362853397397</v>
      </c>
    </row>
    <row r="282" spans="1:4" ht="54" thickTop="1" thickBot="1">
      <c r="A282" s="137" t="s">
        <v>1710</v>
      </c>
      <c r="B282" s="138" t="s">
        <v>1811</v>
      </c>
      <c r="C282" s="133" t="s">
        <v>233</v>
      </c>
      <c r="D282" s="179">
        <f>VLOOKUP('690.1.2'!A89,'690.1.2'!A89:N404,14,FALSE)</f>
        <v>20412.001772425312</v>
      </c>
    </row>
    <row r="283" spans="1:4" ht="54" thickTop="1" thickBot="1">
      <c r="A283" s="137" t="s">
        <v>1146</v>
      </c>
      <c r="B283" s="138" t="s">
        <v>1812</v>
      </c>
      <c r="C283" s="133" t="s">
        <v>144</v>
      </c>
      <c r="D283" s="179">
        <f>VLOOKUP('700.1'!A89,'700.1'!A89:N405,14,FALSE)</f>
        <v>1918.6442053419419</v>
      </c>
    </row>
    <row r="284" spans="1:4" ht="54" thickTop="1" thickBot="1">
      <c r="A284" s="137" t="s">
        <v>1147</v>
      </c>
      <c r="B284" s="138" t="s">
        <v>1813</v>
      </c>
      <c r="C284" s="133" t="s">
        <v>144</v>
      </c>
      <c r="D284" s="179">
        <f>VLOOKUP('700.2'!A89,'700.2'!A89:N406,14,FALSE)</f>
        <v>3381.9385225174001</v>
      </c>
    </row>
    <row r="285" spans="1:4" ht="54" thickTop="1" thickBot="1">
      <c r="A285" s="137" t="s">
        <v>1148</v>
      </c>
      <c r="B285" s="138" t="s">
        <v>1814</v>
      </c>
      <c r="C285" s="133" t="s">
        <v>233</v>
      </c>
      <c r="D285" s="179">
        <f>VLOOKUP('700.3'!A89,'700.3'!A89:N407,14,FALSE)</f>
        <v>47928.68185021892</v>
      </c>
    </row>
    <row r="286" spans="1:4" ht="54" thickTop="1" thickBot="1">
      <c r="A286" s="137" t="s">
        <v>1149</v>
      </c>
      <c r="B286" s="138" t="s">
        <v>1815</v>
      </c>
      <c r="C286" s="133" t="s">
        <v>233</v>
      </c>
      <c r="D286" s="179">
        <f>VLOOKUP('700.4'!A89,'700.4'!A89:N408,14,FALSE)</f>
        <v>98594.584068113501</v>
      </c>
    </row>
    <row r="287" spans="1:4" ht="54" thickTop="1" thickBot="1">
      <c r="A287" s="137" t="s">
        <v>1150</v>
      </c>
      <c r="B287" s="138" t="s">
        <v>1816</v>
      </c>
      <c r="C287" s="133" t="s">
        <v>1845</v>
      </c>
      <c r="D287" s="179">
        <f>VLOOKUP('701.1'!A89,'701.1'!A89:N409,14,FALSE)</f>
        <v>8532.7301717013088</v>
      </c>
    </row>
    <row r="288" spans="1:4" ht="54" thickTop="1" thickBot="1">
      <c r="A288" s="137" t="s">
        <v>1713</v>
      </c>
      <c r="B288" s="138" t="s">
        <v>1817</v>
      </c>
      <c r="C288" s="133" t="s">
        <v>1845</v>
      </c>
      <c r="D288" s="179">
        <f>VLOOKUP('710.1'!A89,'710.1'!A89:N410,14,FALSE)</f>
        <v>800456.23489454156</v>
      </c>
    </row>
    <row r="289" spans="1:4" ht="54" thickTop="1" thickBot="1">
      <c r="A289" s="137" t="s">
        <v>1151</v>
      </c>
      <c r="B289" s="138" t="s">
        <v>1818</v>
      </c>
      <c r="C289" s="133" t="s">
        <v>233</v>
      </c>
      <c r="D289" s="179">
        <f>VLOOKUP('710.2'!A89,'710.2'!A89:N411,14,FALSE)</f>
        <v>703182.93726737623</v>
      </c>
    </row>
    <row r="290" spans="1:4" ht="54" thickTop="1" thickBot="1">
      <c r="A290" s="137" t="s">
        <v>1152</v>
      </c>
      <c r="B290" s="138" t="s">
        <v>1819</v>
      </c>
      <c r="C290" s="133" t="s">
        <v>1845</v>
      </c>
      <c r="D290" s="179">
        <f>VLOOKUP('720.1'!A89,'720.1'!A89:N412,14,FALSE)</f>
        <v>152492.38553526506</v>
      </c>
    </row>
    <row r="291" spans="1:4" ht="54" thickTop="1" thickBot="1">
      <c r="A291" s="137" t="s">
        <v>1153</v>
      </c>
      <c r="B291" s="138" t="s">
        <v>1820</v>
      </c>
      <c r="C291" s="133" t="s">
        <v>144</v>
      </c>
      <c r="D291" s="179">
        <f>VLOOKUP('730.1'!A89,'730.1'!A89:N413,14,FALSE)</f>
        <v>148671.95867067602</v>
      </c>
    </row>
    <row r="292" spans="1:4" ht="54" thickTop="1" thickBot="1">
      <c r="A292" s="137" t="s">
        <v>1154</v>
      </c>
      <c r="B292" s="138" t="s">
        <v>1821</v>
      </c>
      <c r="C292" s="133" t="s">
        <v>1845</v>
      </c>
      <c r="D292" s="179">
        <f>VLOOKUP('730.2'!A89,'730.2'!A89:N414,14,FALSE)</f>
        <v>80867.121233649697</v>
      </c>
    </row>
    <row r="293" spans="1:4" ht="54" thickTop="1" thickBot="1">
      <c r="A293" s="137" t="s">
        <v>1155</v>
      </c>
      <c r="B293" s="138" t="s">
        <v>1822</v>
      </c>
      <c r="C293" s="133" t="s">
        <v>1845</v>
      </c>
      <c r="D293" s="179">
        <f>VLOOKUP('730.3'!A89,'730.3'!A89:N415,14,FALSE)</f>
        <v>67188.89986138737</v>
      </c>
    </row>
    <row r="294" spans="1:4" ht="54" thickTop="1" thickBot="1">
      <c r="A294" s="137" t="s">
        <v>1714</v>
      </c>
      <c r="B294" s="138" t="s">
        <v>1823</v>
      </c>
      <c r="C294" s="133" t="s">
        <v>1845</v>
      </c>
      <c r="D294" s="179">
        <f>VLOOKUP('730.4'!A89,'730.4'!A89:N416,14,FALSE)</f>
        <v>48220.357675112187</v>
      </c>
    </row>
    <row r="295" spans="1:4" ht="54" thickTop="1" thickBot="1">
      <c r="A295" s="137" t="s">
        <v>1156</v>
      </c>
      <c r="B295" s="138" t="s">
        <v>1824</v>
      </c>
      <c r="C295" s="133" t="s">
        <v>144</v>
      </c>
      <c r="D295" s="179">
        <f>VLOOKUP('731.1'!A89,'731.1'!A89:N417,14,FALSE)</f>
        <v>145770.31966845499</v>
      </c>
    </row>
    <row r="296" spans="1:4" ht="54" thickTop="1" thickBot="1">
      <c r="A296" s="137" t="s">
        <v>1157</v>
      </c>
      <c r="B296" s="138" t="s">
        <v>1825</v>
      </c>
      <c r="C296" s="133" t="s">
        <v>1995</v>
      </c>
      <c r="D296" s="179">
        <f>VLOOKUP('740.1'!A89,'740.1'!A89:N418,14,FALSE)</f>
        <v>9251.1007815190733</v>
      </c>
    </row>
    <row r="297" spans="1:4" ht="54" thickTop="1" thickBot="1">
      <c r="A297" s="137" t="s">
        <v>1717</v>
      </c>
      <c r="B297" s="138" t="s">
        <v>1826</v>
      </c>
      <c r="C297" s="133" t="s">
        <v>1845</v>
      </c>
      <c r="D297" s="179">
        <f>VLOOKUP('741.1'!A89,'741.1'!A89:N419,14,FALSE)</f>
        <v>60562.897753108729</v>
      </c>
    </row>
    <row r="298" spans="1:4" ht="54" thickTop="1" thickBot="1">
      <c r="A298" s="137" t="s">
        <v>1158</v>
      </c>
      <c r="B298" s="138" t="s">
        <v>1827</v>
      </c>
      <c r="C298" s="133" t="s">
        <v>144</v>
      </c>
      <c r="D298" s="179">
        <f>VLOOKUP('800.1'!A89,'800.1'!A89:N420,14,FALSE)</f>
        <v>9375.3356780704344</v>
      </c>
    </row>
    <row r="299" spans="1:4" ht="54" thickTop="1" thickBot="1">
      <c r="A299" s="137" t="s">
        <v>1159</v>
      </c>
      <c r="B299" s="138" t="s">
        <v>1828</v>
      </c>
      <c r="C299" s="133" t="s">
        <v>144</v>
      </c>
      <c r="D299" s="179">
        <f>VLOOKUP('800.2'!A89,'800.2'!A89:N421,14,FALSE)</f>
        <v>18660.77208274962</v>
      </c>
    </row>
    <row r="300" spans="1:4" ht="54" thickTop="1" thickBot="1">
      <c r="A300" s="137" t="s">
        <v>1160</v>
      </c>
      <c r="B300" s="138" t="s">
        <v>1829</v>
      </c>
      <c r="C300" s="133" t="s">
        <v>144</v>
      </c>
      <c r="D300" s="179">
        <f>VLOOKUP('800.3'!A89,'800.3'!A89:N422,14,FALSE)</f>
        <v>35329.516897603651</v>
      </c>
    </row>
    <row r="301" spans="1:4" ht="54" thickTop="1" thickBot="1">
      <c r="A301" s="137" t="s">
        <v>1161</v>
      </c>
      <c r="B301" s="138" t="s">
        <v>1830</v>
      </c>
      <c r="C301" s="133" t="s">
        <v>144</v>
      </c>
      <c r="D301" s="179">
        <f>VLOOKUP('800.4'!A89,'800.4'!A89:N423,14,FALSE)</f>
        <v>44219.636923969927</v>
      </c>
    </row>
    <row r="302" spans="1:4" ht="54" thickTop="1" thickBot="1">
      <c r="A302" s="137" t="s">
        <v>1718</v>
      </c>
      <c r="B302" s="138" t="s">
        <v>1831</v>
      </c>
      <c r="C302" s="133" t="s">
        <v>1845</v>
      </c>
      <c r="D302" s="179">
        <f>VLOOKUP('802.1'!A89,'802.1'!A89:N424,14,FALSE)</f>
        <v>270546.89872580831</v>
      </c>
    </row>
    <row r="303" spans="1:4" ht="54" thickTop="1" thickBot="1">
      <c r="A303" s="137" t="s">
        <v>1719</v>
      </c>
      <c r="B303" s="138" t="s">
        <v>1881</v>
      </c>
      <c r="C303" s="133" t="s">
        <v>1845</v>
      </c>
      <c r="D303" s="179">
        <f>VLOOKUP('802.2'!A89,'802.2'!A89:N425,14,FALSE)</f>
        <v>65662.401594493014</v>
      </c>
    </row>
    <row r="304" spans="1:4" ht="54" thickTop="1" thickBot="1">
      <c r="A304" s="137" t="s">
        <v>1720</v>
      </c>
      <c r="B304" s="138" t="s">
        <v>1832</v>
      </c>
      <c r="C304" s="133" t="s">
        <v>1845</v>
      </c>
      <c r="D304" s="179">
        <f>VLOOKUP('802.3'!A89,'802.3'!A89:N426,14,FALSE)</f>
        <v>39970.917773311783</v>
      </c>
    </row>
    <row r="305" spans="1:4" ht="54" thickTop="1" thickBot="1">
      <c r="A305" s="137" t="s">
        <v>1721</v>
      </c>
      <c r="B305" s="138" t="s">
        <v>1833</v>
      </c>
      <c r="C305" s="133" t="s">
        <v>1845</v>
      </c>
      <c r="D305" s="179">
        <f>VLOOKUP('802.4'!A89,'802.4'!A89:N427,14,FALSE)</f>
        <v>33276.175602404706</v>
      </c>
    </row>
    <row r="306" spans="1:4" ht="54" thickTop="1" thickBot="1">
      <c r="A306" s="137" t="s">
        <v>1722</v>
      </c>
      <c r="B306" s="138" t="s">
        <v>1834</v>
      </c>
      <c r="C306" s="133" t="s">
        <v>1845</v>
      </c>
      <c r="D306" s="179">
        <f>VLOOKUP('802.5'!A89,'802.5'!A89:N428,14,FALSE)</f>
        <v>218889.21155085682</v>
      </c>
    </row>
    <row r="307" spans="1:4" ht="54" thickTop="1" thickBot="1">
      <c r="A307" s="137" t="s">
        <v>1723</v>
      </c>
      <c r="B307" s="138" t="s">
        <v>1835</v>
      </c>
      <c r="C307" s="133" t="s">
        <v>1845</v>
      </c>
      <c r="D307" s="179">
        <f>VLOOKUP('802.6'!A89,'802.6'!A89:N429,14,FALSE)</f>
        <v>214459.89638768689</v>
      </c>
    </row>
    <row r="308" spans="1:4" ht="54" thickTop="1" thickBot="1">
      <c r="A308" s="137" t="s">
        <v>1724</v>
      </c>
      <c r="B308" s="138" t="s">
        <v>1836</v>
      </c>
      <c r="C308" s="133" t="s">
        <v>1845</v>
      </c>
      <c r="D308" s="179">
        <f>VLOOKUP('802.7'!A89,'802.7'!A89:N430,14,FALSE)</f>
        <v>138721.82305503456</v>
      </c>
    </row>
    <row r="309" spans="1:4" ht="54" thickTop="1" thickBot="1">
      <c r="A309" s="137" t="s">
        <v>1725</v>
      </c>
      <c r="B309" s="138" t="s">
        <v>1837</v>
      </c>
      <c r="C309" s="133" t="s">
        <v>1845</v>
      </c>
      <c r="D309" s="179">
        <f>VLOOKUP('802.8'!A89,'802.8'!A89:N431,14,FALSE)</f>
        <v>118500.19799758252</v>
      </c>
    </row>
    <row r="310" spans="1:4" ht="54" thickTop="1" thickBot="1">
      <c r="A310" s="137" t="s">
        <v>1162</v>
      </c>
      <c r="B310" s="138" t="s">
        <v>1838</v>
      </c>
      <c r="C310" s="133" t="s">
        <v>233</v>
      </c>
      <c r="D310" s="179">
        <f>VLOOKUP('810.1'!A89,'810.1'!A89:N432,14,FALSE)</f>
        <v>36804.70631964723</v>
      </c>
    </row>
    <row r="311" spans="1:4" ht="54" thickTop="1" thickBot="1">
      <c r="A311" s="137" t="s">
        <v>1163</v>
      </c>
      <c r="B311" s="138" t="s">
        <v>1839</v>
      </c>
      <c r="C311" s="133" t="s">
        <v>233</v>
      </c>
      <c r="D311" s="179">
        <f>VLOOKUP('810.2'!A89,'810.2'!A89:N433,14,FALSE)</f>
        <v>12066.385951540073</v>
      </c>
    </row>
    <row r="312" spans="1:4" ht="54" thickTop="1" thickBot="1">
      <c r="A312" s="137" t="s">
        <v>1164</v>
      </c>
      <c r="B312" s="138" t="s">
        <v>1840</v>
      </c>
      <c r="C312" s="133" t="s">
        <v>233</v>
      </c>
      <c r="D312" s="179">
        <f>VLOOKUP('810.3'!A89,'810.3'!A89:N435,14,FALSE)</f>
        <v>8994.7776312264632</v>
      </c>
    </row>
    <row r="313" spans="1:4" ht="57.75" thickTop="1" thickBot="1">
      <c r="A313" s="137" t="s">
        <v>1726</v>
      </c>
      <c r="B313" s="138" t="s">
        <v>2050</v>
      </c>
      <c r="C313" s="133" t="s">
        <v>233</v>
      </c>
      <c r="D313" s="179">
        <f>VLOOKUP('811.1'!A89,'811.1'!A89:N436,14,FALSE)</f>
        <v>30040.225170328136</v>
      </c>
    </row>
    <row r="314" spans="1:4" ht="57.75" thickTop="1" thickBot="1">
      <c r="A314" s="137" t="s">
        <v>1727</v>
      </c>
      <c r="B314" s="138" t="s">
        <v>2051</v>
      </c>
      <c r="C314" s="133" t="s">
        <v>233</v>
      </c>
      <c r="D314" s="179">
        <f>VLOOKUP('811.2'!A89,'811.2'!A89:N437,14,FALSE)</f>
        <v>40652.493346138355</v>
      </c>
    </row>
    <row r="315" spans="1:4" ht="54" thickTop="1" thickBot="1">
      <c r="A315" s="137" t="s">
        <v>1165</v>
      </c>
      <c r="B315" s="138" t="s">
        <v>2053</v>
      </c>
      <c r="C315" s="133" t="s">
        <v>233</v>
      </c>
      <c r="D315" s="179">
        <f>VLOOKUP('812.1'!A89,'812.1'!A89:N438,14,FALSE)</f>
        <v>82491.086545637576</v>
      </c>
    </row>
    <row r="316" spans="1:4" ht="54" thickTop="1" thickBot="1">
      <c r="A316" s="137" t="s">
        <v>1728</v>
      </c>
      <c r="B316" s="138" t="s">
        <v>1841</v>
      </c>
      <c r="C316" s="133" t="s">
        <v>1995</v>
      </c>
      <c r="D316" s="179">
        <f>VLOOKUP('820.1'!A89,'820.1'!A89:N439,14,FALSE)</f>
        <v>32303.779292830804</v>
      </c>
    </row>
    <row r="317" spans="1:4" ht="54" thickTop="1" thickBot="1">
      <c r="A317" s="137" t="s">
        <v>1729</v>
      </c>
      <c r="B317" s="138" t="s">
        <v>1842</v>
      </c>
      <c r="C317" s="133" t="s">
        <v>984</v>
      </c>
      <c r="D317" s="179">
        <f>VLOOKUP('820.1.2'!A88,'820.1.2'!A88:N440,14,FALSE)</f>
        <v>4746826.1310094912</v>
      </c>
    </row>
    <row r="318" spans="1:4" ht="57.75" thickTop="1" thickBot="1">
      <c r="A318" s="137" t="s">
        <v>1166</v>
      </c>
      <c r="B318" s="138" t="s">
        <v>1843</v>
      </c>
      <c r="C318" s="133" t="s">
        <v>1998</v>
      </c>
      <c r="D318" s="179">
        <f>VLOOKUP('900.1'!A88,'900.1'!A88:N441,14,FALSE)</f>
        <v>1136.843374787187</v>
      </c>
    </row>
    <row r="319" spans="1:4" ht="57.75" thickTop="1" thickBot="1">
      <c r="A319" s="137" t="s">
        <v>1167</v>
      </c>
      <c r="B319" s="138" t="s">
        <v>2195</v>
      </c>
      <c r="C319" s="133" t="s">
        <v>1999</v>
      </c>
      <c r="D319" s="179">
        <f>VLOOKUP('900.2'!A88,'900.2'!A88:N442,14,FALSE)</f>
        <v>1395.216869057002</v>
      </c>
    </row>
    <row r="320" spans="1:4" ht="54" thickTop="1" thickBot="1">
      <c r="A320" s="137" t="s">
        <v>1168</v>
      </c>
      <c r="B320" s="138" t="s">
        <v>1844</v>
      </c>
      <c r="C320" s="133" t="s">
        <v>1999</v>
      </c>
      <c r="D320" s="179">
        <f>VLOOKUP('900.3'!A88,'900.3'!A88:N443,14,FALSE)</f>
        <v>1395.216869057002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8.140625" style="183"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64" t="s">
        <v>29</v>
      </c>
      <c r="B55" s="660" t="s">
        <v>1882</v>
      </c>
      <c r="C55" s="665"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36.75"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48290.975856287143</v>
      </c>
    </row>
    <row r="8" spans="1:4" ht="30" customHeight="1" thickTop="1" thickBot="1">
      <c r="A8" s="10" t="s">
        <v>112</v>
      </c>
      <c r="B8" s="8" t="s">
        <v>113</v>
      </c>
      <c r="C8" s="11" t="s">
        <v>114</v>
      </c>
      <c r="D8" s="649">
        <v>20445.259351138346</v>
      </c>
    </row>
    <row r="9" spans="1:4" ht="30" customHeight="1" thickTop="1" thickBot="1">
      <c r="A9" s="10" t="s">
        <v>117</v>
      </c>
      <c r="B9" s="8" t="s">
        <v>113</v>
      </c>
      <c r="C9" s="11" t="s">
        <v>118</v>
      </c>
      <c r="D9" s="649">
        <v>86036.651889803892</v>
      </c>
    </row>
    <row r="10" spans="1:4" ht="30" customHeight="1" thickTop="1" thickBot="1">
      <c r="A10" s="10" t="s">
        <v>119</v>
      </c>
      <c r="B10" s="8" t="s">
        <v>113</v>
      </c>
      <c r="C10" s="11" t="s">
        <v>120</v>
      </c>
      <c r="D10" s="649">
        <v>36462.171368674513</v>
      </c>
    </row>
    <row r="11" spans="1:4" ht="30" customHeight="1" thickTop="1" thickBot="1">
      <c r="A11" s="10" t="s">
        <v>123</v>
      </c>
      <c r="B11" s="8" t="s">
        <v>113</v>
      </c>
      <c r="C11" s="11" t="s">
        <v>124</v>
      </c>
      <c r="D11" s="649">
        <v>21030.2053885557</v>
      </c>
    </row>
    <row r="12" spans="1:4" ht="30" customHeight="1" thickTop="1" thickBot="1">
      <c r="A12" s="10" t="s">
        <v>121</v>
      </c>
      <c r="B12" s="8" t="s">
        <v>113</v>
      </c>
      <c r="C12" s="11" t="s">
        <v>122</v>
      </c>
      <c r="D12" s="649">
        <v>47062.37708779941</v>
      </c>
    </row>
    <row r="13" spans="1:4" ht="30" customHeight="1" thickTop="1" thickBot="1">
      <c r="A13" s="10" t="s">
        <v>125</v>
      </c>
      <c r="B13" s="8" t="s">
        <v>113</v>
      </c>
      <c r="C13" s="11" t="s">
        <v>126</v>
      </c>
      <c r="D13" s="649">
        <v>35770.09366301063</v>
      </c>
    </row>
    <row r="14" spans="1:4" ht="30" customHeight="1" thickTop="1" thickBot="1">
      <c r="A14" s="10" t="s">
        <v>131</v>
      </c>
      <c r="B14" s="8" t="s">
        <v>113</v>
      </c>
      <c r="C14" s="11" t="s">
        <v>132</v>
      </c>
      <c r="D14" s="649">
        <v>153339.44513353758</v>
      </c>
    </row>
    <row r="15" spans="1:4" ht="30" customHeight="1" thickTop="1" thickBot="1">
      <c r="A15" s="10" t="s">
        <v>129</v>
      </c>
      <c r="B15" s="8" t="s">
        <v>113</v>
      </c>
      <c r="C15" s="11" t="s">
        <v>130</v>
      </c>
      <c r="D15" s="649">
        <v>132894.18578239923</v>
      </c>
    </row>
    <row r="16" spans="1:4" ht="30" customHeight="1" thickTop="1" thickBot="1">
      <c r="A16" s="10" t="s">
        <v>127</v>
      </c>
      <c r="B16" s="8" t="s">
        <v>113</v>
      </c>
      <c r="C16" s="11" t="s">
        <v>128</v>
      </c>
      <c r="D16" s="649">
        <v>102226.29675569171</v>
      </c>
    </row>
    <row r="17" spans="1:4" ht="30" customHeight="1" thickTop="1" thickBot="1">
      <c r="A17" s="10" t="s">
        <v>1711</v>
      </c>
      <c r="B17" s="8" t="s">
        <v>113</v>
      </c>
      <c r="C17" s="11" t="s">
        <v>1712</v>
      </c>
      <c r="D17" s="649">
        <v>255565.74188922931</v>
      </c>
    </row>
    <row r="18" spans="1:4" ht="30" customHeight="1" thickTop="1" thickBot="1">
      <c r="A18" s="10" t="s">
        <v>133</v>
      </c>
      <c r="B18" s="8" t="s">
        <v>113</v>
      </c>
      <c r="C18" s="11" t="s">
        <v>134</v>
      </c>
      <c r="D18" s="649">
        <v>22489.78528625218</v>
      </c>
    </row>
    <row r="19" spans="1:4" ht="30" customHeight="1" thickTop="1" thickBot="1">
      <c r="A19" s="10" t="s">
        <v>146</v>
      </c>
      <c r="B19" s="8" t="s">
        <v>113</v>
      </c>
      <c r="C19" s="11" t="s">
        <v>147</v>
      </c>
      <c r="D19" s="649">
        <v>215091.62972450975</v>
      </c>
    </row>
    <row r="20" spans="1:4" ht="30" customHeight="1" thickTop="1" thickBot="1">
      <c r="A20" s="10" t="s">
        <v>135</v>
      </c>
      <c r="B20" s="8" t="s">
        <v>113</v>
      </c>
      <c r="C20" s="11" t="s">
        <v>1884</v>
      </c>
      <c r="D20" s="649">
        <v>39879.068774332358</v>
      </c>
    </row>
    <row r="21" spans="1:4" ht="30" customHeight="1" thickTop="1" thickBot="1">
      <c r="A21" s="10" t="s">
        <v>136</v>
      </c>
      <c r="B21" s="8" t="s">
        <v>113</v>
      </c>
      <c r="C21" s="11" t="s">
        <v>137</v>
      </c>
      <c r="D21" s="649">
        <v>1226715.5610683006</v>
      </c>
    </row>
    <row r="22" spans="1:4" ht="30" customHeight="1" thickTop="1" thickBot="1">
      <c r="A22" s="10" t="s">
        <v>138</v>
      </c>
      <c r="B22" s="8" t="s">
        <v>113</v>
      </c>
      <c r="C22" s="11" t="s">
        <v>139</v>
      </c>
      <c r="D22" s="649">
        <v>33215.195521503942</v>
      </c>
    </row>
    <row r="23" spans="1:4" ht="30" customHeight="1" thickTop="1" thickBot="1">
      <c r="A23" s="10" t="s">
        <v>143</v>
      </c>
      <c r="B23" s="8" t="s">
        <v>144</v>
      </c>
      <c r="C23" s="11" t="s">
        <v>145</v>
      </c>
      <c r="D23" s="649">
        <v>25121.165744705442</v>
      </c>
    </row>
    <row r="24" spans="1:4" ht="30" customHeight="1" thickTop="1" thickBot="1">
      <c r="A24" s="10" t="s">
        <v>140</v>
      </c>
      <c r="B24" s="8" t="s">
        <v>998</v>
      </c>
      <c r="C24" s="11" t="s">
        <v>142</v>
      </c>
      <c r="D24" s="649">
        <v>26580.145930156708</v>
      </c>
    </row>
    <row r="25" spans="1:4" ht="30" customHeight="1" thickTop="1" thickBot="1">
      <c r="A25" s="10" t="s">
        <v>148</v>
      </c>
      <c r="B25" s="8" t="s">
        <v>113</v>
      </c>
      <c r="C25" s="11" t="s">
        <v>149</v>
      </c>
      <c r="D25" s="649">
        <v>102226.29675569171</v>
      </c>
    </row>
    <row r="26" spans="1:4" ht="30" customHeight="1" thickTop="1" thickBot="1">
      <c r="A26" s="10" t="s">
        <v>150</v>
      </c>
      <c r="B26" s="8" t="s">
        <v>113</v>
      </c>
      <c r="C26" s="11" t="s">
        <v>151</v>
      </c>
      <c r="D26" s="649">
        <v>122671.55610683006</v>
      </c>
    </row>
    <row r="27" spans="1:4" ht="30" customHeight="1" thickTop="1" thickBot="1">
      <c r="A27" s="10" t="s">
        <v>152</v>
      </c>
      <c r="B27" s="8" t="s">
        <v>113</v>
      </c>
      <c r="C27" s="11" t="s">
        <v>153</v>
      </c>
      <c r="D27" s="649">
        <v>63891.435472307327</v>
      </c>
    </row>
    <row r="28" spans="1:4" ht="30" customHeight="1" thickTop="1" thickBot="1">
      <c r="A28" s="10" t="s">
        <v>154</v>
      </c>
      <c r="B28" s="8" t="s">
        <v>113</v>
      </c>
      <c r="C28" s="11" t="s">
        <v>155</v>
      </c>
      <c r="D28" s="649">
        <v>102226.29675569171</v>
      </c>
    </row>
    <row r="29" spans="1:4" ht="30" customHeight="1" thickTop="1" thickBot="1">
      <c r="A29" s="10" t="s">
        <v>156</v>
      </c>
      <c r="B29" s="8" t="s">
        <v>113</v>
      </c>
      <c r="C29" s="11" t="s">
        <v>157</v>
      </c>
      <c r="D29" s="649">
        <v>1033.8785321963912</v>
      </c>
    </row>
    <row r="30" spans="1:4" ht="30" customHeight="1" thickTop="1" thickBot="1">
      <c r="A30" s="10" t="s">
        <v>166</v>
      </c>
      <c r="B30" s="8" t="s">
        <v>113</v>
      </c>
      <c r="C30" s="11" t="s">
        <v>167</v>
      </c>
      <c r="D30" s="649">
        <v>102226.29675569171</v>
      </c>
    </row>
    <row r="31" spans="1:4" ht="30" customHeight="1" thickTop="1" thickBot="1">
      <c r="A31" s="10" t="s">
        <v>162</v>
      </c>
      <c r="B31" s="8" t="s">
        <v>113</v>
      </c>
      <c r="C31" s="11" t="s">
        <v>163</v>
      </c>
      <c r="D31" s="649">
        <v>7603.0808212045713</v>
      </c>
    </row>
    <row r="32" spans="1:4" ht="30" customHeight="1" thickTop="1" thickBot="1">
      <c r="A32" s="10" t="s">
        <v>164</v>
      </c>
      <c r="B32" s="8" t="s">
        <v>113</v>
      </c>
      <c r="C32" s="11" t="s">
        <v>165</v>
      </c>
      <c r="D32" s="649">
        <v>16607.490306266191</v>
      </c>
    </row>
    <row r="33" spans="1:4" ht="30" customHeight="1" thickTop="1" thickBot="1">
      <c r="A33" s="10" t="s">
        <v>171</v>
      </c>
      <c r="B33" s="8" t="s">
        <v>113</v>
      </c>
      <c r="C33" s="11" t="s">
        <v>172</v>
      </c>
      <c r="D33" s="649">
        <v>7603.0808212045713</v>
      </c>
    </row>
    <row r="34" spans="1:4" ht="30" customHeight="1" thickTop="1" thickBot="1">
      <c r="A34" s="10" t="s">
        <v>160</v>
      </c>
      <c r="B34" s="8" t="s">
        <v>113</v>
      </c>
      <c r="C34" s="11" t="s">
        <v>161</v>
      </c>
      <c r="D34" s="649">
        <v>5111.3148377845864</v>
      </c>
    </row>
    <row r="35" spans="1:4" ht="30" customHeight="1" thickTop="1" thickBot="1">
      <c r="A35" s="10" t="s">
        <v>173</v>
      </c>
      <c r="B35" s="8" t="s">
        <v>113</v>
      </c>
      <c r="C35" s="11" t="s">
        <v>1886</v>
      </c>
      <c r="D35" s="649">
        <v>102226.29675569171</v>
      </c>
    </row>
    <row r="36" spans="1:4" ht="30" customHeight="1" thickTop="1" thickBot="1">
      <c r="A36" s="10" t="s">
        <v>170</v>
      </c>
      <c r="B36" s="8" t="s">
        <v>113</v>
      </c>
      <c r="C36" s="11" t="s">
        <v>1885</v>
      </c>
      <c r="D36" s="649">
        <v>81781.037404553383</v>
      </c>
    </row>
    <row r="37" spans="1:4" ht="30" customHeight="1" thickTop="1" thickBot="1">
      <c r="A37" s="10" t="s">
        <v>168</v>
      </c>
      <c r="B37" s="8" t="s">
        <v>113</v>
      </c>
      <c r="C37" s="11" t="s">
        <v>169</v>
      </c>
      <c r="D37" s="649">
        <v>81781.037404553383</v>
      </c>
    </row>
    <row r="38" spans="1:4" ht="30" customHeight="1" thickTop="1" thickBot="1">
      <c r="A38" s="10" t="s">
        <v>174</v>
      </c>
      <c r="B38" s="8" t="s">
        <v>113</v>
      </c>
      <c r="C38" s="11" t="s">
        <v>175</v>
      </c>
      <c r="D38" s="649">
        <v>54657.61150534176</v>
      </c>
    </row>
    <row r="39" spans="1:4" ht="30" customHeight="1" thickTop="1" thickBot="1">
      <c r="A39" s="10" t="s">
        <v>176</v>
      </c>
      <c r="B39" s="8" t="s">
        <v>113</v>
      </c>
      <c r="C39" s="11" t="s">
        <v>177</v>
      </c>
      <c r="D39" s="649">
        <v>63852.679564016238</v>
      </c>
    </row>
    <row r="40" spans="1:4" ht="30" customHeight="1" thickTop="1" thickBot="1">
      <c r="A40" s="10" t="s">
        <v>180</v>
      </c>
      <c r="B40" s="8" t="s">
        <v>113</v>
      </c>
      <c r="C40" s="11" t="s">
        <v>181</v>
      </c>
      <c r="D40" s="649">
        <v>51113.148377845857</v>
      </c>
    </row>
    <row r="41" spans="1:4" ht="30" customHeight="1" thickTop="1" thickBot="1">
      <c r="A41" s="10" t="s">
        <v>178</v>
      </c>
      <c r="B41" s="8" t="s">
        <v>113</v>
      </c>
      <c r="C41" s="11" t="s">
        <v>179</v>
      </c>
      <c r="D41" s="649">
        <v>35779.203864492098</v>
      </c>
    </row>
    <row r="42" spans="1:4" ht="30" customHeight="1" thickTop="1" thickBot="1">
      <c r="A42" s="10" t="s">
        <v>182</v>
      </c>
      <c r="B42" s="8" t="s">
        <v>113</v>
      </c>
      <c r="C42" s="11" t="s">
        <v>183</v>
      </c>
      <c r="D42" s="649">
        <v>81781.037404553383</v>
      </c>
    </row>
    <row r="43" spans="1:4" ht="30" customHeight="1" thickTop="1" thickBot="1">
      <c r="A43" s="10" t="s">
        <v>1672</v>
      </c>
      <c r="B43" s="8" t="s">
        <v>113</v>
      </c>
      <c r="C43" s="11" t="s">
        <v>1671</v>
      </c>
      <c r="D43" s="649">
        <v>12267.155610683005</v>
      </c>
    </row>
    <row r="44" spans="1:4" ht="30" customHeight="1" thickTop="1" thickBot="1">
      <c r="A44" s="10" t="s">
        <v>184</v>
      </c>
      <c r="B44" s="8" t="s">
        <v>113</v>
      </c>
      <c r="C44" s="11" t="s">
        <v>185</v>
      </c>
      <c r="D44" s="649">
        <v>12267.155610683005</v>
      </c>
    </row>
    <row r="45" spans="1:4" ht="30" customHeight="1" thickTop="1" thickBot="1">
      <c r="A45" s="10" t="s">
        <v>1603</v>
      </c>
      <c r="B45" s="8" t="s">
        <v>113</v>
      </c>
      <c r="C45" s="11" t="s">
        <v>1604</v>
      </c>
      <c r="D45" s="649">
        <v>2421.6954673824389</v>
      </c>
    </row>
    <row r="46" spans="1:4" ht="30" customHeight="1" thickTop="1" thickBot="1">
      <c r="A46" s="10" t="s">
        <v>188</v>
      </c>
      <c r="B46" s="8" t="s">
        <v>113</v>
      </c>
      <c r="C46" s="11" t="s">
        <v>189</v>
      </c>
      <c r="D46" s="649">
        <v>3444.8106409788138</v>
      </c>
    </row>
    <row r="47" spans="1:4" ht="30" customHeight="1" thickTop="1" thickBot="1">
      <c r="A47" s="10" t="s">
        <v>186</v>
      </c>
      <c r="B47" s="8" t="s">
        <v>113</v>
      </c>
      <c r="C47" s="11" t="s">
        <v>187</v>
      </c>
      <c r="D47" s="649">
        <v>3705.8458614171896</v>
      </c>
    </row>
    <row r="48" spans="1:4" ht="30" customHeight="1" thickTop="1" thickBot="1">
      <c r="A48" s="10" t="s">
        <v>190</v>
      </c>
      <c r="B48" s="8" t="s">
        <v>113</v>
      </c>
      <c r="C48" s="11" t="s">
        <v>191</v>
      </c>
      <c r="D48" s="649">
        <v>4606.6072883921597</v>
      </c>
    </row>
    <row r="49" spans="1:4" ht="30" customHeight="1" thickTop="1" thickBot="1">
      <c r="A49" s="10" t="s">
        <v>201</v>
      </c>
      <c r="B49" s="8" t="s">
        <v>113</v>
      </c>
      <c r="C49" s="11" t="s">
        <v>1888</v>
      </c>
      <c r="D49" s="649">
        <v>357792.03864492098</v>
      </c>
    </row>
    <row r="50" spans="1:4" ht="30" customHeight="1" thickTop="1" thickBot="1">
      <c r="A50" s="10" t="s">
        <v>192</v>
      </c>
      <c r="B50" s="8" t="s">
        <v>113</v>
      </c>
      <c r="C50" s="11" t="s">
        <v>193</v>
      </c>
      <c r="D50" s="649">
        <v>70280.579019538054</v>
      </c>
    </row>
    <row r="51" spans="1:4" ht="30" customHeight="1" thickTop="1" thickBot="1">
      <c r="A51" s="10" t="s">
        <v>194</v>
      </c>
      <c r="B51" s="8" t="s">
        <v>113</v>
      </c>
      <c r="C51" s="11" t="s">
        <v>1887</v>
      </c>
      <c r="D51" s="649">
        <v>35779.203864492098</v>
      </c>
    </row>
    <row r="52" spans="1:4" ht="30" customHeight="1" thickTop="1" thickBot="1">
      <c r="A52" s="10" t="s">
        <v>224</v>
      </c>
      <c r="B52" s="8" t="s">
        <v>92</v>
      </c>
      <c r="C52" s="11" t="s">
        <v>1891</v>
      </c>
      <c r="D52" s="649">
        <v>157384.2806836254</v>
      </c>
    </row>
    <row r="53" spans="1:4" ht="30" customHeight="1" thickTop="1" thickBot="1">
      <c r="A53" s="10" t="s">
        <v>195</v>
      </c>
      <c r="B53" s="8" t="s">
        <v>113</v>
      </c>
      <c r="C53" s="11" t="s">
        <v>196</v>
      </c>
      <c r="D53" s="649">
        <v>15883.48028647381</v>
      </c>
    </row>
    <row r="54" spans="1:4" ht="30" customHeight="1" thickTop="1" thickBot="1">
      <c r="A54" s="10" t="s">
        <v>214</v>
      </c>
      <c r="B54" s="8" t="s">
        <v>113</v>
      </c>
      <c r="C54" s="11" t="s">
        <v>215</v>
      </c>
      <c r="D54" s="649">
        <v>14843.240388526798</v>
      </c>
    </row>
    <row r="55" spans="1:4" ht="30" customHeight="1" thickTop="1" thickBot="1">
      <c r="A55" s="10" t="s">
        <v>197</v>
      </c>
      <c r="B55" s="8" t="s">
        <v>113</v>
      </c>
      <c r="C55" s="11" t="s">
        <v>198</v>
      </c>
      <c r="D55" s="649">
        <v>122671.55610683006</v>
      </c>
    </row>
    <row r="56" spans="1:4" ht="30" customHeight="1" thickTop="1" thickBot="1">
      <c r="A56" s="10" t="s">
        <v>199</v>
      </c>
      <c r="B56" s="8" t="s">
        <v>113</v>
      </c>
      <c r="C56" s="11" t="s">
        <v>200</v>
      </c>
      <c r="D56" s="649">
        <v>71558.407728984195</v>
      </c>
    </row>
    <row r="57" spans="1:4" ht="30" customHeight="1" thickTop="1" thickBot="1">
      <c r="A57" s="10" t="s">
        <v>202</v>
      </c>
      <c r="B57" s="8" t="s">
        <v>113</v>
      </c>
      <c r="C57" s="11" t="s">
        <v>203</v>
      </c>
      <c r="D57" s="649">
        <v>67210.295595555202</v>
      </c>
    </row>
    <row r="58" spans="1:4" ht="30" customHeight="1" thickTop="1" thickBot="1">
      <c r="A58" s="10" t="s">
        <v>212</v>
      </c>
      <c r="B58" s="8" t="s">
        <v>113</v>
      </c>
      <c r="C58" s="11" t="s">
        <v>213</v>
      </c>
      <c r="D58" s="649">
        <v>26253.649241280207</v>
      </c>
    </row>
    <row r="59" spans="1:4" ht="30" customHeight="1" thickTop="1" thickBot="1">
      <c r="A59" s="10" t="s">
        <v>206</v>
      </c>
      <c r="B59" s="8" t="s">
        <v>113</v>
      </c>
      <c r="C59" s="11" t="s">
        <v>207</v>
      </c>
      <c r="D59" s="649">
        <v>7270.5227452179533</v>
      </c>
    </row>
    <row r="60" spans="1:4" ht="30" customHeight="1" thickTop="1" thickBot="1">
      <c r="A60" s="10" t="s">
        <v>204</v>
      </c>
      <c r="B60" s="8" t="s">
        <v>113</v>
      </c>
      <c r="C60" s="11" t="s">
        <v>205</v>
      </c>
      <c r="D60" s="649">
        <v>10453.708189284343</v>
      </c>
    </row>
    <row r="61" spans="1:4" ht="30" customHeight="1" thickTop="1" thickBot="1">
      <c r="A61" s="10" t="s">
        <v>208</v>
      </c>
      <c r="B61" s="8" t="s">
        <v>113</v>
      </c>
      <c r="C61" s="11" t="s">
        <v>209</v>
      </c>
      <c r="D61" s="649">
        <v>11118.612731339215</v>
      </c>
    </row>
    <row r="62" spans="1:4" ht="30" customHeight="1" thickTop="1" thickBot="1">
      <c r="A62" s="10" t="s">
        <v>210</v>
      </c>
      <c r="B62" s="8" t="s">
        <v>113</v>
      </c>
      <c r="C62" s="11" t="s">
        <v>211</v>
      </c>
      <c r="D62" s="649">
        <v>12865.242048539314</v>
      </c>
    </row>
    <row r="63" spans="1:4" ht="30" customHeight="1" thickTop="1" thickBot="1">
      <c r="A63" s="10" t="s">
        <v>217</v>
      </c>
      <c r="B63" s="8" t="s">
        <v>113</v>
      </c>
      <c r="C63" s="11" t="s">
        <v>218</v>
      </c>
      <c r="D63" s="649">
        <v>22685.682005207767</v>
      </c>
    </row>
    <row r="64" spans="1:4" ht="30" customHeight="1" thickTop="1" thickBot="1">
      <c r="A64" s="10" t="s">
        <v>219</v>
      </c>
      <c r="B64" s="8" t="s">
        <v>113</v>
      </c>
      <c r="C64" s="11" t="s">
        <v>220</v>
      </c>
      <c r="D64" s="649">
        <v>10222.629675569173</v>
      </c>
    </row>
    <row r="65" spans="1:4" ht="30" customHeight="1" thickTop="1" thickBot="1">
      <c r="A65" s="10" t="s">
        <v>216</v>
      </c>
      <c r="B65" s="8" t="s">
        <v>113</v>
      </c>
      <c r="C65" s="11" t="s">
        <v>1889</v>
      </c>
      <c r="D65" s="649">
        <v>5111.3148377845864</v>
      </c>
    </row>
    <row r="66" spans="1:4" ht="30" customHeight="1" thickTop="1" thickBot="1">
      <c r="A66" s="10" t="s">
        <v>221</v>
      </c>
      <c r="B66" s="8" t="s">
        <v>113</v>
      </c>
      <c r="C66" s="11" t="s">
        <v>1890</v>
      </c>
      <c r="D66" s="649">
        <v>90948.152462503989</v>
      </c>
    </row>
    <row r="67" spans="1:4" ht="30" customHeight="1" thickTop="1" thickBot="1">
      <c r="A67" s="10" t="s">
        <v>222</v>
      </c>
      <c r="B67" s="8" t="s">
        <v>113</v>
      </c>
      <c r="C67" s="11" t="s">
        <v>223</v>
      </c>
      <c r="D67" s="649">
        <v>35779.203864492098</v>
      </c>
    </row>
    <row r="68" spans="1:4" ht="30" customHeight="1" thickTop="1" thickBot="1">
      <c r="A68" s="10" t="s">
        <v>225</v>
      </c>
      <c r="B68" s="8" t="s">
        <v>113</v>
      </c>
      <c r="C68" s="11" t="s">
        <v>226</v>
      </c>
      <c r="D68" s="649">
        <v>255565.74188922931</v>
      </c>
    </row>
    <row r="69" spans="1:4" ht="30" customHeight="1" thickTop="1" thickBot="1">
      <c r="A69" s="10" t="s">
        <v>227</v>
      </c>
      <c r="B69" s="8" t="s">
        <v>113</v>
      </c>
      <c r="C69" s="11" t="s">
        <v>1892</v>
      </c>
      <c r="D69" s="649">
        <v>10222.629675569173</v>
      </c>
    </row>
    <row r="70" spans="1:4" ht="30" customHeight="1" thickTop="1" thickBot="1">
      <c r="A70" s="10" t="s">
        <v>232</v>
      </c>
      <c r="B70" s="8" t="s">
        <v>233</v>
      </c>
      <c r="C70" s="11" t="s">
        <v>1895</v>
      </c>
      <c r="D70" s="649">
        <v>912.36969854454856</v>
      </c>
    </row>
    <row r="71" spans="1:4" ht="30" customHeight="1" thickTop="1" thickBot="1">
      <c r="A71" s="10" t="s">
        <v>228</v>
      </c>
      <c r="B71" s="8" t="s">
        <v>113</v>
      </c>
      <c r="C71" s="11" t="s">
        <v>1893</v>
      </c>
      <c r="D71" s="649">
        <v>2815.1393228670222</v>
      </c>
    </row>
    <row r="72" spans="1:4" ht="30" customHeight="1" thickTop="1" thickBot="1">
      <c r="A72" s="10" t="s">
        <v>229</v>
      </c>
      <c r="B72" s="8" t="s">
        <v>113</v>
      </c>
      <c r="C72" s="11" t="s">
        <v>1894</v>
      </c>
      <c r="D72" s="649">
        <v>8085.3022136871668</v>
      </c>
    </row>
    <row r="73" spans="1:4" ht="30" customHeight="1" thickTop="1" thickBot="1">
      <c r="A73" s="10" t="s">
        <v>230</v>
      </c>
      <c r="B73" s="8" t="s">
        <v>113</v>
      </c>
      <c r="C73" s="11" t="s">
        <v>231</v>
      </c>
      <c r="D73" s="649">
        <v>3078.9424040363774</v>
      </c>
    </row>
    <row r="74" spans="1:4" ht="30" customHeight="1" thickTop="1" thickBot="1">
      <c r="A74" s="10" t="s">
        <v>234</v>
      </c>
      <c r="B74" s="8" t="s">
        <v>113</v>
      </c>
      <c r="C74" s="11" t="s">
        <v>235</v>
      </c>
      <c r="D74" s="649">
        <v>11969.82374124192</v>
      </c>
    </row>
    <row r="75" spans="1:4" ht="30" customHeight="1" thickTop="1" thickBot="1">
      <c r="A75" s="10" t="s">
        <v>236</v>
      </c>
      <c r="B75" s="8" t="s">
        <v>113</v>
      </c>
      <c r="C75" s="11" t="s">
        <v>237</v>
      </c>
      <c r="D75" s="649">
        <v>269334.83162758575</v>
      </c>
    </row>
    <row r="76" spans="1:4" ht="30" customHeight="1" thickTop="1" thickBot="1">
      <c r="A76" s="10" t="s">
        <v>238</v>
      </c>
      <c r="B76" s="8" t="s">
        <v>113</v>
      </c>
      <c r="C76" s="11" t="s">
        <v>239</v>
      </c>
      <c r="D76" s="649">
        <v>344194.08543969726</v>
      </c>
    </row>
    <row r="77" spans="1:4" ht="30" customHeight="1" thickTop="1" thickBot="1">
      <c r="A77" s="10" t="s">
        <v>240</v>
      </c>
      <c r="B77" s="8" t="s">
        <v>113</v>
      </c>
      <c r="C77" s="11" t="s">
        <v>1896</v>
      </c>
      <c r="D77" s="649">
        <v>108988.60793560868</v>
      </c>
    </row>
    <row r="78" spans="1:4" ht="30" customHeight="1" thickTop="1" thickBot="1">
      <c r="A78" s="10" t="s">
        <v>241</v>
      </c>
      <c r="B78" s="8" t="s">
        <v>113</v>
      </c>
      <c r="C78" s="11" t="s">
        <v>1897</v>
      </c>
      <c r="D78" s="649">
        <v>108112.12286329544</v>
      </c>
    </row>
    <row r="79" spans="1:4" ht="30" customHeight="1" thickTop="1" thickBot="1">
      <c r="A79" s="10" t="s">
        <v>246</v>
      </c>
      <c r="B79" s="8" t="s">
        <v>113</v>
      </c>
      <c r="C79" s="11" t="s">
        <v>1902</v>
      </c>
      <c r="D79" s="649">
        <v>111215.25107368382</v>
      </c>
    </row>
    <row r="80" spans="1:4" ht="30" customHeight="1" thickTop="1" thickBot="1">
      <c r="A80" s="10" t="s">
        <v>243</v>
      </c>
      <c r="B80" s="8" t="s">
        <v>113</v>
      </c>
      <c r="C80" s="11" t="s">
        <v>1899</v>
      </c>
      <c r="D80" s="649">
        <v>125404.13779817353</v>
      </c>
    </row>
    <row r="81" spans="1:4" ht="30" customHeight="1" thickTop="1" thickBot="1">
      <c r="A81" s="10" t="s">
        <v>244</v>
      </c>
      <c r="B81" s="8" t="s">
        <v>113</v>
      </c>
      <c r="C81" s="11" t="s">
        <v>1900</v>
      </c>
      <c r="D81" s="649">
        <v>378425.93881120539</v>
      </c>
    </row>
    <row r="82" spans="1:4" ht="30" customHeight="1" thickTop="1" thickBot="1">
      <c r="A82" s="10" t="s">
        <v>245</v>
      </c>
      <c r="B82" s="8" t="s">
        <v>113</v>
      </c>
      <c r="C82" s="11" t="s">
        <v>1901</v>
      </c>
      <c r="D82" s="649">
        <v>135488.41333953099</v>
      </c>
    </row>
    <row r="83" spans="1:4" ht="30" customHeight="1" thickTop="1" thickBot="1">
      <c r="A83" s="10" t="s">
        <v>247</v>
      </c>
      <c r="B83" s="8" t="s">
        <v>113</v>
      </c>
      <c r="C83" s="11" t="s">
        <v>1903</v>
      </c>
      <c r="D83" s="649">
        <v>121493.28594797269</v>
      </c>
    </row>
    <row r="84" spans="1:4" ht="30" customHeight="1" thickTop="1" thickBot="1">
      <c r="A84" s="10" t="s">
        <v>242</v>
      </c>
      <c r="B84" s="8" t="s">
        <v>113</v>
      </c>
      <c r="C84" s="11" t="s">
        <v>1898</v>
      </c>
      <c r="D84" s="649">
        <v>130595.14951597906</v>
      </c>
    </row>
    <row r="85" spans="1:4" ht="30" customHeight="1" thickTop="1" thickBot="1">
      <c r="A85" s="10" t="s">
        <v>248</v>
      </c>
      <c r="B85" s="8" t="s">
        <v>113</v>
      </c>
      <c r="C85" s="11" t="s">
        <v>1904</v>
      </c>
      <c r="D85" s="649">
        <v>217955.97355248258</v>
      </c>
    </row>
    <row r="86" spans="1:4" ht="30" customHeight="1" thickTop="1" thickBot="1">
      <c r="A86" s="10" t="s">
        <v>249</v>
      </c>
      <c r="B86" s="8" t="s">
        <v>113</v>
      </c>
      <c r="C86" s="11" t="s">
        <v>250</v>
      </c>
      <c r="D86" s="649">
        <v>6389.1435472307321</v>
      </c>
    </row>
    <row r="87" spans="1:4" ht="30" customHeight="1" thickTop="1" thickBot="1">
      <c r="A87" s="10" t="s">
        <v>255</v>
      </c>
      <c r="B87" s="8" t="s">
        <v>113</v>
      </c>
      <c r="C87" s="11" t="s">
        <v>256</v>
      </c>
      <c r="D87" s="649">
        <v>1307175.5460657899</v>
      </c>
    </row>
    <row r="88" spans="1:4" ht="30" customHeight="1" thickTop="1" thickBot="1">
      <c r="A88" s="10" t="s">
        <v>253</v>
      </c>
      <c r="B88" s="8" t="s">
        <v>113</v>
      </c>
      <c r="C88" s="11" t="s">
        <v>254</v>
      </c>
      <c r="D88" s="649">
        <v>18716.530649270571</v>
      </c>
    </row>
    <row r="89" spans="1:4" ht="30" customHeight="1" thickTop="1" thickBot="1">
      <c r="A89" s="10" t="s">
        <v>251</v>
      </c>
      <c r="B89" s="8" t="s">
        <v>113</v>
      </c>
      <c r="C89" s="11" t="s">
        <v>252</v>
      </c>
      <c r="D89" s="649">
        <v>46001.83354006127</v>
      </c>
    </row>
    <row r="90" spans="1:4" ht="30" customHeight="1" thickTop="1" thickBot="1">
      <c r="A90" s="10" t="s">
        <v>257</v>
      </c>
      <c r="B90" s="8" t="s">
        <v>113</v>
      </c>
      <c r="C90" s="11" t="s">
        <v>258</v>
      </c>
      <c r="D90" s="649">
        <v>15333.944513353757</v>
      </c>
    </row>
    <row r="91" spans="1:4" ht="30" customHeight="1" thickTop="1" thickBot="1">
      <c r="A91" s="10" t="s">
        <v>259</v>
      </c>
      <c r="B91" s="8" t="s">
        <v>113</v>
      </c>
      <c r="C91" s="11" t="s">
        <v>260</v>
      </c>
      <c r="D91" s="649">
        <v>71558.407728984195</v>
      </c>
    </row>
    <row r="92" spans="1:4" ht="30" customHeight="1" thickTop="1" thickBot="1">
      <c r="A92" s="10" t="s">
        <v>261</v>
      </c>
      <c r="B92" s="8" t="s">
        <v>113</v>
      </c>
      <c r="C92" s="11" t="s">
        <v>262</v>
      </c>
      <c r="D92" s="649">
        <v>10997.888353590148</v>
      </c>
    </row>
    <row r="93" spans="1:4" ht="30" customHeight="1" thickTop="1" thickBot="1">
      <c r="A93" s="10" t="s">
        <v>263</v>
      </c>
      <c r="B93" s="8" t="s">
        <v>113</v>
      </c>
      <c r="C93" s="11" t="s">
        <v>264</v>
      </c>
      <c r="D93" s="649">
        <v>4472.4004830615122</v>
      </c>
    </row>
    <row r="94" spans="1:4" ht="30" customHeight="1" thickTop="1" thickBot="1">
      <c r="A94" s="10" t="s">
        <v>265</v>
      </c>
      <c r="B94" s="8" t="s">
        <v>113</v>
      </c>
      <c r="C94" s="11" t="s">
        <v>266</v>
      </c>
      <c r="D94" s="649">
        <v>18065.526566230328</v>
      </c>
    </row>
    <row r="95" spans="1:4" ht="30" customHeight="1" thickTop="1" thickBot="1">
      <c r="A95" s="10" t="s">
        <v>267</v>
      </c>
      <c r="B95" s="8" t="s">
        <v>113</v>
      </c>
      <c r="C95" s="11" t="s">
        <v>268</v>
      </c>
      <c r="D95" s="649">
        <v>56680.805055625337</v>
      </c>
    </row>
    <row r="96" spans="1:4" ht="30" customHeight="1" thickTop="1" thickBot="1">
      <c r="A96" s="10" t="s">
        <v>269</v>
      </c>
      <c r="B96" s="8" t="s">
        <v>113</v>
      </c>
      <c r="C96" s="11" t="s">
        <v>270</v>
      </c>
      <c r="D96" s="649">
        <v>153339.44513353758</v>
      </c>
    </row>
    <row r="97" spans="1:4" ht="30" customHeight="1" thickTop="1" thickBot="1">
      <c r="A97" s="10" t="s">
        <v>271</v>
      </c>
      <c r="B97" s="8" t="s">
        <v>113</v>
      </c>
      <c r="C97" s="11" t="s">
        <v>272</v>
      </c>
      <c r="D97" s="649">
        <v>122671.55610683006</v>
      </c>
    </row>
    <row r="98" spans="1:4" ht="30" customHeight="1" thickTop="1" thickBot="1">
      <c r="A98" s="10" t="s">
        <v>273</v>
      </c>
      <c r="B98" s="8" t="s">
        <v>113</v>
      </c>
      <c r="C98" s="11" t="s">
        <v>274</v>
      </c>
      <c r="D98" s="649">
        <v>6389.1435472307321</v>
      </c>
    </row>
    <row r="99" spans="1:4" ht="30" customHeight="1" thickTop="1" thickBot="1">
      <c r="A99" s="10" t="s">
        <v>275</v>
      </c>
      <c r="B99" s="8" t="s">
        <v>113</v>
      </c>
      <c r="C99" s="11" t="s">
        <v>276</v>
      </c>
      <c r="D99" s="649">
        <v>11951.029353083819</v>
      </c>
    </row>
    <row r="100" spans="1:4" ht="30" customHeight="1" thickTop="1" thickBot="1">
      <c r="A100" s="10" t="s">
        <v>277</v>
      </c>
      <c r="B100" s="8" t="s">
        <v>113</v>
      </c>
      <c r="C100" s="11" t="s">
        <v>278</v>
      </c>
      <c r="D100" s="649">
        <v>274104.29042010737</v>
      </c>
    </row>
    <row r="101" spans="1:4" ht="30" customHeight="1" thickTop="1" thickBot="1">
      <c r="A101" s="10" t="s">
        <v>279</v>
      </c>
      <c r="B101" s="8" t="s">
        <v>113</v>
      </c>
      <c r="C101" s="11" t="s">
        <v>1905</v>
      </c>
      <c r="D101" s="649">
        <v>256450.18588504454</v>
      </c>
    </row>
    <row r="102" spans="1:4" ht="30" customHeight="1" thickTop="1" thickBot="1">
      <c r="A102" s="10" t="s">
        <v>280</v>
      </c>
      <c r="B102" s="8" t="s">
        <v>113</v>
      </c>
      <c r="C102" s="11" t="s">
        <v>281</v>
      </c>
      <c r="D102" s="649">
        <v>543150.0189286177</v>
      </c>
    </row>
    <row r="103" spans="1:4" ht="30" customHeight="1" thickTop="1" thickBot="1">
      <c r="A103" s="10" t="s">
        <v>282</v>
      </c>
      <c r="B103" s="8" t="s">
        <v>113</v>
      </c>
      <c r="C103" s="11" t="s">
        <v>283</v>
      </c>
      <c r="D103" s="649">
        <v>593625.25364484254</v>
      </c>
    </row>
    <row r="104" spans="1:4" ht="30" customHeight="1" thickTop="1" thickBot="1">
      <c r="A104" s="10" t="s">
        <v>284</v>
      </c>
      <c r="B104" s="8" t="s">
        <v>113</v>
      </c>
      <c r="C104" s="11" t="s">
        <v>285</v>
      </c>
      <c r="D104" s="649">
        <v>368014.66832049016</v>
      </c>
    </row>
    <row r="105" spans="1:4" ht="30" customHeight="1" thickTop="1" thickBot="1">
      <c r="A105" s="10" t="s">
        <v>286</v>
      </c>
      <c r="B105" s="8" t="s">
        <v>113</v>
      </c>
      <c r="C105" s="11" t="s">
        <v>287</v>
      </c>
      <c r="D105" s="649">
        <v>172591.36158385695</v>
      </c>
    </row>
    <row r="106" spans="1:4" ht="30" customHeight="1" thickTop="1" thickBot="1">
      <c r="A106" s="10" t="s">
        <v>288</v>
      </c>
      <c r="B106" s="8" t="s">
        <v>113</v>
      </c>
      <c r="C106" s="11" t="s">
        <v>289</v>
      </c>
      <c r="D106" s="649">
        <v>13597.823966646352</v>
      </c>
    </row>
    <row r="107" spans="1:4" ht="30" customHeight="1" thickTop="1" thickBot="1">
      <c r="A107" s="10" t="s">
        <v>290</v>
      </c>
      <c r="B107" s="8" t="s">
        <v>113</v>
      </c>
      <c r="C107" s="11" t="s">
        <v>291</v>
      </c>
      <c r="D107" s="649">
        <v>408905.18702276686</v>
      </c>
    </row>
    <row r="108" spans="1:4" ht="30" customHeight="1" thickTop="1" thickBot="1">
      <c r="A108" s="10" t="s">
        <v>292</v>
      </c>
      <c r="B108" s="8" t="s">
        <v>113</v>
      </c>
      <c r="C108" s="11" t="s">
        <v>293</v>
      </c>
      <c r="D108" s="649">
        <v>6452.748891735293</v>
      </c>
    </row>
    <row r="109" spans="1:4" ht="30" customHeight="1" thickTop="1" thickBot="1">
      <c r="A109" s="10" t="s">
        <v>294</v>
      </c>
      <c r="B109" s="8" t="s">
        <v>113</v>
      </c>
      <c r="C109" s="11" t="s">
        <v>1906</v>
      </c>
      <c r="D109" s="649">
        <v>611756.80721572821</v>
      </c>
    </row>
    <row r="110" spans="1:4" ht="30" customHeight="1" thickTop="1" thickBot="1">
      <c r="A110" s="10" t="s">
        <v>295</v>
      </c>
      <c r="B110" s="8" t="s">
        <v>113</v>
      </c>
      <c r="C110" s="11" t="s">
        <v>296</v>
      </c>
      <c r="D110" s="649">
        <v>3226.3744458676465</v>
      </c>
    </row>
    <row r="111" spans="1:4" ht="30" customHeight="1" thickTop="1" thickBot="1">
      <c r="A111" s="10" t="s">
        <v>297</v>
      </c>
      <c r="B111" s="8" t="s">
        <v>113</v>
      </c>
      <c r="C111" s="11" t="s">
        <v>298</v>
      </c>
      <c r="D111" s="649">
        <v>96777.432556423519</v>
      </c>
    </row>
    <row r="112" spans="1:4" ht="30" customHeight="1" thickTop="1" thickBot="1">
      <c r="A112" s="10" t="s">
        <v>299</v>
      </c>
      <c r="B112" s="8" t="s">
        <v>113</v>
      </c>
      <c r="C112" s="11" t="s">
        <v>300</v>
      </c>
      <c r="D112" s="649">
        <v>329204.21001368662</v>
      </c>
    </row>
    <row r="113" spans="1:4" ht="30" customHeight="1" thickTop="1" thickBot="1">
      <c r="A113" s="10" t="s">
        <v>301</v>
      </c>
      <c r="B113" s="8" t="s">
        <v>113</v>
      </c>
      <c r="C113" s="11" t="s">
        <v>302</v>
      </c>
      <c r="D113" s="649">
        <v>7528.2070403578418</v>
      </c>
    </row>
    <row r="114" spans="1:4" ht="30" customHeight="1" thickTop="1" thickBot="1">
      <c r="A114" s="10" t="s">
        <v>305</v>
      </c>
      <c r="B114" s="8" t="s">
        <v>113</v>
      </c>
      <c r="C114" s="11" t="s">
        <v>306</v>
      </c>
      <c r="D114" s="649">
        <v>81781.037404553383</v>
      </c>
    </row>
    <row r="115" spans="1:4" ht="30" customHeight="1" thickTop="1" thickBot="1">
      <c r="A115" s="10" t="s">
        <v>303</v>
      </c>
      <c r="B115" s="8" t="s">
        <v>113</v>
      </c>
      <c r="C115" s="11" t="s">
        <v>304</v>
      </c>
      <c r="D115" s="649">
        <v>81781.037404553383</v>
      </c>
    </row>
    <row r="116" spans="1:4" ht="30" customHeight="1" thickTop="1" thickBot="1">
      <c r="A116" s="10" t="s">
        <v>309</v>
      </c>
      <c r="B116" s="8" t="s">
        <v>113</v>
      </c>
      <c r="C116" s="11" t="s">
        <v>1907</v>
      </c>
      <c r="D116" s="649">
        <v>76669.722566768789</v>
      </c>
    </row>
    <row r="117" spans="1:4" ht="30" customHeight="1" thickTop="1" thickBot="1">
      <c r="A117" s="10" t="s">
        <v>310</v>
      </c>
      <c r="B117" s="8" t="s">
        <v>113</v>
      </c>
      <c r="C117" s="11" t="s">
        <v>311</v>
      </c>
      <c r="D117" s="649">
        <v>122885.07568524149</v>
      </c>
    </row>
    <row r="118" spans="1:4" ht="30" customHeight="1" thickTop="1" thickBot="1">
      <c r="A118" s="10" t="s">
        <v>313</v>
      </c>
      <c r="B118" s="8" t="s">
        <v>113</v>
      </c>
      <c r="C118" s="11" t="s">
        <v>1909</v>
      </c>
      <c r="D118" s="649">
        <v>153339.44513353758</v>
      </c>
    </row>
    <row r="119" spans="1:4" ht="30" customHeight="1" thickTop="1" thickBot="1">
      <c r="A119" s="10" t="s">
        <v>318</v>
      </c>
      <c r="B119" s="8" t="s">
        <v>113</v>
      </c>
      <c r="C119" s="11" t="s">
        <v>319</v>
      </c>
      <c r="D119" s="649">
        <v>153339.44513353758</v>
      </c>
    </row>
    <row r="120" spans="1:4" ht="30" customHeight="1" thickTop="1" thickBot="1">
      <c r="A120" s="10" t="s">
        <v>314</v>
      </c>
      <c r="B120" s="8" t="s">
        <v>113</v>
      </c>
      <c r="C120" s="11" t="s">
        <v>315</v>
      </c>
      <c r="D120" s="649">
        <v>122671.55610683006</v>
      </c>
    </row>
    <row r="121" spans="1:4" ht="30" customHeight="1" thickTop="1" thickBot="1">
      <c r="A121" s="10" t="s">
        <v>1648</v>
      </c>
      <c r="B121" s="8" t="s">
        <v>113</v>
      </c>
      <c r="C121" s="11" t="s">
        <v>1649</v>
      </c>
      <c r="D121" s="649">
        <v>76669.722566768789</v>
      </c>
    </row>
    <row r="122" spans="1:4" ht="30" customHeight="1" thickTop="1" thickBot="1">
      <c r="A122" s="10" t="s">
        <v>322</v>
      </c>
      <c r="B122" s="8" t="s">
        <v>113</v>
      </c>
      <c r="C122" s="11" t="s">
        <v>323</v>
      </c>
      <c r="D122" s="649">
        <v>92003.667080122541</v>
      </c>
    </row>
    <row r="123" spans="1:4" ht="30" customHeight="1" thickTop="1" thickBot="1">
      <c r="A123" s="10" t="s">
        <v>320</v>
      </c>
      <c r="B123" s="8" t="s">
        <v>113</v>
      </c>
      <c r="C123" s="11" t="s">
        <v>321</v>
      </c>
      <c r="D123" s="649">
        <v>88861.832602825918</v>
      </c>
    </row>
    <row r="124" spans="1:4" ht="30" customHeight="1" thickTop="1" thickBot="1">
      <c r="A124" s="10" t="s">
        <v>312</v>
      </c>
      <c r="B124" s="8" t="s">
        <v>113</v>
      </c>
      <c r="C124" s="11" t="s">
        <v>1908</v>
      </c>
      <c r="D124" s="649">
        <v>122671.55610683006</v>
      </c>
    </row>
    <row r="125" spans="1:4" ht="30" customHeight="1" thickTop="1" thickBot="1">
      <c r="A125" s="10" t="s">
        <v>316</v>
      </c>
      <c r="B125" s="8" t="s">
        <v>113</v>
      </c>
      <c r="C125" s="11" t="s">
        <v>317</v>
      </c>
      <c r="D125" s="649">
        <v>122671.55610683006</v>
      </c>
    </row>
    <row r="126" spans="1:4" ht="30" customHeight="1" thickTop="1" thickBot="1">
      <c r="A126" s="10" t="s">
        <v>307</v>
      </c>
      <c r="B126" s="8" t="s">
        <v>113</v>
      </c>
      <c r="C126" s="11" t="s">
        <v>308</v>
      </c>
      <c r="D126" s="649">
        <v>86348.969080235562</v>
      </c>
    </row>
    <row r="127" spans="1:4" ht="30" customHeight="1" thickTop="1" thickBot="1">
      <c r="A127" s="10" t="s">
        <v>324</v>
      </c>
      <c r="B127" s="8" t="s">
        <v>113</v>
      </c>
      <c r="C127" s="11" t="s">
        <v>325</v>
      </c>
      <c r="D127" s="649">
        <v>4138.9263186238441</v>
      </c>
    </row>
    <row r="128" spans="1:4" ht="30" customHeight="1" thickTop="1" thickBot="1">
      <c r="A128" s="10" t="s">
        <v>326</v>
      </c>
      <c r="B128" s="8" t="s">
        <v>113</v>
      </c>
      <c r="C128" s="11" t="s">
        <v>327</v>
      </c>
      <c r="D128" s="649">
        <v>89267.704293775852</v>
      </c>
    </row>
    <row r="129" spans="1:4" ht="30" customHeight="1" thickTop="1" thickBot="1">
      <c r="A129" s="10" t="s">
        <v>328</v>
      </c>
      <c r="B129" s="8" t="s">
        <v>113</v>
      </c>
      <c r="C129" s="11" t="s">
        <v>329</v>
      </c>
      <c r="D129" s="649">
        <v>73.131154106333312</v>
      </c>
    </row>
    <row r="130" spans="1:4" ht="30" customHeight="1" thickTop="1" thickBot="1">
      <c r="A130" s="10" t="s">
        <v>330</v>
      </c>
      <c r="B130" s="8" t="s">
        <v>113</v>
      </c>
      <c r="C130" s="11" t="s">
        <v>331</v>
      </c>
      <c r="D130" s="649">
        <v>7603.0808212045713</v>
      </c>
    </row>
    <row r="131" spans="1:4" ht="30" customHeight="1" thickTop="1" thickBot="1">
      <c r="A131" s="10" t="s">
        <v>332</v>
      </c>
      <c r="B131" s="8" t="s">
        <v>113</v>
      </c>
      <c r="C131" s="11" t="s">
        <v>333</v>
      </c>
      <c r="D131" s="649">
        <v>7603.0808212045713</v>
      </c>
    </row>
    <row r="132" spans="1:4" ht="30" customHeight="1" thickTop="1" thickBot="1">
      <c r="A132" s="10" t="s">
        <v>334</v>
      </c>
      <c r="B132" s="8" t="s">
        <v>113</v>
      </c>
      <c r="C132" s="11" t="s">
        <v>1676</v>
      </c>
      <c r="D132" s="649">
        <v>4112.0286548697568</v>
      </c>
    </row>
    <row r="133" spans="1:4" ht="30" customHeight="1" thickTop="1" thickBot="1">
      <c r="A133" s="10" t="s">
        <v>335</v>
      </c>
      <c r="B133" s="8" t="s">
        <v>92</v>
      </c>
      <c r="C133" s="11" t="s">
        <v>1910</v>
      </c>
      <c r="D133" s="649">
        <v>248088.48284376488</v>
      </c>
    </row>
    <row r="134" spans="1:4" ht="30" customHeight="1" thickTop="1" thickBot="1">
      <c r="A134" s="10" t="s">
        <v>336</v>
      </c>
      <c r="B134" s="8" t="s">
        <v>113</v>
      </c>
      <c r="C134" s="11" t="s">
        <v>337</v>
      </c>
      <c r="D134" s="649">
        <v>1226.7155610683005</v>
      </c>
    </row>
    <row r="135" spans="1:4" ht="30" customHeight="1" thickTop="1" thickBot="1">
      <c r="A135" s="10" t="s">
        <v>338</v>
      </c>
      <c r="B135" s="8" t="s">
        <v>339</v>
      </c>
      <c r="C135" s="11" t="s">
        <v>340</v>
      </c>
      <c r="D135" s="649">
        <v>1226.7155610683005</v>
      </c>
    </row>
    <row r="136" spans="1:4" ht="30" customHeight="1" thickTop="1" thickBot="1">
      <c r="A136" s="10" t="s">
        <v>352</v>
      </c>
      <c r="B136" s="8" t="s">
        <v>339</v>
      </c>
      <c r="C136" s="11" t="s">
        <v>353</v>
      </c>
      <c r="D136" s="649">
        <v>1596.3169891004061</v>
      </c>
    </row>
    <row r="137" spans="1:4" ht="30" customHeight="1" thickTop="1" thickBot="1">
      <c r="A137" s="10" t="s">
        <v>343</v>
      </c>
      <c r="B137" s="8" t="s">
        <v>344</v>
      </c>
      <c r="C137" s="11" t="s">
        <v>345</v>
      </c>
      <c r="D137" s="649">
        <v>0.32125569329272025</v>
      </c>
    </row>
    <row r="138" spans="1:4" ht="30" customHeight="1" thickTop="1" thickBot="1">
      <c r="A138" s="10" t="s">
        <v>346</v>
      </c>
      <c r="B138" s="8" t="s">
        <v>344</v>
      </c>
      <c r="C138" s="11" t="s">
        <v>347</v>
      </c>
      <c r="D138" s="649">
        <v>0.32776732591197927</v>
      </c>
    </row>
    <row r="139" spans="1:4" ht="30" customHeight="1" thickTop="1" thickBot="1">
      <c r="A139" s="10" t="s">
        <v>350</v>
      </c>
      <c r="B139" s="8" t="s">
        <v>339</v>
      </c>
      <c r="C139" s="11" t="s">
        <v>351</v>
      </c>
      <c r="D139" s="649">
        <v>1840.0733416024511</v>
      </c>
    </row>
    <row r="140" spans="1:4" ht="30" customHeight="1" thickTop="1" thickBot="1">
      <c r="A140" s="10" t="s">
        <v>348</v>
      </c>
      <c r="B140" s="8" t="s">
        <v>339</v>
      </c>
      <c r="C140" s="11" t="s">
        <v>349</v>
      </c>
      <c r="D140" s="649">
        <v>1533.3944513353756</v>
      </c>
    </row>
    <row r="141" spans="1:4" ht="30" customHeight="1" thickTop="1" thickBot="1">
      <c r="A141" s="10" t="s">
        <v>356</v>
      </c>
      <c r="B141" s="8" t="s">
        <v>113</v>
      </c>
      <c r="C141" s="11" t="s">
        <v>357</v>
      </c>
      <c r="D141" s="649">
        <v>54888.154827083934</v>
      </c>
    </row>
    <row r="142" spans="1:4" ht="30" customHeight="1" thickTop="1" thickBot="1">
      <c r="A142" s="10" t="s">
        <v>341</v>
      </c>
      <c r="B142" s="8" t="s">
        <v>339</v>
      </c>
      <c r="C142" s="11" t="s">
        <v>342</v>
      </c>
      <c r="D142" s="649">
        <v>1533.3944513353756</v>
      </c>
    </row>
    <row r="143" spans="1:4" ht="30" customHeight="1" thickTop="1" thickBot="1">
      <c r="A143" s="10" t="s">
        <v>354</v>
      </c>
      <c r="B143" s="8" t="s">
        <v>113</v>
      </c>
      <c r="C143" s="11" t="s">
        <v>355</v>
      </c>
      <c r="D143" s="649">
        <v>48480.374139810679</v>
      </c>
    </row>
    <row r="144" spans="1:4" ht="30" customHeight="1" thickTop="1" thickBot="1">
      <c r="A144" s="10" t="s">
        <v>359</v>
      </c>
      <c r="B144" s="8" t="s">
        <v>113</v>
      </c>
      <c r="C144" s="11" t="s">
        <v>360</v>
      </c>
      <c r="D144" s="649">
        <v>153339.44513353758</v>
      </c>
    </row>
    <row r="145" spans="1:4" ht="68.25" customHeight="1" thickTop="1" thickBot="1">
      <c r="A145" s="10" t="s">
        <v>358</v>
      </c>
      <c r="B145" s="8" t="s">
        <v>113</v>
      </c>
      <c r="C145" s="11" t="s">
        <v>2197</v>
      </c>
      <c r="D145" s="649">
        <v>204452.59351138343</v>
      </c>
    </row>
    <row r="146" spans="1:4" ht="30" customHeight="1" thickTop="1" thickBot="1">
      <c r="A146" s="10" t="s">
        <v>361</v>
      </c>
      <c r="B146" s="8" t="s">
        <v>113</v>
      </c>
      <c r="C146" s="11" t="s">
        <v>1911</v>
      </c>
      <c r="D146" s="649">
        <v>357792.03864492098</v>
      </c>
    </row>
    <row r="147" spans="1:4" ht="30" customHeight="1" thickTop="1" thickBot="1">
      <c r="A147" s="10" t="s">
        <v>362</v>
      </c>
      <c r="B147" s="8" t="s">
        <v>113</v>
      </c>
      <c r="C147" s="11" t="s">
        <v>1912</v>
      </c>
      <c r="D147" s="649">
        <v>357792.03864492098</v>
      </c>
    </row>
    <row r="148" spans="1:4" ht="30" customHeight="1" thickTop="1" thickBot="1">
      <c r="A148" s="10" t="s">
        <v>367</v>
      </c>
      <c r="B148" s="8" t="s">
        <v>113</v>
      </c>
      <c r="C148" s="11" t="s">
        <v>368</v>
      </c>
      <c r="D148" s="649">
        <v>15333.944513353757</v>
      </c>
    </row>
    <row r="149" spans="1:4" ht="30" customHeight="1" thickTop="1" thickBot="1">
      <c r="A149" s="10" t="s">
        <v>363</v>
      </c>
      <c r="B149" s="8" t="s">
        <v>113</v>
      </c>
      <c r="C149" s="11" t="s">
        <v>364</v>
      </c>
      <c r="D149" s="649">
        <v>5377.2907431127433</v>
      </c>
    </row>
    <row r="150" spans="1:4" ht="30" customHeight="1" thickTop="1" thickBot="1">
      <c r="A150" s="10" t="s">
        <v>158</v>
      </c>
      <c r="B150" s="8" t="s">
        <v>113</v>
      </c>
      <c r="C150" s="11" t="s">
        <v>159</v>
      </c>
      <c r="D150" s="649">
        <v>53210.566303346866</v>
      </c>
    </row>
    <row r="151" spans="1:4" ht="30" customHeight="1" thickTop="1" thickBot="1">
      <c r="A151" s="10" t="s">
        <v>369</v>
      </c>
      <c r="B151" s="8" t="s">
        <v>113</v>
      </c>
      <c r="C151" s="11" t="s">
        <v>370</v>
      </c>
      <c r="D151" s="649">
        <v>102226.29675569171</v>
      </c>
    </row>
    <row r="152" spans="1:4" ht="30" customHeight="1" thickTop="1" thickBot="1">
      <c r="A152" s="10" t="s">
        <v>371</v>
      </c>
      <c r="B152" s="8" t="s">
        <v>113</v>
      </c>
      <c r="C152" s="11" t="s">
        <v>372</v>
      </c>
      <c r="D152" s="649">
        <v>102226.29675569171</v>
      </c>
    </row>
    <row r="153" spans="1:4" ht="30" customHeight="1" thickTop="1" thickBot="1">
      <c r="A153" s="10" t="s">
        <v>365</v>
      </c>
      <c r="B153" s="8" t="s">
        <v>113</v>
      </c>
      <c r="C153" s="11" t="s">
        <v>366</v>
      </c>
      <c r="D153" s="649">
        <v>102226.29675569171</v>
      </c>
    </row>
    <row r="154" spans="1:4" ht="30" customHeight="1" thickTop="1" thickBot="1">
      <c r="A154" s="10" t="s">
        <v>373</v>
      </c>
      <c r="B154" s="8" t="s">
        <v>113</v>
      </c>
      <c r="C154" s="11" t="s">
        <v>374</v>
      </c>
      <c r="D154" s="649">
        <v>70834.087198278576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114"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7" customWidth="1"/>
    <col min="4" max="4" width="17.42578125" style="183" customWidth="1"/>
  </cols>
  <sheetData>
    <row r="1" spans="1:4" ht="81.75" customHeight="1" thickTop="1" thickBot="1">
      <c r="A1" s="690" t="s">
        <v>1850</v>
      </c>
      <c r="B1" s="691"/>
      <c r="C1" s="691"/>
      <c r="D1" s="692"/>
    </row>
    <row r="2" spans="1:4" ht="48.75" customHeight="1" thickTop="1" thickBot="1">
      <c r="A2" s="689" t="s">
        <v>375</v>
      </c>
      <c r="B2" s="689"/>
      <c r="C2" s="689"/>
      <c r="D2" s="689"/>
    </row>
    <row r="3" spans="1:4" ht="16.5" customHeight="1" thickTop="1" thickBot="1">
      <c r="A3" s="191"/>
      <c r="B3" s="191"/>
      <c r="C3" s="196"/>
      <c r="D3" s="192"/>
    </row>
    <row r="4" spans="1:4" ht="16.5" customHeight="1" thickTop="1" thickBot="1">
      <c r="A4" s="191"/>
      <c r="B4" s="191"/>
      <c r="C4" s="196" t="s">
        <v>375</v>
      </c>
      <c r="D4" s="192"/>
    </row>
    <row r="5" spans="1:4" ht="16.5" thickTop="1" thickBot="1">
      <c r="A5" s="191"/>
      <c r="B5" s="191"/>
      <c r="C5" s="196"/>
      <c r="D5" s="193" t="s">
        <v>1846</v>
      </c>
    </row>
    <row r="6" spans="1:4" ht="16.5" thickTop="1" thickBot="1">
      <c r="A6" s="666" t="s">
        <v>742</v>
      </c>
      <c r="B6" s="666" t="s">
        <v>377</v>
      </c>
      <c r="C6" s="667" t="s">
        <v>2239</v>
      </c>
      <c r="D6" s="648">
        <v>2654.2559589079751</v>
      </c>
    </row>
    <row r="7" spans="1:4" ht="16.5" thickTop="1" thickBot="1">
      <c r="A7" s="666" t="s">
        <v>747</v>
      </c>
      <c r="B7" s="666" t="s">
        <v>377</v>
      </c>
      <c r="C7" s="667" t="s">
        <v>748</v>
      </c>
      <c r="D7" s="648">
        <v>3010.0177803560982</v>
      </c>
    </row>
    <row r="8" spans="1:4" ht="16.5" thickTop="1" thickBot="1">
      <c r="A8" s="666" t="s">
        <v>743</v>
      </c>
      <c r="B8" s="666" t="s">
        <v>377</v>
      </c>
      <c r="C8" s="667" t="s">
        <v>744</v>
      </c>
      <c r="D8" s="648">
        <v>2416.4904066951599</v>
      </c>
    </row>
    <row r="9" spans="1:4" ht="16.5" thickTop="1" thickBot="1">
      <c r="A9" s="666" t="s">
        <v>745</v>
      </c>
      <c r="B9" s="666" t="s">
        <v>377</v>
      </c>
      <c r="C9" s="667" t="s">
        <v>746</v>
      </c>
      <c r="D9" s="648">
        <v>2928.0328602685777</v>
      </c>
    </row>
    <row r="10" spans="1:4" ht="16.5" thickTop="1" thickBot="1">
      <c r="A10" s="666" t="s">
        <v>1668</v>
      </c>
      <c r="B10" s="666" t="s">
        <v>377</v>
      </c>
      <c r="C10" s="667" t="s">
        <v>1667</v>
      </c>
      <c r="D10" s="648">
        <v>3439.1076867881839</v>
      </c>
    </row>
    <row r="11" spans="1:4" ht="16.5" thickTop="1" thickBot="1">
      <c r="A11" s="666" t="s">
        <v>751</v>
      </c>
      <c r="B11" s="666" t="s">
        <v>377</v>
      </c>
      <c r="C11" s="667" t="s">
        <v>752</v>
      </c>
      <c r="D11" s="648">
        <v>5967.8633388383196</v>
      </c>
    </row>
    <row r="12" spans="1:4" ht="16.5" thickTop="1" thickBot="1">
      <c r="A12" s="666" t="s">
        <v>749</v>
      </c>
      <c r="B12" s="666" t="s">
        <v>377</v>
      </c>
      <c r="C12" s="667" t="s">
        <v>750</v>
      </c>
      <c r="D12" s="648">
        <v>4845.6281989390181</v>
      </c>
    </row>
    <row r="13" spans="1:4" ht="16.5" thickTop="1" thickBot="1">
      <c r="A13" s="666" t="s">
        <v>753</v>
      </c>
      <c r="B13" s="666" t="s">
        <v>92</v>
      </c>
      <c r="C13" s="667" t="s">
        <v>1935</v>
      </c>
      <c r="D13" s="648">
        <v>899.7046425188903</v>
      </c>
    </row>
    <row r="14" spans="1:4" ht="16.5" thickTop="1" thickBot="1">
      <c r="A14" s="666" t="s">
        <v>755</v>
      </c>
      <c r="B14" s="666" t="s">
        <v>233</v>
      </c>
      <c r="C14" s="667" t="s">
        <v>1937</v>
      </c>
      <c r="D14" s="648">
        <v>51948.626637274152</v>
      </c>
    </row>
    <row r="15" spans="1:4" ht="16.5" thickTop="1" thickBot="1">
      <c r="A15" s="666" t="s">
        <v>756</v>
      </c>
      <c r="B15" s="666" t="s">
        <v>92</v>
      </c>
      <c r="C15" s="667" t="s">
        <v>1938</v>
      </c>
      <c r="D15" s="648">
        <v>770.33882705611495</v>
      </c>
    </row>
    <row r="16" spans="1:4" ht="16.5" thickTop="1" thickBot="1">
      <c r="A16" s="666" t="s">
        <v>754</v>
      </c>
      <c r="B16" s="666" t="s">
        <v>233</v>
      </c>
      <c r="C16" s="667" t="s">
        <v>1936</v>
      </c>
      <c r="D16" s="648">
        <v>60817.904355833154</v>
      </c>
    </row>
    <row r="17" spans="1:4" ht="16.5" thickTop="1" thickBot="1">
      <c r="A17" s="666" t="s">
        <v>776</v>
      </c>
      <c r="B17" s="666" t="s">
        <v>422</v>
      </c>
      <c r="C17" s="667" t="s">
        <v>777</v>
      </c>
      <c r="D17" s="648">
        <v>8432.5024233868189</v>
      </c>
    </row>
    <row r="18" spans="1:4" ht="16.5" thickTop="1" thickBot="1">
      <c r="A18" s="666" t="s">
        <v>757</v>
      </c>
      <c r="B18" s="666" t="s">
        <v>387</v>
      </c>
      <c r="C18" s="667" t="s">
        <v>1939</v>
      </c>
      <c r="D18" s="648">
        <v>63884.353314950793</v>
      </c>
    </row>
    <row r="19" spans="1:4" ht="16.5" thickTop="1" thickBot="1">
      <c r="A19" s="666" t="s">
        <v>758</v>
      </c>
      <c r="B19" s="666" t="s">
        <v>387</v>
      </c>
      <c r="C19" s="667" t="s">
        <v>2240</v>
      </c>
      <c r="D19" s="648">
        <v>79855.441643688479</v>
      </c>
    </row>
    <row r="20" spans="1:4" ht="16.5" thickTop="1" thickBot="1">
      <c r="A20" s="666" t="s">
        <v>761</v>
      </c>
      <c r="B20" s="666" t="s">
        <v>387</v>
      </c>
      <c r="C20" s="667" t="s">
        <v>762</v>
      </c>
      <c r="D20" s="648">
        <v>79855.441643688479</v>
      </c>
    </row>
    <row r="21" spans="1:4" ht="16.5" thickTop="1" thickBot="1">
      <c r="A21" s="666" t="s">
        <v>759</v>
      </c>
      <c r="B21" s="666" t="s">
        <v>387</v>
      </c>
      <c r="C21" s="667" t="s">
        <v>2241</v>
      </c>
      <c r="D21" s="648">
        <v>79855.441643688479</v>
      </c>
    </row>
    <row r="22" spans="1:4" ht="16.5" thickTop="1" thickBot="1">
      <c r="A22" s="666" t="s">
        <v>760</v>
      </c>
      <c r="B22" s="666" t="s">
        <v>387</v>
      </c>
      <c r="C22" s="667" t="s">
        <v>2242</v>
      </c>
      <c r="D22" s="648">
        <v>79855.441643688479</v>
      </c>
    </row>
    <row r="23" spans="1:4" ht="16.5" thickTop="1" thickBot="1">
      <c r="A23" s="666" t="s">
        <v>763</v>
      </c>
      <c r="B23" s="666" t="s">
        <v>387</v>
      </c>
      <c r="C23" s="667" t="s">
        <v>764</v>
      </c>
      <c r="D23" s="648">
        <v>74531.745534109257</v>
      </c>
    </row>
    <row r="24" spans="1:4" ht="16.5" thickTop="1" thickBot="1">
      <c r="A24" s="666" t="s">
        <v>772</v>
      </c>
      <c r="B24" s="666" t="s">
        <v>387</v>
      </c>
      <c r="C24" s="667" t="s">
        <v>773</v>
      </c>
      <c r="D24" s="648">
        <v>26618.480547896164</v>
      </c>
    </row>
    <row r="25" spans="1:4" ht="16.5" thickTop="1" thickBot="1">
      <c r="A25" s="666" t="s">
        <v>765</v>
      </c>
      <c r="B25" s="666" t="s">
        <v>387</v>
      </c>
      <c r="C25" s="667" t="s">
        <v>766</v>
      </c>
      <c r="D25" s="648">
        <v>79855.441643688479</v>
      </c>
    </row>
    <row r="26" spans="1:4" ht="16.5" thickTop="1" thickBot="1">
      <c r="A26" s="666" t="s">
        <v>768</v>
      </c>
      <c r="B26" s="666" t="s">
        <v>387</v>
      </c>
      <c r="C26" s="667" t="s">
        <v>2002</v>
      </c>
      <c r="D26" s="648">
        <v>40467.94154550261</v>
      </c>
    </row>
    <row r="27" spans="1:4" ht="16.5" thickTop="1" thickBot="1">
      <c r="A27" s="666" t="s">
        <v>767</v>
      </c>
      <c r="B27" s="666" t="s">
        <v>387</v>
      </c>
      <c r="C27" s="667" t="s">
        <v>2004</v>
      </c>
      <c r="D27" s="648">
        <v>42042.832308728845</v>
      </c>
    </row>
    <row r="28" spans="1:4" ht="16.5" thickTop="1" thickBot="1">
      <c r="A28" s="666" t="s">
        <v>770</v>
      </c>
      <c r="B28" s="666" t="s">
        <v>387</v>
      </c>
      <c r="C28" s="667" t="s">
        <v>2003</v>
      </c>
      <c r="D28" s="648">
        <v>42513.562653114815</v>
      </c>
    </row>
    <row r="29" spans="1:4" ht="16.5" thickTop="1" thickBot="1">
      <c r="A29" s="666" t="s">
        <v>769</v>
      </c>
      <c r="B29" s="666" t="s">
        <v>387</v>
      </c>
      <c r="C29" s="667" t="s">
        <v>2001</v>
      </c>
      <c r="D29" s="648">
        <v>43476.298963227258</v>
      </c>
    </row>
    <row r="30" spans="1:4" ht="16.5" thickTop="1" thickBot="1">
      <c r="A30" s="666" t="s">
        <v>771</v>
      </c>
      <c r="B30" s="666" t="s">
        <v>387</v>
      </c>
      <c r="C30" s="667" t="s">
        <v>2243</v>
      </c>
      <c r="D30" s="648">
        <v>63884.353314950793</v>
      </c>
    </row>
    <row r="31" spans="1:4" ht="16.5" thickTop="1" thickBot="1">
      <c r="A31" s="666" t="s">
        <v>774</v>
      </c>
      <c r="B31" s="666" t="s">
        <v>422</v>
      </c>
      <c r="C31" s="667" t="s">
        <v>775</v>
      </c>
      <c r="D31" s="648">
        <v>44.719047320465556</v>
      </c>
    </row>
    <row r="32" spans="1:4" ht="16.5" thickTop="1" thickBot="1">
      <c r="A32" s="666" t="s">
        <v>779</v>
      </c>
      <c r="B32" s="666" t="s">
        <v>144</v>
      </c>
      <c r="C32" s="667" t="s">
        <v>1941</v>
      </c>
      <c r="D32" s="648">
        <v>545.14648162091339</v>
      </c>
    </row>
    <row r="33" spans="1:4" ht="16.5" thickTop="1" thickBot="1">
      <c r="A33" s="666" t="s">
        <v>780</v>
      </c>
      <c r="B33" s="666" t="s">
        <v>377</v>
      </c>
      <c r="C33" s="667" t="s">
        <v>781</v>
      </c>
      <c r="D33" s="648">
        <v>4187.5261984746385</v>
      </c>
    </row>
    <row r="34" spans="1:4" ht="16.5" thickTop="1" thickBot="1">
      <c r="A34" s="666" t="s">
        <v>786</v>
      </c>
      <c r="B34" s="666" t="s">
        <v>377</v>
      </c>
      <c r="C34" s="667" t="s">
        <v>787</v>
      </c>
      <c r="D34" s="648">
        <v>4154.613115817323</v>
      </c>
    </row>
    <row r="35" spans="1:4" ht="16.5" thickTop="1" thickBot="1">
      <c r="A35" s="666" t="s">
        <v>782</v>
      </c>
      <c r="B35" s="666" t="s">
        <v>377</v>
      </c>
      <c r="C35" s="667" t="s">
        <v>783</v>
      </c>
      <c r="D35" s="648">
        <v>5701.678533359358</v>
      </c>
    </row>
    <row r="36" spans="1:4" ht="16.5" thickTop="1" thickBot="1">
      <c r="A36" s="666" t="s">
        <v>784</v>
      </c>
      <c r="B36" s="666" t="s">
        <v>377</v>
      </c>
      <c r="C36" s="667" t="s">
        <v>785</v>
      </c>
      <c r="D36" s="648">
        <v>4466.6833376573823</v>
      </c>
    </row>
    <row r="37" spans="1:4" ht="16.5" thickTop="1" thickBot="1">
      <c r="A37" s="666" t="s">
        <v>898</v>
      </c>
      <c r="B37" s="666" t="s">
        <v>377</v>
      </c>
      <c r="C37" s="667" t="s">
        <v>899</v>
      </c>
      <c r="D37" s="648">
        <v>5110.7482651960636</v>
      </c>
    </row>
    <row r="38" spans="1:4" ht="16.5" thickTop="1" thickBot="1">
      <c r="A38" s="666" t="s">
        <v>788</v>
      </c>
      <c r="B38" s="666" t="s">
        <v>377</v>
      </c>
      <c r="C38" s="667" t="s">
        <v>789</v>
      </c>
      <c r="D38" s="648">
        <v>5701.678533359358</v>
      </c>
    </row>
    <row r="39" spans="1:4" ht="16.5" thickTop="1" thickBot="1">
      <c r="A39" s="666" t="s">
        <v>917</v>
      </c>
      <c r="B39" s="666" t="s">
        <v>92</v>
      </c>
      <c r="C39" s="667" t="s">
        <v>2244</v>
      </c>
      <c r="D39" s="648">
        <v>373776.70385355793</v>
      </c>
    </row>
    <row r="40" spans="1:4" ht="16.5" thickTop="1" thickBot="1">
      <c r="A40" s="666" t="s">
        <v>896</v>
      </c>
      <c r="B40" s="666" t="s">
        <v>92</v>
      </c>
      <c r="C40" s="667" t="s">
        <v>897</v>
      </c>
      <c r="D40" s="648">
        <v>33322.078689078335</v>
      </c>
    </row>
    <row r="41" spans="1:4" ht="16.5" thickTop="1" thickBot="1">
      <c r="A41" s="666" t="s">
        <v>827</v>
      </c>
      <c r="B41" s="666" t="s">
        <v>92</v>
      </c>
      <c r="C41" s="667" t="s">
        <v>828</v>
      </c>
      <c r="D41" s="648">
        <v>447.83463754635562</v>
      </c>
    </row>
    <row r="42" spans="1:4" ht="16.5" thickTop="1" thickBot="1">
      <c r="A42" s="666" t="s">
        <v>432</v>
      </c>
      <c r="B42" s="666" t="s">
        <v>92</v>
      </c>
      <c r="C42" s="667" t="s">
        <v>433</v>
      </c>
      <c r="D42" s="648">
        <v>11519.917378005588</v>
      </c>
    </row>
    <row r="43" spans="1:4" ht="16.5" thickTop="1" thickBot="1">
      <c r="A43" s="666" t="s">
        <v>376</v>
      </c>
      <c r="B43" s="666" t="s">
        <v>377</v>
      </c>
      <c r="C43" s="667" t="s">
        <v>378</v>
      </c>
      <c r="D43" s="648">
        <v>7287.5011304808195</v>
      </c>
    </row>
    <row r="44" spans="1:4" ht="16.5" thickTop="1" thickBot="1">
      <c r="A44" s="666" t="s">
        <v>379</v>
      </c>
      <c r="B44" s="666" t="s">
        <v>144</v>
      </c>
      <c r="C44" s="667" t="s">
        <v>2245</v>
      </c>
      <c r="D44" s="648">
        <v>12594.800256042548</v>
      </c>
    </row>
    <row r="45" spans="1:4" ht="16.5" thickTop="1" thickBot="1">
      <c r="A45" s="666" t="s">
        <v>778</v>
      </c>
      <c r="B45" s="666" t="s">
        <v>377</v>
      </c>
      <c r="C45" s="667" t="s">
        <v>1940</v>
      </c>
      <c r="D45" s="648">
        <v>5594.1398719458575</v>
      </c>
    </row>
    <row r="46" spans="1:4" ht="16.5" thickTop="1" thickBot="1">
      <c r="A46" s="666" t="s">
        <v>913</v>
      </c>
      <c r="B46" s="666" t="s">
        <v>92</v>
      </c>
      <c r="C46" s="667" t="s">
        <v>1954</v>
      </c>
      <c r="D46" s="648">
        <v>1597.1088328737699</v>
      </c>
    </row>
    <row r="47" spans="1:4" ht="16.5" thickTop="1" thickBot="1">
      <c r="A47" s="666" t="s">
        <v>914</v>
      </c>
      <c r="B47" s="666" t="s">
        <v>92</v>
      </c>
      <c r="C47" s="667" t="s">
        <v>1955</v>
      </c>
      <c r="D47" s="648">
        <v>2129.4784438316929</v>
      </c>
    </row>
    <row r="48" spans="1:4" ht="16.5" thickTop="1" thickBot="1">
      <c r="A48" s="666" t="s">
        <v>797</v>
      </c>
      <c r="B48" s="666" t="s">
        <v>387</v>
      </c>
      <c r="C48" s="667" t="s">
        <v>798</v>
      </c>
      <c r="D48" s="648">
        <v>42589.568876633857</v>
      </c>
    </row>
    <row r="49" spans="1:4" ht="16.5" thickTop="1" thickBot="1">
      <c r="A49" s="666" t="s">
        <v>800</v>
      </c>
      <c r="B49" s="666" t="s">
        <v>387</v>
      </c>
      <c r="C49" s="667" t="s">
        <v>801</v>
      </c>
      <c r="D49" s="648">
        <v>53236.961095792329</v>
      </c>
    </row>
    <row r="50" spans="1:4" ht="16.5" thickTop="1" thickBot="1">
      <c r="A50" s="666" t="s">
        <v>799</v>
      </c>
      <c r="B50" s="666" t="s">
        <v>387</v>
      </c>
      <c r="C50" s="667" t="s">
        <v>1943</v>
      </c>
      <c r="D50" s="648">
        <v>42589.568876633857</v>
      </c>
    </row>
    <row r="51" spans="1:4" ht="16.5" thickTop="1" thickBot="1">
      <c r="A51" s="666" t="s">
        <v>796</v>
      </c>
      <c r="B51" s="666" t="s">
        <v>387</v>
      </c>
      <c r="C51" s="667" t="s">
        <v>1942</v>
      </c>
      <c r="D51" s="648">
        <v>42589.568876633857</v>
      </c>
    </row>
    <row r="52" spans="1:4" ht="16.5" thickTop="1" thickBot="1">
      <c r="A52" s="666" t="s">
        <v>802</v>
      </c>
      <c r="B52" s="666" t="s">
        <v>387</v>
      </c>
      <c r="C52" s="667" t="s">
        <v>803</v>
      </c>
      <c r="D52" s="648">
        <v>48147.507615034578</v>
      </c>
    </row>
    <row r="53" spans="1:4" ht="16.5" thickTop="1" thickBot="1">
      <c r="A53" s="666" t="s">
        <v>380</v>
      </c>
      <c r="B53" s="666" t="s">
        <v>144</v>
      </c>
      <c r="C53" s="667" t="s">
        <v>381</v>
      </c>
      <c r="D53" s="648">
        <v>3303.3224019375079</v>
      </c>
    </row>
    <row r="54" spans="1:4" ht="16.5" thickTop="1" thickBot="1">
      <c r="A54" s="666" t="s">
        <v>794</v>
      </c>
      <c r="B54" s="666" t="s">
        <v>377</v>
      </c>
      <c r="C54" s="667" t="s">
        <v>795</v>
      </c>
      <c r="D54" s="648">
        <v>4346.5410411484318</v>
      </c>
    </row>
    <row r="55" spans="1:4" ht="16.5" thickTop="1" thickBot="1">
      <c r="A55" s="666" t="s">
        <v>790</v>
      </c>
      <c r="B55" s="666" t="s">
        <v>422</v>
      </c>
      <c r="C55" s="667" t="s">
        <v>791</v>
      </c>
      <c r="D55" s="648">
        <v>4745.5427120789282</v>
      </c>
    </row>
    <row r="56" spans="1:4" ht="16.5" thickTop="1" thickBot="1">
      <c r="A56" s="666" t="s">
        <v>792</v>
      </c>
      <c r="B56" s="666" t="s">
        <v>606</v>
      </c>
      <c r="C56" s="667" t="s">
        <v>793</v>
      </c>
      <c r="D56" s="648">
        <v>5912.057492016299</v>
      </c>
    </row>
    <row r="57" spans="1:4" ht="16.5" thickTop="1" thickBot="1">
      <c r="A57" s="666" t="s">
        <v>382</v>
      </c>
      <c r="B57" s="666" t="s">
        <v>377</v>
      </c>
      <c r="C57" s="667" t="s">
        <v>383</v>
      </c>
      <c r="D57" s="648">
        <v>3598.8185700755612</v>
      </c>
    </row>
    <row r="58" spans="1:4" ht="16.5" thickTop="1" thickBot="1">
      <c r="A58" s="666" t="s">
        <v>384</v>
      </c>
      <c r="B58" s="666" t="s">
        <v>377</v>
      </c>
      <c r="C58" s="667" t="s">
        <v>385</v>
      </c>
      <c r="D58" s="648">
        <v>3439.1076867881839</v>
      </c>
    </row>
    <row r="59" spans="1:4" ht="16.5" thickTop="1" thickBot="1">
      <c r="A59" s="666" t="s">
        <v>386</v>
      </c>
      <c r="B59" s="666" t="s">
        <v>387</v>
      </c>
      <c r="C59" s="667" t="s">
        <v>2246</v>
      </c>
      <c r="D59" s="648">
        <v>23252.284964338407</v>
      </c>
    </row>
    <row r="60" spans="1:4" ht="16.5" thickTop="1" thickBot="1">
      <c r="A60" s="666" t="s">
        <v>388</v>
      </c>
      <c r="B60" s="666" t="s">
        <v>377</v>
      </c>
      <c r="C60" s="667" t="s">
        <v>389</v>
      </c>
      <c r="D60" s="648">
        <v>2838.5947656276467</v>
      </c>
    </row>
    <row r="61" spans="1:4" ht="16.5" thickTop="1" thickBot="1">
      <c r="A61" s="666" t="s">
        <v>390</v>
      </c>
      <c r="B61" s="666" t="s">
        <v>233</v>
      </c>
      <c r="C61" s="667" t="s">
        <v>391</v>
      </c>
      <c r="D61" s="648">
        <v>73109.042761051693</v>
      </c>
    </row>
    <row r="62" spans="1:4" ht="16.5" thickTop="1" thickBot="1">
      <c r="A62" s="666" t="s">
        <v>398</v>
      </c>
      <c r="B62" s="666" t="s">
        <v>233</v>
      </c>
      <c r="C62" s="667" t="s">
        <v>399</v>
      </c>
      <c r="D62" s="648">
        <v>5995.8690386486915</v>
      </c>
    </row>
    <row r="63" spans="1:4" ht="16.5" thickTop="1" thickBot="1">
      <c r="A63" s="666" t="s">
        <v>392</v>
      </c>
      <c r="B63" s="666" t="s">
        <v>387</v>
      </c>
      <c r="C63" s="667" t="s">
        <v>393</v>
      </c>
      <c r="D63" s="648">
        <v>29483.693794071707</v>
      </c>
    </row>
    <row r="64" spans="1:4" ht="16.5" thickTop="1" thickBot="1">
      <c r="A64" s="666" t="s">
        <v>400</v>
      </c>
      <c r="B64" s="666" t="s">
        <v>92</v>
      </c>
      <c r="C64" s="667" t="s">
        <v>401</v>
      </c>
      <c r="D64" s="648">
        <v>43712.86875575508</v>
      </c>
    </row>
    <row r="65" spans="1:4" ht="16.5" thickTop="1" thickBot="1">
      <c r="A65" s="666" t="s">
        <v>394</v>
      </c>
      <c r="B65" s="666" t="s">
        <v>92</v>
      </c>
      <c r="C65" s="667" t="s">
        <v>395</v>
      </c>
      <c r="D65" s="648">
        <v>77922.939955911221</v>
      </c>
    </row>
    <row r="66" spans="1:4" ht="16.5" thickTop="1" thickBot="1">
      <c r="A66" s="666" t="s">
        <v>396</v>
      </c>
      <c r="B66" s="666" t="s">
        <v>92</v>
      </c>
      <c r="C66" s="667" t="s">
        <v>397</v>
      </c>
      <c r="D66" s="648">
        <v>43936.463992357407</v>
      </c>
    </row>
    <row r="67" spans="1:4" ht="16.5" thickTop="1" thickBot="1">
      <c r="A67" s="666" t="s">
        <v>918</v>
      </c>
      <c r="B67" s="666" t="s">
        <v>144</v>
      </c>
      <c r="C67" s="667" t="s">
        <v>919</v>
      </c>
      <c r="D67" s="648">
        <v>15047.087079434406</v>
      </c>
    </row>
    <row r="68" spans="1:4" ht="16.5" thickTop="1" thickBot="1">
      <c r="A68" s="666" t="s">
        <v>402</v>
      </c>
      <c r="B68" s="666" t="s">
        <v>377</v>
      </c>
      <c r="C68" s="667" t="s">
        <v>403</v>
      </c>
      <c r="D68" s="648">
        <v>1380.9667708248528</v>
      </c>
    </row>
    <row r="69" spans="1:4" ht="16.5" thickTop="1" thickBot="1">
      <c r="A69" s="666" t="s">
        <v>404</v>
      </c>
      <c r="B69" s="666" t="s">
        <v>377</v>
      </c>
      <c r="C69" s="667" t="s">
        <v>405</v>
      </c>
      <c r="D69" s="648">
        <v>6782.3984716864488</v>
      </c>
    </row>
    <row r="70" spans="1:4" ht="16.5" thickTop="1" thickBot="1">
      <c r="A70" s="666" t="s">
        <v>406</v>
      </c>
      <c r="B70" s="666" t="s">
        <v>144</v>
      </c>
      <c r="C70" s="667" t="s">
        <v>407</v>
      </c>
      <c r="D70" s="648">
        <v>33640.724973445183</v>
      </c>
    </row>
    <row r="71" spans="1:4" ht="16.5" thickTop="1" thickBot="1">
      <c r="A71" s="666" t="s">
        <v>408</v>
      </c>
      <c r="B71" s="666" t="s">
        <v>92</v>
      </c>
      <c r="C71" s="667" t="s">
        <v>409</v>
      </c>
      <c r="D71" s="648">
        <v>6335.1983703992864</v>
      </c>
    </row>
    <row r="72" spans="1:4" ht="16.5" thickTop="1" thickBot="1">
      <c r="A72" s="666" t="s">
        <v>410</v>
      </c>
      <c r="B72" s="666" t="s">
        <v>92</v>
      </c>
      <c r="C72" s="667" t="s">
        <v>411</v>
      </c>
      <c r="D72" s="648">
        <v>13514369.554505091</v>
      </c>
    </row>
    <row r="73" spans="1:4" ht="16.5" thickTop="1" thickBot="1">
      <c r="A73" s="666" t="s">
        <v>810</v>
      </c>
      <c r="B73" s="666" t="s">
        <v>377</v>
      </c>
      <c r="C73" s="667" t="s">
        <v>811</v>
      </c>
      <c r="D73" s="648">
        <v>2154.893948046581</v>
      </c>
    </row>
    <row r="74" spans="1:4" ht="16.5" thickTop="1" thickBot="1">
      <c r="A74" s="666" t="s">
        <v>805</v>
      </c>
      <c r="B74" s="666" t="s">
        <v>377</v>
      </c>
      <c r="C74" s="667" t="s">
        <v>806</v>
      </c>
      <c r="D74" s="648">
        <v>1597.1088328737699</v>
      </c>
    </row>
    <row r="75" spans="1:4" ht="16.5" thickTop="1" thickBot="1">
      <c r="A75" s="666" t="s">
        <v>808</v>
      </c>
      <c r="B75" s="666" t="s">
        <v>377</v>
      </c>
      <c r="C75" s="667" t="s">
        <v>809</v>
      </c>
      <c r="D75" s="648">
        <v>1164.3700576205244</v>
      </c>
    </row>
    <row r="76" spans="1:4" ht="16.5" thickTop="1" thickBot="1">
      <c r="A76" s="666" t="s">
        <v>822</v>
      </c>
      <c r="B76" s="666" t="s">
        <v>377</v>
      </c>
      <c r="C76" s="667" t="s">
        <v>823</v>
      </c>
      <c r="D76" s="648">
        <v>2652.3835307478967</v>
      </c>
    </row>
    <row r="77" spans="1:4" ht="16.5" thickTop="1" thickBot="1">
      <c r="A77" s="666" t="s">
        <v>807</v>
      </c>
      <c r="B77" s="666" t="s">
        <v>377</v>
      </c>
      <c r="C77" s="667" t="s">
        <v>2037</v>
      </c>
      <c r="D77" s="648">
        <v>1597.1088328737699</v>
      </c>
    </row>
    <row r="78" spans="1:4" ht="16.5" thickTop="1" thickBot="1">
      <c r="A78" s="666" t="s">
        <v>817</v>
      </c>
      <c r="B78" s="666" t="s">
        <v>377</v>
      </c>
      <c r="C78" s="667" t="s">
        <v>818</v>
      </c>
      <c r="D78" s="648">
        <v>1781.6091992388772</v>
      </c>
    </row>
    <row r="79" spans="1:4" ht="16.5" thickTop="1" thickBot="1">
      <c r="A79" s="666" t="s">
        <v>819</v>
      </c>
      <c r="B79" s="666" t="s">
        <v>377</v>
      </c>
      <c r="C79" s="667" t="s">
        <v>2023</v>
      </c>
      <c r="D79" s="648">
        <v>1806.5760469816196</v>
      </c>
    </row>
    <row r="80" spans="1:4" ht="16.5" thickTop="1" thickBot="1">
      <c r="A80" s="666" t="s">
        <v>820</v>
      </c>
      <c r="B80" s="666" t="s">
        <v>377</v>
      </c>
      <c r="C80" s="667" t="s">
        <v>2024</v>
      </c>
      <c r="D80" s="648">
        <v>1860.3075695547248</v>
      </c>
    </row>
    <row r="81" spans="1:4" ht="16.5" thickTop="1" thickBot="1">
      <c r="A81" s="666" t="s">
        <v>812</v>
      </c>
      <c r="B81" s="666" t="s">
        <v>377</v>
      </c>
      <c r="C81" s="667" t="s">
        <v>2247</v>
      </c>
      <c r="D81" s="648">
        <v>2830.5013745061142</v>
      </c>
    </row>
    <row r="82" spans="1:4" ht="16.5" thickTop="1" thickBot="1">
      <c r="A82" s="666" t="s">
        <v>813</v>
      </c>
      <c r="B82" s="666" t="s">
        <v>377</v>
      </c>
      <c r="C82" s="667" t="s">
        <v>2248</v>
      </c>
      <c r="D82" s="648">
        <v>2830.5013745061142</v>
      </c>
    </row>
    <row r="83" spans="1:4" ht="16.5" thickTop="1" thickBot="1">
      <c r="A83" s="666" t="s">
        <v>814</v>
      </c>
      <c r="B83" s="666" t="s">
        <v>377</v>
      </c>
      <c r="C83" s="667" t="s">
        <v>2249</v>
      </c>
      <c r="D83" s="648">
        <v>2855.1757326898532</v>
      </c>
    </row>
    <row r="84" spans="1:4" ht="16.5" thickTop="1" thickBot="1">
      <c r="A84" s="666" t="s">
        <v>815</v>
      </c>
      <c r="B84" s="666" t="s">
        <v>377</v>
      </c>
      <c r="C84" s="667" t="s">
        <v>2250</v>
      </c>
      <c r="D84" s="648">
        <v>2855.1757326898532</v>
      </c>
    </row>
    <row r="85" spans="1:4" ht="16.5" thickTop="1" thickBot="1">
      <c r="A85" s="666" t="s">
        <v>821</v>
      </c>
      <c r="B85" s="666" t="s">
        <v>377</v>
      </c>
      <c r="C85" s="667" t="s">
        <v>1944</v>
      </c>
      <c r="D85" s="648">
        <v>2855.1757326898532</v>
      </c>
    </row>
    <row r="86" spans="1:4" ht="16.5" thickTop="1" thickBot="1">
      <c r="A86" s="666" t="s">
        <v>816</v>
      </c>
      <c r="B86" s="666" t="s">
        <v>377</v>
      </c>
      <c r="C86" s="667" t="s">
        <v>2251</v>
      </c>
      <c r="D86" s="648">
        <v>2855.1757326898532</v>
      </c>
    </row>
    <row r="87" spans="1:4" ht="16.5" thickTop="1" thickBot="1">
      <c r="A87" s="666" t="s">
        <v>804</v>
      </c>
      <c r="B87" s="666" t="s">
        <v>377</v>
      </c>
      <c r="C87" s="667" t="s">
        <v>2252</v>
      </c>
      <c r="D87" s="648">
        <v>573.89444061264135</v>
      </c>
    </row>
    <row r="88" spans="1:4" ht="16.5" thickTop="1" thickBot="1">
      <c r="A88" s="666" t="s">
        <v>826</v>
      </c>
      <c r="B88" s="666" t="s">
        <v>377</v>
      </c>
      <c r="C88" s="667" t="s">
        <v>1945</v>
      </c>
      <c r="D88" s="648">
        <v>548.32194303403958</v>
      </c>
    </row>
    <row r="89" spans="1:4" ht="16.5" thickTop="1" thickBot="1">
      <c r="A89" s="666" t="s">
        <v>824</v>
      </c>
      <c r="B89" s="666" t="s">
        <v>377</v>
      </c>
      <c r="C89" s="667" t="s">
        <v>825</v>
      </c>
      <c r="D89" s="648">
        <v>477.01071516673443</v>
      </c>
    </row>
    <row r="90" spans="1:4" ht="16.5" thickTop="1" thickBot="1">
      <c r="A90" s="666" t="s">
        <v>915</v>
      </c>
      <c r="B90" s="666" t="s">
        <v>233</v>
      </c>
      <c r="C90" s="667" t="s">
        <v>916</v>
      </c>
      <c r="D90" s="648">
        <v>23424.262882148621</v>
      </c>
    </row>
    <row r="91" spans="1:4" ht="16.5" thickTop="1" thickBot="1">
      <c r="A91" s="666" t="s">
        <v>412</v>
      </c>
      <c r="B91" s="666" t="s">
        <v>377</v>
      </c>
      <c r="C91" s="667" t="s">
        <v>2253</v>
      </c>
      <c r="D91" s="648">
        <v>10147.653145910353</v>
      </c>
    </row>
    <row r="92" spans="1:4" ht="16.5" thickTop="1" thickBot="1">
      <c r="A92" s="666" t="s">
        <v>413</v>
      </c>
      <c r="B92" s="666" t="s">
        <v>144</v>
      </c>
      <c r="C92" s="667" t="s">
        <v>414</v>
      </c>
      <c r="D92" s="648">
        <v>36135.97150475753</v>
      </c>
    </row>
    <row r="93" spans="1:4" ht="16.5" thickTop="1" thickBot="1">
      <c r="A93" s="666" t="s">
        <v>415</v>
      </c>
      <c r="B93" s="666" t="s">
        <v>144</v>
      </c>
      <c r="C93" s="667" t="s">
        <v>416</v>
      </c>
      <c r="D93" s="648">
        <v>975.30112727491542</v>
      </c>
    </row>
    <row r="94" spans="1:4" ht="16.5" thickTop="1" thickBot="1">
      <c r="A94" s="666" t="s">
        <v>417</v>
      </c>
      <c r="B94" s="666" t="s">
        <v>144</v>
      </c>
      <c r="C94" s="667" t="s">
        <v>418</v>
      </c>
      <c r="D94" s="648">
        <v>975.30112727491542</v>
      </c>
    </row>
    <row r="95" spans="1:4" ht="16.5" thickTop="1" thickBot="1">
      <c r="A95" s="666" t="s">
        <v>419</v>
      </c>
      <c r="B95" s="666" t="s">
        <v>377</v>
      </c>
      <c r="C95" s="667" t="s">
        <v>420</v>
      </c>
      <c r="D95" s="648">
        <v>3671.7527457516007</v>
      </c>
    </row>
    <row r="96" spans="1:4" ht="16.5" thickTop="1" thickBot="1">
      <c r="A96" s="666" t="s">
        <v>436</v>
      </c>
      <c r="B96" s="666" t="s">
        <v>377</v>
      </c>
      <c r="C96" s="667" t="s">
        <v>437</v>
      </c>
      <c r="D96" s="648">
        <v>2889.393081871503</v>
      </c>
    </row>
    <row r="97" spans="1:4" ht="16.5" thickTop="1" thickBot="1">
      <c r="A97" s="666" t="s">
        <v>434</v>
      </c>
      <c r="B97" s="666" t="s">
        <v>377</v>
      </c>
      <c r="C97" s="667" t="s">
        <v>435</v>
      </c>
      <c r="D97" s="648">
        <v>3664.6692540045487</v>
      </c>
    </row>
    <row r="98" spans="1:4" ht="16.5" thickTop="1" thickBot="1">
      <c r="A98" s="666" t="s">
        <v>421</v>
      </c>
      <c r="B98" s="666" t="s">
        <v>422</v>
      </c>
      <c r="C98" s="667" t="s">
        <v>423</v>
      </c>
      <c r="D98" s="648">
        <v>2840.5759538589418</v>
      </c>
    </row>
    <row r="99" spans="1:4" ht="16.5" thickTop="1" thickBot="1">
      <c r="A99" s="666" t="s">
        <v>835</v>
      </c>
      <c r="B99" s="666" t="s">
        <v>387</v>
      </c>
      <c r="C99" s="667" t="s">
        <v>2254</v>
      </c>
      <c r="D99" s="648">
        <v>285863.03732654208</v>
      </c>
    </row>
    <row r="100" spans="1:4" ht="16.5" thickTop="1" thickBot="1">
      <c r="A100" s="666" t="s">
        <v>836</v>
      </c>
      <c r="B100" s="666" t="s">
        <v>387</v>
      </c>
      <c r="C100" s="667" t="s">
        <v>2255</v>
      </c>
      <c r="D100" s="648">
        <v>369985.16748431558</v>
      </c>
    </row>
    <row r="101" spans="1:4" ht="16.5" thickTop="1" thickBot="1">
      <c r="A101" s="666" t="s">
        <v>837</v>
      </c>
      <c r="B101" s="666" t="s">
        <v>387</v>
      </c>
      <c r="C101" s="667" t="s">
        <v>2256</v>
      </c>
      <c r="D101" s="648">
        <v>556377.35093368171</v>
      </c>
    </row>
    <row r="102" spans="1:4" ht="16.5" thickTop="1" thickBot="1">
      <c r="A102" s="666" t="s">
        <v>838</v>
      </c>
      <c r="B102" s="666" t="s">
        <v>387</v>
      </c>
      <c r="C102" s="667" t="s">
        <v>2257</v>
      </c>
      <c r="D102" s="648">
        <v>442850.59613612655</v>
      </c>
    </row>
    <row r="103" spans="1:4" ht="16.5" thickTop="1" thickBot="1">
      <c r="A103" s="666" t="s">
        <v>839</v>
      </c>
      <c r="B103" s="666" t="s">
        <v>387</v>
      </c>
      <c r="C103" s="667" t="s">
        <v>2258</v>
      </c>
      <c r="D103" s="648">
        <v>456478.19343742746</v>
      </c>
    </row>
    <row r="104" spans="1:4" ht="16.5" thickTop="1" thickBot="1">
      <c r="A104" s="666" t="s">
        <v>833</v>
      </c>
      <c r="B104" s="666" t="s">
        <v>387</v>
      </c>
      <c r="C104" s="667" t="s">
        <v>2006</v>
      </c>
      <c r="D104" s="648">
        <v>325456.87884284847</v>
      </c>
    </row>
    <row r="105" spans="1:4" ht="16.5" thickTop="1" thickBot="1">
      <c r="A105" s="666" t="s">
        <v>832</v>
      </c>
      <c r="B105" s="666" t="s">
        <v>387</v>
      </c>
      <c r="C105" s="667" t="s">
        <v>2007</v>
      </c>
      <c r="D105" s="648">
        <v>352617.14129642432</v>
      </c>
    </row>
    <row r="106" spans="1:4" ht="16.5" thickTop="1" thickBot="1">
      <c r="A106" s="666" t="s">
        <v>1661</v>
      </c>
      <c r="B106" s="666" t="s">
        <v>387</v>
      </c>
      <c r="C106" s="667" t="s">
        <v>2005</v>
      </c>
      <c r="D106" s="648">
        <v>380010.53905003081</v>
      </c>
    </row>
    <row r="107" spans="1:4" ht="16.5" thickTop="1" thickBot="1">
      <c r="A107" s="666" t="s">
        <v>829</v>
      </c>
      <c r="B107" s="666" t="s">
        <v>387</v>
      </c>
      <c r="C107" s="667" t="s">
        <v>2005</v>
      </c>
      <c r="D107" s="648">
        <v>380010.53905003081</v>
      </c>
    </row>
    <row r="108" spans="1:4" ht="16.5" thickTop="1" thickBot="1">
      <c r="A108" s="666" t="s">
        <v>831</v>
      </c>
      <c r="B108" s="666" t="s">
        <v>387</v>
      </c>
      <c r="C108" s="667" t="s">
        <v>2008</v>
      </c>
      <c r="D108" s="648">
        <v>393648.95410182636</v>
      </c>
    </row>
    <row r="109" spans="1:4" ht="16.5" thickTop="1" thickBot="1">
      <c r="A109" s="666" t="s">
        <v>830</v>
      </c>
      <c r="B109" s="666" t="s">
        <v>387</v>
      </c>
      <c r="C109" s="667" t="s">
        <v>2009</v>
      </c>
      <c r="D109" s="648">
        <v>407287.36915362196</v>
      </c>
    </row>
    <row r="110" spans="1:4" ht="16.5" thickTop="1" thickBot="1">
      <c r="A110" s="666" t="s">
        <v>834</v>
      </c>
      <c r="B110" s="666" t="s">
        <v>387</v>
      </c>
      <c r="C110" s="667" t="s">
        <v>2010</v>
      </c>
      <c r="D110" s="648">
        <v>378375.4852629159</v>
      </c>
    </row>
    <row r="111" spans="1:4" ht="16.5" thickTop="1" thickBot="1">
      <c r="A111" s="666" t="s">
        <v>424</v>
      </c>
      <c r="B111" s="666" t="s">
        <v>144</v>
      </c>
      <c r="C111" s="667" t="s">
        <v>425</v>
      </c>
      <c r="D111" s="648">
        <v>1856.9052030212363</v>
      </c>
    </row>
    <row r="112" spans="1:4" ht="16.5" thickTop="1" thickBot="1">
      <c r="A112" s="666" t="s">
        <v>426</v>
      </c>
      <c r="B112" s="666" t="s">
        <v>233</v>
      </c>
      <c r="C112" s="667" t="s">
        <v>427</v>
      </c>
      <c r="D112" s="648">
        <v>3714.8751452643883</v>
      </c>
    </row>
    <row r="113" spans="1:4" ht="16.5" thickTop="1" thickBot="1">
      <c r="A113" s="666" t="s">
        <v>428</v>
      </c>
      <c r="B113" s="666" t="s">
        <v>92</v>
      </c>
      <c r="C113" s="667" t="s">
        <v>427</v>
      </c>
      <c r="D113" s="648">
        <v>4941.4547289114435</v>
      </c>
    </row>
    <row r="114" spans="1:4" ht="16.5" thickTop="1" thickBot="1">
      <c r="A114" s="666" t="s">
        <v>429</v>
      </c>
      <c r="B114" s="666" t="s">
        <v>144</v>
      </c>
      <c r="C114" s="667" t="s">
        <v>2259</v>
      </c>
      <c r="D114" s="648">
        <v>55811.048272744039</v>
      </c>
    </row>
    <row r="115" spans="1:4" ht="16.5" thickTop="1" thickBot="1">
      <c r="A115" s="666" t="s">
        <v>430</v>
      </c>
      <c r="B115" s="666" t="s">
        <v>92</v>
      </c>
      <c r="C115" s="667" t="s">
        <v>431</v>
      </c>
      <c r="D115" s="648">
        <v>31087.723431887927</v>
      </c>
    </row>
    <row r="116" spans="1:4" ht="16.5" thickTop="1" thickBot="1">
      <c r="A116" s="666" t="s">
        <v>438</v>
      </c>
      <c r="B116" s="666" t="s">
        <v>92</v>
      </c>
      <c r="C116" s="667" t="s">
        <v>1913</v>
      </c>
      <c r="D116" s="648">
        <v>276214.6489494089</v>
      </c>
    </row>
    <row r="117" spans="1:4" ht="16.5" thickTop="1" thickBot="1">
      <c r="A117" s="666" t="s">
        <v>440</v>
      </c>
      <c r="B117" s="666" t="s">
        <v>92</v>
      </c>
      <c r="C117" s="667" t="s">
        <v>441</v>
      </c>
      <c r="D117" s="648">
        <v>34585.225387541497</v>
      </c>
    </row>
    <row r="118" spans="1:4" ht="16.5" thickTop="1" thickBot="1">
      <c r="A118" s="666" t="s">
        <v>439</v>
      </c>
      <c r="B118" s="666" t="s">
        <v>92</v>
      </c>
      <c r="C118" s="667" t="s">
        <v>2260</v>
      </c>
      <c r="D118" s="648">
        <v>34585.225387541497</v>
      </c>
    </row>
    <row r="119" spans="1:4" ht="16.5" thickTop="1" thickBot="1">
      <c r="A119" s="666" t="s">
        <v>443</v>
      </c>
      <c r="B119" s="666" t="s">
        <v>387</v>
      </c>
      <c r="C119" s="667" t="s">
        <v>2261</v>
      </c>
      <c r="D119" s="648">
        <v>3436.8766601746165</v>
      </c>
    </row>
    <row r="120" spans="1:4" ht="16.5" thickTop="1" thickBot="1">
      <c r="A120" s="666" t="s">
        <v>442</v>
      </c>
      <c r="B120" s="666" t="s">
        <v>387</v>
      </c>
      <c r="C120" s="667" t="s">
        <v>2262</v>
      </c>
      <c r="D120" s="648">
        <v>3272.1515626765536</v>
      </c>
    </row>
    <row r="121" spans="1:4" ht="16.5" thickTop="1" thickBot="1">
      <c r="A121" s="666" t="s">
        <v>840</v>
      </c>
      <c r="B121" s="666" t="s">
        <v>606</v>
      </c>
      <c r="C121" s="667" t="s">
        <v>2263</v>
      </c>
      <c r="D121" s="648">
        <v>18100.566772569389</v>
      </c>
    </row>
    <row r="122" spans="1:4" ht="16.5" thickTop="1" thickBot="1">
      <c r="A122" s="666" t="s">
        <v>841</v>
      </c>
      <c r="B122" s="666" t="s">
        <v>606</v>
      </c>
      <c r="C122" s="667" t="s">
        <v>1946</v>
      </c>
      <c r="D122" s="648">
        <v>37265.872767054629</v>
      </c>
    </row>
    <row r="123" spans="1:4" ht="16.5" thickTop="1" thickBot="1">
      <c r="A123" s="666" t="s">
        <v>444</v>
      </c>
      <c r="B123" s="666" t="s">
        <v>387</v>
      </c>
      <c r="C123" s="667" t="s">
        <v>1914</v>
      </c>
      <c r="D123" s="648">
        <v>2317.8474184832157</v>
      </c>
    </row>
    <row r="124" spans="1:4" ht="16.5" thickTop="1" thickBot="1">
      <c r="A124" s="666" t="s">
        <v>445</v>
      </c>
      <c r="B124" s="666" t="s">
        <v>144</v>
      </c>
      <c r="C124" s="667" t="s">
        <v>446</v>
      </c>
      <c r="D124" s="648">
        <v>11607.605022170217</v>
      </c>
    </row>
    <row r="125" spans="1:4" ht="16.5" thickTop="1" thickBot="1">
      <c r="A125" s="666" t="s">
        <v>865</v>
      </c>
      <c r="B125" s="666" t="s">
        <v>422</v>
      </c>
      <c r="C125" s="667" t="s">
        <v>1947</v>
      </c>
      <c r="D125" s="648">
        <v>1570.4903523258736</v>
      </c>
    </row>
    <row r="126" spans="1:4" ht="16.5" thickTop="1" thickBot="1">
      <c r="A126" s="666" t="s">
        <v>866</v>
      </c>
      <c r="B126" s="666" t="s">
        <v>422</v>
      </c>
      <c r="C126" s="667" t="s">
        <v>1948</v>
      </c>
      <c r="D126" s="648">
        <v>2094.3420495084702</v>
      </c>
    </row>
    <row r="127" spans="1:4" ht="16.5" thickTop="1" thickBot="1">
      <c r="A127" s="666" t="s">
        <v>864</v>
      </c>
      <c r="B127" s="666" t="s">
        <v>422</v>
      </c>
      <c r="C127" s="667" t="s">
        <v>2264</v>
      </c>
      <c r="D127" s="648">
        <v>2094.3420495084702</v>
      </c>
    </row>
    <row r="128" spans="1:4" ht="16.5" thickTop="1" thickBot="1">
      <c r="A128" s="666" t="s">
        <v>846</v>
      </c>
      <c r="B128" s="666" t="s">
        <v>422</v>
      </c>
      <c r="C128" s="667" t="s">
        <v>847</v>
      </c>
      <c r="D128" s="648">
        <v>1571.129195859023</v>
      </c>
    </row>
    <row r="129" spans="1:4" ht="16.5" thickTop="1" thickBot="1">
      <c r="A129" s="666" t="s">
        <v>848</v>
      </c>
      <c r="B129" s="666" t="s">
        <v>422</v>
      </c>
      <c r="C129" s="667" t="s">
        <v>849</v>
      </c>
      <c r="D129" s="648">
        <v>1279.7100708206558</v>
      </c>
    </row>
    <row r="130" spans="1:4" ht="16.5" thickTop="1" thickBot="1">
      <c r="A130" s="666" t="s">
        <v>850</v>
      </c>
      <c r="B130" s="666" t="s">
        <v>422</v>
      </c>
      <c r="C130" s="667" t="s">
        <v>851</v>
      </c>
      <c r="D130" s="648">
        <v>1431.7548317102387</v>
      </c>
    </row>
    <row r="131" spans="1:4" ht="16.5" thickTop="1" thickBot="1">
      <c r="A131" s="666" t="s">
        <v>852</v>
      </c>
      <c r="B131" s="666" t="s">
        <v>422</v>
      </c>
      <c r="C131" s="667" t="s">
        <v>853</v>
      </c>
      <c r="D131" s="648">
        <v>1846.0768051343518</v>
      </c>
    </row>
    <row r="132" spans="1:4" ht="16.5" thickTop="1" thickBot="1">
      <c r="A132" s="666" t="s">
        <v>854</v>
      </c>
      <c r="B132" s="666" t="s">
        <v>422</v>
      </c>
      <c r="C132" s="667" t="s">
        <v>855</v>
      </c>
      <c r="D132" s="648">
        <v>2094.4165812540041</v>
      </c>
    </row>
    <row r="133" spans="1:4" ht="16.5" thickTop="1" thickBot="1">
      <c r="A133" s="666" t="s">
        <v>858</v>
      </c>
      <c r="B133" s="666" t="s">
        <v>422</v>
      </c>
      <c r="C133" s="667" t="s">
        <v>859</v>
      </c>
      <c r="D133" s="648">
        <v>1234.0966425537808</v>
      </c>
    </row>
    <row r="134" spans="1:4" ht="16.5" thickTop="1" thickBot="1">
      <c r="A134" s="666" t="s">
        <v>856</v>
      </c>
      <c r="B134" s="666" t="s">
        <v>422</v>
      </c>
      <c r="C134" s="667" t="s">
        <v>857</v>
      </c>
      <c r="D134" s="648">
        <v>1592.6688703183806</v>
      </c>
    </row>
    <row r="135" spans="1:4" ht="16.5" thickTop="1" thickBot="1">
      <c r="A135" s="666" t="s">
        <v>860</v>
      </c>
      <c r="B135" s="666" t="s">
        <v>422</v>
      </c>
      <c r="C135" s="667" t="s">
        <v>861</v>
      </c>
      <c r="D135" s="648">
        <v>1326.5905387616103</v>
      </c>
    </row>
    <row r="136" spans="1:4" ht="16.5" thickTop="1" thickBot="1">
      <c r="A136" s="666" t="s">
        <v>862</v>
      </c>
      <c r="B136" s="666" t="s">
        <v>422</v>
      </c>
      <c r="C136" s="667" t="s">
        <v>863</v>
      </c>
      <c r="D136" s="648">
        <v>1653.4867746742136</v>
      </c>
    </row>
    <row r="137" spans="1:4" ht="16.5" thickTop="1" thickBot="1">
      <c r="A137" s="666" t="s">
        <v>845</v>
      </c>
      <c r="B137" s="666" t="s">
        <v>377</v>
      </c>
      <c r="C137" s="667" t="s">
        <v>2265</v>
      </c>
      <c r="D137" s="648">
        <v>5587.9818415018945</v>
      </c>
    </row>
    <row r="138" spans="1:4" ht="31.5" thickTop="1" thickBot="1">
      <c r="A138" s="666" t="s">
        <v>842</v>
      </c>
      <c r="B138" s="666" t="s">
        <v>843</v>
      </c>
      <c r="C138" s="667" t="s">
        <v>844</v>
      </c>
      <c r="D138" s="648">
        <v>2.2895203593210737E-2</v>
      </c>
    </row>
    <row r="139" spans="1:4" ht="16.5" thickTop="1" thickBot="1">
      <c r="A139" s="666" t="s">
        <v>447</v>
      </c>
      <c r="B139" s="666" t="s">
        <v>377</v>
      </c>
      <c r="C139" s="667" t="s">
        <v>448</v>
      </c>
      <c r="D139" s="648">
        <v>5323.6961095792321</v>
      </c>
    </row>
    <row r="140" spans="1:4" ht="16.5" thickTop="1" thickBot="1">
      <c r="A140" s="666" t="s">
        <v>449</v>
      </c>
      <c r="B140" s="666" t="s">
        <v>450</v>
      </c>
      <c r="C140" s="667" t="s">
        <v>2266</v>
      </c>
      <c r="D140" s="648">
        <v>638.84353314950795</v>
      </c>
    </row>
    <row r="141" spans="1:4" ht="16.5" thickTop="1" thickBot="1">
      <c r="A141" s="666" t="s">
        <v>451</v>
      </c>
      <c r="B141" s="666" t="s">
        <v>144</v>
      </c>
      <c r="C141" s="667" t="s">
        <v>2267</v>
      </c>
      <c r="D141" s="648">
        <v>3888.9914784314096</v>
      </c>
    </row>
    <row r="142" spans="1:4" ht="16.5" thickTop="1" thickBot="1">
      <c r="A142" s="666" t="s">
        <v>452</v>
      </c>
      <c r="B142" s="666" t="s">
        <v>92</v>
      </c>
      <c r="C142" s="667" t="s">
        <v>2268</v>
      </c>
      <c r="D142" s="648">
        <v>2280.6714133437431</v>
      </c>
    </row>
    <row r="143" spans="1:4" ht="16.5" thickTop="1" thickBot="1">
      <c r="A143" s="666" t="s">
        <v>453</v>
      </c>
      <c r="B143" s="666" t="s">
        <v>454</v>
      </c>
      <c r="C143" s="667" t="s">
        <v>455</v>
      </c>
      <c r="D143" s="648">
        <v>17775.757425531738</v>
      </c>
    </row>
    <row r="144" spans="1:4" ht="16.5" thickTop="1" thickBot="1">
      <c r="A144" s="666" t="s">
        <v>456</v>
      </c>
      <c r="B144" s="666" t="s">
        <v>422</v>
      </c>
      <c r="C144" s="667" t="s">
        <v>457</v>
      </c>
      <c r="D144" s="648">
        <v>18931.533414353904</v>
      </c>
    </row>
    <row r="145" spans="1:4" ht="16.5" thickTop="1" thickBot="1">
      <c r="A145" s="666" t="s">
        <v>873</v>
      </c>
      <c r="B145" s="666" t="s">
        <v>233</v>
      </c>
      <c r="C145" s="667" t="s">
        <v>875</v>
      </c>
      <c r="D145" s="648">
        <v>11521.762679032601</v>
      </c>
    </row>
    <row r="146" spans="1:4" ht="31.5" thickTop="1" thickBot="1">
      <c r="A146" s="666" t="s">
        <v>867</v>
      </c>
      <c r="B146" s="666" t="s">
        <v>233</v>
      </c>
      <c r="C146" s="667" t="s">
        <v>2269</v>
      </c>
      <c r="D146" s="648">
        <v>5013.6131233215146</v>
      </c>
    </row>
    <row r="147" spans="1:4" ht="16.5" thickTop="1" thickBot="1">
      <c r="A147" s="666" t="s">
        <v>868</v>
      </c>
      <c r="B147" s="666" t="s">
        <v>233</v>
      </c>
      <c r="C147" s="667" t="s">
        <v>2270</v>
      </c>
      <c r="D147" s="648">
        <v>16558.353794314553</v>
      </c>
    </row>
    <row r="148" spans="1:4" ht="16.5" thickTop="1" thickBot="1">
      <c r="A148" s="666" t="s">
        <v>1691</v>
      </c>
      <c r="B148" s="666" t="s">
        <v>233</v>
      </c>
      <c r="C148" s="667" t="s">
        <v>1949</v>
      </c>
      <c r="D148" s="648">
        <v>950.81212517085089</v>
      </c>
    </row>
    <row r="149" spans="1:4" ht="16.5" thickTop="1" thickBot="1">
      <c r="A149" s="666" t="s">
        <v>869</v>
      </c>
      <c r="B149" s="666" t="s">
        <v>144</v>
      </c>
      <c r="C149" s="667" t="s">
        <v>2271</v>
      </c>
      <c r="D149" s="648">
        <v>19919.854544543399</v>
      </c>
    </row>
    <row r="150" spans="1:4" ht="16.5" thickTop="1" thickBot="1">
      <c r="A150" s="666" t="s">
        <v>870</v>
      </c>
      <c r="B150" s="666" t="s">
        <v>233</v>
      </c>
      <c r="C150" s="667" t="s">
        <v>871</v>
      </c>
      <c r="D150" s="648">
        <v>6108.7630580700006</v>
      </c>
    </row>
    <row r="151" spans="1:4" ht="16.5" thickTop="1" thickBot="1">
      <c r="A151" s="666" t="s">
        <v>872</v>
      </c>
      <c r="B151" s="666" t="s">
        <v>450</v>
      </c>
      <c r="C151" s="667" t="s">
        <v>2272</v>
      </c>
      <c r="D151" s="648">
        <v>129009.9465381796</v>
      </c>
    </row>
    <row r="152" spans="1:4" ht="16.5" thickTop="1" thickBot="1">
      <c r="A152" s="666" t="s">
        <v>458</v>
      </c>
      <c r="B152" s="666" t="s">
        <v>92</v>
      </c>
      <c r="C152" s="667" t="s">
        <v>459</v>
      </c>
      <c r="D152" s="648">
        <v>1215.9321914278967</v>
      </c>
    </row>
    <row r="153" spans="1:4" ht="16.5" thickTop="1" thickBot="1">
      <c r="A153" s="666" t="s">
        <v>460</v>
      </c>
      <c r="B153" s="666" t="s">
        <v>377</v>
      </c>
      <c r="C153" s="667" t="s">
        <v>461</v>
      </c>
      <c r="D153" s="648">
        <v>24156.478412183074</v>
      </c>
    </row>
    <row r="154" spans="1:4" ht="16.5" thickTop="1" thickBot="1">
      <c r="A154" s="666" t="s">
        <v>462</v>
      </c>
      <c r="B154" s="666" t="s">
        <v>377</v>
      </c>
      <c r="C154" s="667" t="s">
        <v>463</v>
      </c>
      <c r="D154" s="648">
        <v>4329.229676309832</v>
      </c>
    </row>
    <row r="155" spans="1:4" ht="16.5" thickTop="1" thickBot="1">
      <c r="A155" s="666" t="s">
        <v>909</v>
      </c>
      <c r="B155" s="666" t="s">
        <v>144</v>
      </c>
      <c r="C155" s="667" t="s">
        <v>2273</v>
      </c>
      <c r="D155" s="648">
        <v>66050.778209782948</v>
      </c>
    </row>
    <row r="156" spans="1:4" ht="16.5" thickTop="1" thickBot="1">
      <c r="A156" s="666" t="s">
        <v>910</v>
      </c>
      <c r="B156" s="666" t="s">
        <v>144</v>
      </c>
      <c r="C156" s="667" t="s">
        <v>2274</v>
      </c>
      <c r="D156" s="648">
        <v>16224.443026592575</v>
      </c>
    </row>
    <row r="157" spans="1:4" ht="16.5" thickTop="1" thickBot="1">
      <c r="A157" s="666" t="s">
        <v>911</v>
      </c>
      <c r="B157" s="666" t="s">
        <v>144</v>
      </c>
      <c r="C157" s="667" t="s">
        <v>2275</v>
      </c>
      <c r="D157" s="648">
        <v>31592.367233507164</v>
      </c>
    </row>
    <row r="158" spans="1:4" ht="16.5" thickTop="1" thickBot="1">
      <c r="A158" s="666" t="s">
        <v>912</v>
      </c>
      <c r="B158" s="666" t="s">
        <v>144</v>
      </c>
      <c r="C158" s="667" t="s">
        <v>2276</v>
      </c>
      <c r="D158" s="648">
        <v>66050.778209782948</v>
      </c>
    </row>
    <row r="159" spans="1:4" ht="16.5" thickTop="1" thickBot="1">
      <c r="A159" s="666" t="s">
        <v>466</v>
      </c>
      <c r="B159" s="666" t="s">
        <v>233</v>
      </c>
      <c r="C159" s="667" t="s">
        <v>467</v>
      </c>
      <c r="D159" s="648">
        <v>8086.139667642622</v>
      </c>
    </row>
    <row r="160" spans="1:4" ht="16.5" thickTop="1" thickBot="1">
      <c r="A160" s="666" t="s">
        <v>902</v>
      </c>
      <c r="B160" s="666" t="s">
        <v>233</v>
      </c>
      <c r="C160" s="667" t="s">
        <v>467</v>
      </c>
      <c r="D160" s="648">
        <v>8086.139667642622</v>
      </c>
    </row>
    <row r="161" spans="1:4" ht="16.5" thickTop="1" thickBot="1">
      <c r="A161" s="666" t="s">
        <v>468</v>
      </c>
      <c r="B161" s="666" t="s">
        <v>233</v>
      </c>
      <c r="C161" s="667" t="s">
        <v>469</v>
      </c>
      <c r="D161" s="648">
        <v>9882.9094578228869</v>
      </c>
    </row>
    <row r="162" spans="1:4" ht="16.5" thickTop="1" thickBot="1">
      <c r="A162" s="666" t="s">
        <v>903</v>
      </c>
      <c r="B162" s="666" t="s">
        <v>233</v>
      </c>
      <c r="C162" s="667" t="s">
        <v>469</v>
      </c>
      <c r="D162" s="648">
        <v>9882.9094578228869</v>
      </c>
    </row>
    <row r="163" spans="1:4" ht="16.5" thickTop="1" thickBot="1">
      <c r="A163" s="666" t="s">
        <v>894</v>
      </c>
      <c r="B163" s="666" t="s">
        <v>233</v>
      </c>
      <c r="C163" s="667" t="s">
        <v>895</v>
      </c>
      <c r="D163" s="648">
        <v>6033.8771705971021</v>
      </c>
    </row>
    <row r="164" spans="1:4" ht="16.5" thickTop="1" thickBot="1">
      <c r="A164" s="666" t="s">
        <v>900</v>
      </c>
      <c r="B164" s="666" t="s">
        <v>233</v>
      </c>
      <c r="C164" s="667" t="s">
        <v>895</v>
      </c>
      <c r="D164" s="648">
        <v>6033.8771705971021</v>
      </c>
    </row>
    <row r="165" spans="1:4" ht="16.5" thickTop="1" thickBot="1">
      <c r="A165" s="666" t="s">
        <v>907</v>
      </c>
      <c r="B165" s="666" t="s">
        <v>874</v>
      </c>
      <c r="C165" s="667" t="s">
        <v>908</v>
      </c>
      <c r="D165" s="648">
        <v>15186.375522185717</v>
      </c>
    </row>
    <row r="166" spans="1:4" ht="16.5" thickTop="1" thickBot="1">
      <c r="A166" s="666" t="s">
        <v>905</v>
      </c>
      <c r="B166" s="666" t="s">
        <v>233</v>
      </c>
      <c r="C166" s="667" t="s">
        <v>906</v>
      </c>
      <c r="D166" s="648">
        <v>9108.7482169600935</v>
      </c>
    </row>
    <row r="167" spans="1:4" ht="16.5" thickTop="1" thickBot="1">
      <c r="A167" s="666" t="s">
        <v>470</v>
      </c>
      <c r="B167" s="666" t="s">
        <v>233</v>
      </c>
      <c r="C167" s="667" t="s">
        <v>471</v>
      </c>
      <c r="D167" s="648">
        <v>10064.096131216307</v>
      </c>
    </row>
    <row r="168" spans="1:4" ht="16.5" thickTop="1" thickBot="1">
      <c r="A168" s="666" t="s">
        <v>904</v>
      </c>
      <c r="B168" s="666" t="s">
        <v>233</v>
      </c>
      <c r="C168" s="667" t="s">
        <v>471</v>
      </c>
      <c r="D168" s="648">
        <v>10064.096131216307</v>
      </c>
    </row>
    <row r="169" spans="1:4" ht="16.5" thickTop="1" thickBot="1">
      <c r="A169" s="666" t="s">
        <v>464</v>
      </c>
      <c r="B169" s="666" t="s">
        <v>233</v>
      </c>
      <c r="C169" s="667" t="s">
        <v>465</v>
      </c>
      <c r="D169" s="648">
        <v>9108.7482169600935</v>
      </c>
    </row>
    <row r="170" spans="1:4" ht="16.5" thickTop="1" thickBot="1">
      <c r="A170" s="666" t="s">
        <v>901</v>
      </c>
      <c r="B170" s="666" t="s">
        <v>233</v>
      </c>
      <c r="C170" s="667" t="s">
        <v>465</v>
      </c>
      <c r="D170" s="648">
        <v>9108.7482169600935</v>
      </c>
    </row>
    <row r="171" spans="1:4" ht="16.5" thickTop="1" thickBot="1">
      <c r="A171" s="666" t="s">
        <v>877</v>
      </c>
      <c r="B171" s="666" t="s">
        <v>233</v>
      </c>
      <c r="C171" s="667" t="s">
        <v>878</v>
      </c>
      <c r="D171" s="648">
        <v>10983.253962294486</v>
      </c>
    </row>
    <row r="172" spans="1:4" ht="16.5" thickTop="1" thickBot="1">
      <c r="A172" s="666" t="s">
        <v>890</v>
      </c>
      <c r="B172" s="666" t="s">
        <v>874</v>
      </c>
      <c r="C172" s="667" t="s">
        <v>891</v>
      </c>
      <c r="D172" s="648">
        <v>24048.200066191308</v>
      </c>
    </row>
    <row r="173" spans="1:4" ht="16.5" thickTop="1" thickBot="1">
      <c r="A173" s="666" t="s">
        <v>892</v>
      </c>
      <c r="B173" s="666" t="s">
        <v>874</v>
      </c>
      <c r="C173" s="667" t="s">
        <v>893</v>
      </c>
      <c r="D173" s="648">
        <v>7560.7132148244254</v>
      </c>
    </row>
    <row r="174" spans="1:4" ht="16.5" thickTop="1" thickBot="1">
      <c r="A174" s="666" t="s">
        <v>879</v>
      </c>
      <c r="B174" s="666" t="s">
        <v>233</v>
      </c>
      <c r="C174" s="667" t="s">
        <v>880</v>
      </c>
      <c r="D174" s="648">
        <v>6802.6188888203433</v>
      </c>
    </row>
    <row r="175" spans="1:4" ht="16.5" thickTop="1" thickBot="1">
      <c r="A175" s="666" t="s">
        <v>881</v>
      </c>
      <c r="B175" s="666" t="s">
        <v>233</v>
      </c>
      <c r="C175" s="667" t="s">
        <v>882</v>
      </c>
      <c r="D175" s="648">
        <v>6802.6188888203433</v>
      </c>
    </row>
    <row r="176" spans="1:4" ht="31.5" thickTop="1" thickBot="1">
      <c r="A176" s="666" t="s">
        <v>887</v>
      </c>
      <c r="B176" s="666" t="s">
        <v>233</v>
      </c>
      <c r="C176" s="667" t="s">
        <v>1952</v>
      </c>
      <c r="D176" s="648">
        <v>5206.2660207941335</v>
      </c>
    </row>
    <row r="177" spans="1:4" ht="31.5" thickTop="1" thickBot="1">
      <c r="A177" s="666" t="s">
        <v>883</v>
      </c>
      <c r="B177" s="666" t="s">
        <v>233</v>
      </c>
      <c r="C177" s="667" t="s">
        <v>1951</v>
      </c>
      <c r="D177" s="648">
        <v>5814.4450643524651</v>
      </c>
    </row>
    <row r="178" spans="1:4" ht="16.5" thickTop="1" thickBot="1">
      <c r="A178" s="666" t="s">
        <v>884</v>
      </c>
      <c r="B178" s="666" t="s">
        <v>233</v>
      </c>
      <c r="C178" s="667" t="s">
        <v>2277</v>
      </c>
      <c r="D178" s="648">
        <v>6802.736010134754</v>
      </c>
    </row>
    <row r="179" spans="1:4" ht="31.5" thickTop="1" thickBot="1">
      <c r="A179" s="666" t="s">
        <v>889</v>
      </c>
      <c r="B179" s="666" t="s">
        <v>233</v>
      </c>
      <c r="C179" s="667" t="s">
        <v>1953</v>
      </c>
      <c r="D179" s="648">
        <v>6506.2487264000674</v>
      </c>
    </row>
    <row r="180" spans="1:4" ht="31.5" thickTop="1" thickBot="1">
      <c r="A180" s="666" t="s">
        <v>876</v>
      </c>
      <c r="B180" s="666" t="s">
        <v>233</v>
      </c>
      <c r="C180" s="667" t="s">
        <v>1950</v>
      </c>
      <c r="D180" s="648">
        <v>7560.4257352345076</v>
      </c>
    </row>
    <row r="181" spans="1:4" ht="16.5" thickTop="1" thickBot="1">
      <c r="A181" s="666" t="s">
        <v>885</v>
      </c>
      <c r="B181" s="666" t="s">
        <v>233</v>
      </c>
      <c r="C181" s="667" t="s">
        <v>886</v>
      </c>
      <c r="D181" s="648">
        <v>4332.0086456790323</v>
      </c>
    </row>
    <row r="182" spans="1:4" ht="16.5" thickTop="1" thickBot="1">
      <c r="A182" s="666" t="s">
        <v>888</v>
      </c>
      <c r="B182" s="666" t="s">
        <v>233</v>
      </c>
      <c r="C182" s="667" t="s">
        <v>886</v>
      </c>
      <c r="D182" s="648">
        <v>4332.0086456790323</v>
      </c>
    </row>
    <row r="183" spans="1:4" ht="16.5" thickTop="1" thickBot="1">
      <c r="A183" s="666" t="s">
        <v>472</v>
      </c>
      <c r="B183" s="666" t="s">
        <v>377</v>
      </c>
      <c r="C183" s="667" t="s">
        <v>473</v>
      </c>
      <c r="D183" s="648">
        <v>7602.2380444791443</v>
      </c>
    </row>
    <row r="184" spans="1:4" ht="16.5" thickTop="1" thickBot="1">
      <c r="A184" s="666" t="s">
        <v>476</v>
      </c>
      <c r="B184" s="666" t="s">
        <v>92</v>
      </c>
      <c r="C184" s="667" t="s">
        <v>477</v>
      </c>
      <c r="D184" s="648">
        <v>29812.6982136437</v>
      </c>
    </row>
    <row r="185" spans="1:4" ht="16.5" thickTop="1" thickBot="1">
      <c r="A185" s="666" t="s">
        <v>474</v>
      </c>
      <c r="B185" s="666" t="s">
        <v>387</v>
      </c>
      <c r="C185" s="667" t="s">
        <v>475</v>
      </c>
      <c r="D185" s="648">
        <v>74531.745534109257</v>
      </c>
    </row>
    <row r="186" spans="1:4" ht="16.5" thickTop="1" thickBot="1">
      <c r="A186" s="666" t="s">
        <v>478</v>
      </c>
      <c r="B186" s="666" t="s">
        <v>144</v>
      </c>
      <c r="C186" s="667" t="s">
        <v>1915</v>
      </c>
      <c r="D186" s="648">
        <v>1597.1088328737699</v>
      </c>
    </row>
    <row r="187" spans="1:4" ht="16.5" thickTop="1" thickBot="1">
      <c r="A187" s="666" t="s">
        <v>1455</v>
      </c>
      <c r="B187" s="666" t="s">
        <v>377</v>
      </c>
      <c r="C187" s="667" t="s">
        <v>1454</v>
      </c>
      <c r="D187" s="648">
        <v>13397.613629367097</v>
      </c>
    </row>
    <row r="188" spans="1:4" ht="16.5" thickTop="1" thickBot="1">
      <c r="A188" s="666" t="s">
        <v>1709</v>
      </c>
      <c r="B188" s="666" t="s">
        <v>377</v>
      </c>
      <c r="C188" s="667" t="s">
        <v>1708</v>
      </c>
      <c r="D188" s="648">
        <v>13397.613629367097</v>
      </c>
    </row>
    <row r="189" spans="1:4" ht="16.5" thickTop="1" thickBot="1">
      <c r="A189" s="666" t="s">
        <v>479</v>
      </c>
      <c r="B189" s="666" t="s">
        <v>377</v>
      </c>
      <c r="C189" s="667" t="s">
        <v>480</v>
      </c>
      <c r="D189" s="648">
        <v>12713.984502695752</v>
      </c>
    </row>
    <row r="190" spans="1:4" ht="16.5" thickTop="1" thickBot="1">
      <c r="A190" s="666" t="s">
        <v>1666</v>
      </c>
      <c r="B190" s="666" t="s">
        <v>144</v>
      </c>
      <c r="C190" s="667" t="s">
        <v>1665</v>
      </c>
      <c r="D190" s="648">
        <v>857866.6725089316</v>
      </c>
    </row>
    <row r="191" spans="1:4" ht="16.5" thickTop="1" thickBot="1">
      <c r="A191" s="666" t="s">
        <v>488</v>
      </c>
      <c r="B191" s="666" t="s">
        <v>92</v>
      </c>
      <c r="C191" s="667" t="s">
        <v>489</v>
      </c>
      <c r="D191" s="648">
        <v>849419.1529001114</v>
      </c>
    </row>
    <row r="192" spans="1:4" ht="16.5" thickTop="1" thickBot="1">
      <c r="A192" s="666" t="s">
        <v>490</v>
      </c>
      <c r="B192" s="666" t="s">
        <v>92</v>
      </c>
      <c r="C192" s="667" t="s">
        <v>491</v>
      </c>
      <c r="D192" s="648">
        <v>424864.07940000918</v>
      </c>
    </row>
    <row r="193" spans="1:4" ht="16.5" thickTop="1" thickBot="1">
      <c r="A193" s="666" t="s">
        <v>481</v>
      </c>
      <c r="B193" s="666" t="s">
        <v>233</v>
      </c>
      <c r="C193" s="667" t="s">
        <v>482</v>
      </c>
      <c r="D193" s="648">
        <v>1784.7239377590261</v>
      </c>
    </row>
    <row r="194" spans="1:4" ht="16.5" thickTop="1" thickBot="1">
      <c r="A194" s="666" t="s">
        <v>492</v>
      </c>
      <c r="B194" s="666" t="s">
        <v>92</v>
      </c>
      <c r="C194" s="667" t="s">
        <v>493</v>
      </c>
      <c r="D194" s="648">
        <v>808.49776390198178</v>
      </c>
    </row>
    <row r="195" spans="1:4" ht="16.5" thickTop="1" thickBot="1">
      <c r="A195" s="666" t="s">
        <v>483</v>
      </c>
      <c r="B195" s="666" t="s">
        <v>422</v>
      </c>
      <c r="C195" s="667" t="s">
        <v>2278</v>
      </c>
      <c r="D195" s="648">
        <v>827.64657964724915</v>
      </c>
    </row>
    <row r="196" spans="1:4" ht="16.5" thickTop="1" thickBot="1">
      <c r="A196" s="666" t="s">
        <v>484</v>
      </c>
      <c r="B196" s="666" t="s">
        <v>92</v>
      </c>
      <c r="C196" s="667" t="s">
        <v>485</v>
      </c>
      <c r="D196" s="648">
        <v>35518.932022827859</v>
      </c>
    </row>
    <row r="197" spans="1:4" ht="16.5" thickTop="1" thickBot="1">
      <c r="A197" s="666" t="s">
        <v>486</v>
      </c>
      <c r="B197" s="666" t="s">
        <v>144</v>
      </c>
      <c r="C197" s="667" t="s">
        <v>487</v>
      </c>
      <c r="D197" s="648">
        <v>958.26529972426181</v>
      </c>
    </row>
    <row r="198" spans="1:4" ht="16.5" thickTop="1" thickBot="1">
      <c r="A198" s="666" t="s">
        <v>494</v>
      </c>
      <c r="B198" s="666" t="s">
        <v>92</v>
      </c>
      <c r="C198" s="667" t="s">
        <v>495</v>
      </c>
      <c r="D198" s="648">
        <v>19943.630365705721</v>
      </c>
    </row>
    <row r="199" spans="1:4" ht="16.5" thickTop="1" thickBot="1">
      <c r="A199" s="666" t="s">
        <v>925</v>
      </c>
      <c r="B199" s="666" t="s">
        <v>92</v>
      </c>
      <c r="C199" s="667" t="s">
        <v>926</v>
      </c>
      <c r="D199" s="648">
        <v>85027.00387114496</v>
      </c>
    </row>
    <row r="200" spans="1:4" ht="31.5" thickTop="1" thickBot="1">
      <c r="A200" s="666" t="s">
        <v>929</v>
      </c>
      <c r="B200" s="666" t="s">
        <v>92</v>
      </c>
      <c r="C200" s="667" t="s">
        <v>930</v>
      </c>
      <c r="D200" s="648">
        <v>112444.29723797862</v>
      </c>
    </row>
    <row r="201" spans="1:4" ht="16.5" thickTop="1" thickBot="1">
      <c r="A201" s="666" t="s">
        <v>927</v>
      </c>
      <c r="B201" s="666" t="s">
        <v>92</v>
      </c>
      <c r="C201" s="667" t="s">
        <v>928</v>
      </c>
      <c r="D201" s="648">
        <v>110775.187341116</v>
      </c>
    </row>
    <row r="202" spans="1:4" ht="16.5" thickTop="1" thickBot="1">
      <c r="A202" s="666" t="s">
        <v>931</v>
      </c>
      <c r="B202" s="666" t="s">
        <v>233</v>
      </c>
      <c r="C202" s="667" t="s">
        <v>932</v>
      </c>
      <c r="D202" s="648">
        <v>21527.574188937731</v>
      </c>
    </row>
    <row r="203" spans="1:4" ht="16.5" thickTop="1" thickBot="1">
      <c r="A203" s="666" t="s">
        <v>920</v>
      </c>
      <c r="B203" s="666" t="s">
        <v>233</v>
      </c>
      <c r="C203" s="667" t="s">
        <v>2279</v>
      </c>
      <c r="D203" s="648">
        <v>11534.674904088339</v>
      </c>
    </row>
    <row r="204" spans="1:4" ht="16.5" thickTop="1" thickBot="1">
      <c r="A204" s="666" t="s">
        <v>923</v>
      </c>
      <c r="B204" s="666" t="s">
        <v>92</v>
      </c>
      <c r="C204" s="667" t="s">
        <v>924</v>
      </c>
      <c r="D204" s="648">
        <v>205197.83092374017</v>
      </c>
    </row>
    <row r="205" spans="1:4" ht="16.5" thickTop="1" thickBot="1">
      <c r="A205" s="666" t="s">
        <v>921</v>
      </c>
      <c r="B205" s="666" t="s">
        <v>92</v>
      </c>
      <c r="C205" s="667" t="s">
        <v>922</v>
      </c>
      <c r="D205" s="648">
        <v>133039.16577838501</v>
      </c>
    </row>
    <row r="206" spans="1:4" ht="16.5" thickTop="1" thickBot="1">
      <c r="A206" s="666" t="s">
        <v>496</v>
      </c>
      <c r="B206" s="666" t="s">
        <v>144</v>
      </c>
      <c r="C206" s="667" t="s">
        <v>1916</v>
      </c>
      <c r="D206" s="648">
        <v>83597.762306951394</v>
      </c>
    </row>
    <row r="207" spans="1:4" ht="16.5" thickTop="1" thickBot="1">
      <c r="A207" s="666" t="s">
        <v>505</v>
      </c>
      <c r="B207" s="666" t="s">
        <v>144</v>
      </c>
      <c r="C207" s="667" t="s">
        <v>506</v>
      </c>
      <c r="D207" s="648">
        <v>81542.349738680452</v>
      </c>
    </row>
    <row r="208" spans="1:4" ht="16.5" thickTop="1" thickBot="1">
      <c r="A208" s="666" t="s">
        <v>507</v>
      </c>
      <c r="B208" s="666" t="s">
        <v>144</v>
      </c>
      <c r="C208" s="667" t="s">
        <v>508</v>
      </c>
      <c r="D208" s="648">
        <v>7039.1093004436525</v>
      </c>
    </row>
    <row r="209" spans="1:4" ht="16.5" thickTop="1" thickBot="1">
      <c r="A209" s="666" t="s">
        <v>509</v>
      </c>
      <c r="B209" s="666" t="s">
        <v>233</v>
      </c>
      <c r="C209" s="667" t="s">
        <v>510</v>
      </c>
      <c r="D209" s="648">
        <v>13292.513220771783</v>
      </c>
    </row>
    <row r="210" spans="1:4" ht="16.5" thickTop="1" thickBot="1">
      <c r="A210" s="666" t="s">
        <v>512</v>
      </c>
      <c r="B210" s="666" t="s">
        <v>233</v>
      </c>
      <c r="C210" s="667" t="s">
        <v>1918</v>
      </c>
      <c r="D210" s="648">
        <v>13292.513220771783</v>
      </c>
    </row>
    <row r="211" spans="1:4" ht="16.5" thickTop="1" thickBot="1">
      <c r="A211" s="666" t="s">
        <v>511</v>
      </c>
      <c r="B211" s="666" t="s">
        <v>233</v>
      </c>
      <c r="C211" s="667" t="s">
        <v>1917</v>
      </c>
      <c r="D211" s="648">
        <v>5517.9577806177786</v>
      </c>
    </row>
    <row r="212" spans="1:4" ht="16.5" thickTop="1" thickBot="1">
      <c r="A212" s="666" t="s">
        <v>519</v>
      </c>
      <c r="B212" s="666" t="s">
        <v>387</v>
      </c>
      <c r="C212" s="667" t="s">
        <v>520</v>
      </c>
      <c r="D212" s="648">
        <v>31942.176657475396</v>
      </c>
    </row>
    <row r="213" spans="1:4" ht="16.5" thickTop="1" thickBot="1">
      <c r="A213" s="666" t="s">
        <v>515</v>
      </c>
      <c r="B213" s="666" t="s">
        <v>387</v>
      </c>
      <c r="C213" s="667" t="s">
        <v>516</v>
      </c>
      <c r="D213" s="648">
        <v>40460.090432802172</v>
      </c>
    </row>
    <row r="214" spans="1:4" ht="16.5" thickTop="1" thickBot="1">
      <c r="A214" s="666" t="s">
        <v>513</v>
      </c>
      <c r="B214" s="666" t="s">
        <v>387</v>
      </c>
      <c r="C214" s="667" t="s">
        <v>514</v>
      </c>
      <c r="D214" s="648">
        <v>31942.176657475396</v>
      </c>
    </row>
    <row r="215" spans="1:4" ht="16.5" thickTop="1" thickBot="1">
      <c r="A215" s="666" t="s">
        <v>521</v>
      </c>
      <c r="B215" s="666" t="s">
        <v>387</v>
      </c>
      <c r="C215" s="667" t="s">
        <v>522</v>
      </c>
      <c r="D215" s="648">
        <v>42589.568876633857</v>
      </c>
    </row>
    <row r="216" spans="1:4" ht="16.5" thickTop="1" thickBot="1">
      <c r="A216" s="666" t="s">
        <v>525</v>
      </c>
      <c r="B216" s="666" t="s">
        <v>387</v>
      </c>
      <c r="C216" s="667" t="s">
        <v>526</v>
      </c>
      <c r="D216" s="648">
        <v>42589.568876633857</v>
      </c>
    </row>
    <row r="217" spans="1:4" ht="16.5" thickTop="1" thickBot="1">
      <c r="A217" s="666" t="s">
        <v>527</v>
      </c>
      <c r="B217" s="666" t="s">
        <v>387</v>
      </c>
      <c r="C217" s="667" t="s">
        <v>528</v>
      </c>
      <c r="D217" s="648">
        <v>42589.568876633857</v>
      </c>
    </row>
    <row r="218" spans="1:4" ht="16.5" thickTop="1" thickBot="1">
      <c r="A218" s="666" t="s">
        <v>529</v>
      </c>
      <c r="B218" s="666" t="s">
        <v>387</v>
      </c>
      <c r="C218" s="667" t="s">
        <v>530</v>
      </c>
      <c r="D218" s="648">
        <v>42589.568876633857</v>
      </c>
    </row>
    <row r="219" spans="1:4" ht="16.5" thickTop="1" thickBot="1">
      <c r="A219" s="666" t="s">
        <v>531</v>
      </c>
      <c r="B219" s="666" t="s">
        <v>387</v>
      </c>
      <c r="C219" s="667" t="s">
        <v>532</v>
      </c>
      <c r="D219" s="648">
        <v>42589.568876633857</v>
      </c>
    </row>
    <row r="220" spans="1:4" ht="16.5" thickTop="1" thickBot="1">
      <c r="A220" s="666" t="s">
        <v>523</v>
      </c>
      <c r="B220" s="666" t="s">
        <v>387</v>
      </c>
      <c r="C220" s="667" t="s">
        <v>524</v>
      </c>
      <c r="D220" s="648">
        <v>7047.068224694367</v>
      </c>
    </row>
    <row r="221" spans="1:4" ht="16.5" thickTop="1" thickBot="1">
      <c r="A221" s="666" t="s">
        <v>533</v>
      </c>
      <c r="B221" s="666" t="s">
        <v>387</v>
      </c>
      <c r="C221" s="667" t="s">
        <v>534</v>
      </c>
      <c r="D221" s="648">
        <v>21442.550581962802</v>
      </c>
    </row>
    <row r="222" spans="1:4" ht="16.5" thickTop="1" thickBot="1">
      <c r="A222" s="666" t="s">
        <v>540</v>
      </c>
      <c r="B222" s="666" t="s">
        <v>387</v>
      </c>
      <c r="C222" s="667" t="s">
        <v>541</v>
      </c>
      <c r="D222" s="648">
        <v>26618.480547896164</v>
      </c>
    </row>
    <row r="223" spans="1:4" ht="16.5" thickTop="1" thickBot="1">
      <c r="A223" s="666" t="s">
        <v>551</v>
      </c>
      <c r="B223" s="666" t="s">
        <v>387</v>
      </c>
      <c r="C223" s="667" t="s">
        <v>1856</v>
      </c>
      <c r="D223" s="648">
        <v>4284.0364124697908</v>
      </c>
    </row>
    <row r="224" spans="1:4" ht="16.5" thickTop="1" thickBot="1">
      <c r="A224" s="666" t="s">
        <v>535</v>
      </c>
      <c r="B224" s="666" t="s">
        <v>387</v>
      </c>
      <c r="C224" s="667" t="s">
        <v>2280</v>
      </c>
      <c r="D224" s="648">
        <v>40460.090432802172</v>
      </c>
    </row>
    <row r="225" spans="1:4" ht="16.5" thickTop="1" thickBot="1">
      <c r="A225" s="666" t="s">
        <v>536</v>
      </c>
      <c r="B225" s="666" t="s">
        <v>387</v>
      </c>
      <c r="C225" s="667" t="s">
        <v>2281</v>
      </c>
      <c r="D225" s="648">
        <v>31942.176657475396</v>
      </c>
    </row>
    <row r="226" spans="1:4" ht="16.5" thickTop="1" thickBot="1">
      <c r="A226" s="666" t="s">
        <v>537</v>
      </c>
      <c r="B226" s="666" t="s">
        <v>387</v>
      </c>
      <c r="C226" s="667" t="s">
        <v>1919</v>
      </c>
      <c r="D226" s="648">
        <v>42589.568876633857</v>
      </c>
    </row>
    <row r="227" spans="1:4" ht="16.5" thickTop="1" thickBot="1">
      <c r="A227" s="666" t="s">
        <v>538</v>
      </c>
      <c r="B227" s="666" t="s">
        <v>387</v>
      </c>
      <c r="C227" s="667" t="s">
        <v>2282</v>
      </c>
      <c r="D227" s="648">
        <v>42589.568876633857</v>
      </c>
    </row>
    <row r="228" spans="1:4" ht="16.5" thickTop="1" thickBot="1">
      <c r="A228" s="666" t="s">
        <v>539</v>
      </c>
      <c r="B228" s="666" t="s">
        <v>387</v>
      </c>
      <c r="C228" s="667" t="s">
        <v>2283</v>
      </c>
      <c r="D228" s="648">
        <v>42544.290566903786</v>
      </c>
    </row>
    <row r="229" spans="1:4" ht="16.5" thickTop="1" thickBot="1">
      <c r="A229" s="666" t="s">
        <v>542</v>
      </c>
      <c r="B229" s="666" t="s">
        <v>387</v>
      </c>
      <c r="C229" s="667" t="s">
        <v>543</v>
      </c>
      <c r="D229" s="648">
        <v>53236.961095792329</v>
      </c>
    </row>
    <row r="230" spans="1:4" ht="16.5" thickTop="1" thickBot="1">
      <c r="A230" s="666" t="s">
        <v>544</v>
      </c>
      <c r="B230" s="666" t="s">
        <v>387</v>
      </c>
      <c r="C230" s="667" t="s">
        <v>545</v>
      </c>
      <c r="D230" s="648">
        <v>47913.264986213093</v>
      </c>
    </row>
    <row r="231" spans="1:4" ht="16.5" thickTop="1" thickBot="1">
      <c r="A231" s="666" t="s">
        <v>517</v>
      </c>
      <c r="B231" s="666" t="s">
        <v>387</v>
      </c>
      <c r="C231" s="667" t="s">
        <v>518</v>
      </c>
      <c r="D231" s="648">
        <v>40460.090432802172</v>
      </c>
    </row>
    <row r="232" spans="1:4" ht="16.5" thickTop="1" thickBot="1">
      <c r="A232" s="666" t="s">
        <v>546</v>
      </c>
      <c r="B232" s="666" t="s">
        <v>387</v>
      </c>
      <c r="C232" s="667" t="s">
        <v>547</v>
      </c>
      <c r="D232" s="648">
        <v>31942.176657475396</v>
      </c>
    </row>
    <row r="233" spans="1:4" ht="16.5" thickTop="1" thickBot="1">
      <c r="A233" s="666" t="s">
        <v>548</v>
      </c>
      <c r="B233" s="666" t="s">
        <v>387</v>
      </c>
      <c r="C233" s="667" t="s">
        <v>549</v>
      </c>
      <c r="D233" s="648">
        <v>37265.872767054629</v>
      </c>
    </row>
    <row r="234" spans="1:4" ht="16.5" thickTop="1" thickBot="1">
      <c r="A234" s="666" t="s">
        <v>550</v>
      </c>
      <c r="B234" s="666" t="s">
        <v>387</v>
      </c>
      <c r="C234" s="667" t="s">
        <v>2284</v>
      </c>
      <c r="D234" s="648">
        <v>26618.480547896164</v>
      </c>
    </row>
    <row r="235" spans="1:4" ht="16.5" thickTop="1" thickBot="1">
      <c r="A235" s="666" t="s">
        <v>552</v>
      </c>
      <c r="B235" s="666" t="s">
        <v>144</v>
      </c>
      <c r="C235" s="667" t="s">
        <v>553</v>
      </c>
      <c r="D235" s="648">
        <v>1307.4997645126596</v>
      </c>
    </row>
    <row r="236" spans="1:4" ht="16.5" thickTop="1" thickBot="1">
      <c r="A236" s="666" t="s">
        <v>556</v>
      </c>
      <c r="B236" s="666" t="s">
        <v>387</v>
      </c>
      <c r="C236" s="667" t="s">
        <v>2285</v>
      </c>
      <c r="D236" s="648">
        <v>277834.64272043237</v>
      </c>
    </row>
    <row r="237" spans="1:4" ht="16.5" thickTop="1" thickBot="1">
      <c r="A237" s="666" t="s">
        <v>557</v>
      </c>
      <c r="B237" s="666" t="s">
        <v>387</v>
      </c>
      <c r="C237" s="667" t="s">
        <v>2286</v>
      </c>
      <c r="D237" s="648">
        <v>282579.19962989422</v>
      </c>
    </row>
    <row r="238" spans="1:4" ht="16.5" thickTop="1" thickBot="1">
      <c r="A238" s="666" t="s">
        <v>558</v>
      </c>
      <c r="B238" s="666" t="s">
        <v>387</v>
      </c>
      <c r="C238" s="667" t="s">
        <v>2287</v>
      </c>
      <c r="D238" s="648">
        <v>292528.43839574431</v>
      </c>
    </row>
    <row r="239" spans="1:4" ht="16.5" thickTop="1" thickBot="1">
      <c r="A239" s="666" t="s">
        <v>570</v>
      </c>
      <c r="B239" s="666" t="s">
        <v>571</v>
      </c>
      <c r="C239" s="667" t="s">
        <v>572</v>
      </c>
      <c r="D239" s="648">
        <v>241184.89437074863</v>
      </c>
    </row>
    <row r="240" spans="1:4" ht="16.5" thickTop="1" thickBot="1">
      <c r="A240" s="666" t="s">
        <v>559</v>
      </c>
      <c r="B240" s="666" t="s">
        <v>387</v>
      </c>
      <c r="C240" s="667" t="s">
        <v>1920</v>
      </c>
      <c r="D240" s="648">
        <v>245421.29895556098</v>
      </c>
    </row>
    <row r="241" spans="1:4" ht="16.5" thickTop="1" thickBot="1">
      <c r="A241" s="666" t="s">
        <v>560</v>
      </c>
      <c r="B241" s="666" t="s">
        <v>387</v>
      </c>
      <c r="C241" s="667" t="s">
        <v>2011</v>
      </c>
      <c r="D241" s="648">
        <v>235649.41873170025</v>
      </c>
    </row>
    <row r="242" spans="1:4" ht="16.5" thickTop="1" thickBot="1">
      <c r="A242" s="668" t="s">
        <v>2013</v>
      </c>
      <c r="B242" s="666" t="s">
        <v>387</v>
      </c>
      <c r="C242" s="667" t="s">
        <v>2012</v>
      </c>
      <c r="D242" s="648">
        <v>273394.07140495128</v>
      </c>
    </row>
    <row r="243" spans="1:4" ht="16.5" thickTop="1" thickBot="1">
      <c r="A243" s="666" t="s">
        <v>561</v>
      </c>
      <c r="B243" s="666" t="s">
        <v>387</v>
      </c>
      <c r="C243" s="667" t="s">
        <v>562</v>
      </c>
      <c r="D243" s="648">
        <v>393953.51210886321</v>
      </c>
    </row>
    <row r="244" spans="1:4" ht="16.5" thickTop="1" thickBot="1">
      <c r="A244" s="666" t="s">
        <v>563</v>
      </c>
      <c r="B244" s="666" t="s">
        <v>387</v>
      </c>
      <c r="C244" s="667" t="s">
        <v>564</v>
      </c>
      <c r="D244" s="648">
        <v>372658.72767054627</v>
      </c>
    </row>
    <row r="245" spans="1:4" ht="16.5" thickTop="1" thickBot="1">
      <c r="A245" s="666" t="s">
        <v>565</v>
      </c>
      <c r="B245" s="666" t="s">
        <v>387</v>
      </c>
      <c r="C245" s="667" t="s">
        <v>566</v>
      </c>
      <c r="D245" s="648">
        <v>362011.3354513878</v>
      </c>
    </row>
    <row r="246" spans="1:4" ht="16.5" thickTop="1" thickBot="1">
      <c r="A246" s="666" t="s">
        <v>567</v>
      </c>
      <c r="B246" s="666" t="s">
        <v>387</v>
      </c>
      <c r="C246" s="667" t="s">
        <v>2014</v>
      </c>
      <c r="D246" s="648">
        <v>250809.66745718758</v>
      </c>
    </row>
    <row r="247" spans="1:4" ht="16.5" thickTop="1" thickBot="1">
      <c r="A247" s="666" t="s">
        <v>568</v>
      </c>
      <c r="B247" s="666" t="s">
        <v>387</v>
      </c>
      <c r="C247" s="667" t="s">
        <v>569</v>
      </c>
      <c r="D247" s="648">
        <v>251790.51503520375</v>
      </c>
    </row>
    <row r="248" spans="1:4" ht="16.5" thickTop="1" thickBot="1">
      <c r="A248" s="666" t="s">
        <v>573</v>
      </c>
      <c r="B248" s="666" t="s">
        <v>387</v>
      </c>
      <c r="C248" s="667" t="s">
        <v>574</v>
      </c>
      <c r="D248" s="648">
        <v>252231.77186475246</v>
      </c>
    </row>
    <row r="249" spans="1:4" ht="16.5" thickTop="1" thickBot="1">
      <c r="A249" s="666" t="s">
        <v>575</v>
      </c>
      <c r="B249" s="666" t="s">
        <v>387</v>
      </c>
      <c r="C249" s="667" t="s">
        <v>576</v>
      </c>
      <c r="D249" s="648">
        <v>238927.97053829505</v>
      </c>
    </row>
    <row r="250" spans="1:4" ht="16.5" thickTop="1" thickBot="1">
      <c r="A250" s="666" t="s">
        <v>577</v>
      </c>
      <c r="B250" s="666" t="s">
        <v>387</v>
      </c>
      <c r="C250" s="667" t="s">
        <v>578</v>
      </c>
      <c r="D250" s="648">
        <v>181817.56630963122</v>
      </c>
    </row>
    <row r="251" spans="1:4" ht="16.5" thickTop="1" thickBot="1">
      <c r="A251" s="666" t="s">
        <v>579</v>
      </c>
      <c r="B251" s="666" t="s">
        <v>387</v>
      </c>
      <c r="C251" s="667" t="s">
        <v>580</v>
      </c>
      <c r="D251" s="648">
        <v>186873.55899744027</v>
      </c>
    </row>
    <row r="252" spans="1:4" ht="16.5" thickTop="1" thickBot="1">
      <c r="A252" s="666" t="s">
        <v>581</v>
      </c>
      <c r="B252" s="666" t="s">
        <v>387</v>
      </c>
      <c r="C252" s="667" t="s">
        <v>2288</v>
      </c>
      <c r="D252" s="648">
        <v>199452.21791566859</v>
      </c>
    </row>
    <row r="253" spans="1:4" ht="16.5" thickTop="1" thickBot="1">
      <c r="A253" s="666" t="s">
        <v>582</v>
      </c>
      <c r="B253" s="666" t="s">
        <v>387</v>
      </c>
      <c r="C253" s="667" t="s">
        <v>2289</v>
      </c>
      <c r="D253" s="648">
        <v>159866.57535729432</v>
      </c>
    </row>
    <row r="254" spans="1:4" ht="16.5" thickTop="1" thickBot="1">
      <c r="A254" s="666" t="s">
        <v>584</v>
      </c>
      <c r="B254" s="666" t="s">
        <v>233</v>
      </c>
      <c r="C254" s="667" t="s">
        <v>1921</v>
      </c>
      <c r="D254" s="648">
        <v>13696.488310949944</v>
      </c>
    </row>
    <row r="255" spans="1:4" ht="16.5" thickTop="1" thickBot="1">
      <c r="A255" s="666" t="s">
        <v>583</v>
      </c>
      <c r="B255" s="666" t="s">
        <v>387</v>
      </c>
      <c r="C255" s="667" t="s">
        <v>2290</v>
      </c>
      <c r="D255" s="648">
        <v>257886.98785807908</v>
      </c>
    </row>
    <row r="256" spans="1:4" ht="16.5" thickTop="1" thickBot="1">
      <c r="A256" s="666" t="s">
        <v>554</v>
      </c>
      <c r="B256" s="666" t="s">
        <v>387</v>
      </c>
      <c r="C256" s="667" t="s">
        <v>555</v>
      </c>
      <c r="D256" s="648">
        <v>256301.72557849123</v>
      </c>
    </row>
    <row r="257" spans="1:4" ht="16.5" thickTop="1" thickBot="1">
      <c r="A257" s="666" t="s">
        <v>585</v>
      </c>
      <c r="B257" s="666" t="s">
        <v>387</v>
      </c>
      <c r="C257" s="667" t="s">
        <v>586</v>
      </c>
      <c r="D257" s="648">
        <v>379098.27048469329</v>
      </c>
    </row>
    <row r="258" spans="1:4" ht="16.5" thickTop="1" thickBot="1">
      <c r="A258" s="666" t="s">
        <v>587</v>
      </c>
      <c r="B258" s="666" t="s">
        <v>387</v>
      </c>
      <c r="C258" s="667" t="s">
        <v>588</v>
      </c>
      <c r="D258" s="648">
        <v>418503.20434857684</v>
      </c>
    </row>
    <row r="259" spans="1:4" ht="16.5" thickTop="1" thickBot="1">
      <c r="A259" s="666" t="s">
        <v>497</v>
      </c>
      <c r="B259" s="666" t="s">
        <v>387</v>
      </c>
      <c r="C259" s="667" t="s">
        <v>498</v>
      </c>
      <c r="D259" s="648">
        <v>418503.20434857684</v>
      </c>
    </row>
    <row r="260" spans="1:4" ht="16.5" thickTop="1" thickBot="1">
      <c r="A260" s="666" t="s">
        <v>1669</v>
      </c>
      <c r="B260" s="666" t="s">
        <v>387</v>
      </c>
      <c r="C260" s="667" t="s">
        <v>1670</v>
      </c>
      <c r="D260" s="648">
        <v>6322027.1518763276</v>
      </c>
    </row>
    <row r="261" spans="1:4" ht="16.5" thickTop="1" thickBot="1">
      <c r="A261" s="666" t="s">
        <v>499</v>
      </c>
      <c r="B261" s="666" t="s">
        <v>377</v>
      </c>
      <c r="C261" s="667" t="s">
        <v>500</v>
      </c>
      <c r="D261" s="648">
        <v>2835.4985618605801</v>
      </c>
    </row>
    <row r="262" spans="1:4" ht="31.5" thickTop="1" thickBot="1">
      <c r="A262" s="666" t="s">
        <v>589</v>
      </c>
      <c r="B262" s="666" t="s">
        <v>377</v>
      </c>
      <c r="C262" s="667" t="s">
        <v>2291</v>
      </c>
      <c r="D262" s="648">
        <v>2483.789862757701</v>
      </c>
    </row>
    <row r="263" spans="1:4" ht="16.5" thickTop="1" thickBot="1">
      <c r="A263" s="666" t="s">
        <v>590</v>
      </c>
      <c r="B263" s="666" t="s">
        <v>233</v>
      </c>
      <c r="C263" s="667" t="s">
        <v>2292</v>
      </c>
      <c r="D263" s="648">
        <v>36554.657608257068</v>
      </c>
    </row>
    <row r="264" spans="1:4" ht="16.5" thickTop="1" thickBot="1">
      <c r="A264" s="666" t="s">
        <v>591</v>
      </c>
      <c r="B264" s="666" t="s">
        <v>377</v>
      </c>
      <c r="C264" s="667" t="s">
        <v>2293</v>
      </c>
      <c r="D264" s="648">
        <v>10751.627498469808</v>
      </c>
    </row>
    <row r="265" spans="1:4" ht="16.5" thickTop="1" thickBot="1">
      <c r="A265" s="666" t="s">
        <v>592</v>
      </c>
      <c r="B265" s="666" t="s">
        <v>144</v>
      </c>
      <c r="C265" s="667" t="s">
        <v>2294</v>
      </c>
      <c r="D265" s="648">
        <v>5068.1586963194295</v>
      </c>
    </row>
    <row r="266" spans="1:4" ht="16.5" thickTop="1" thickBot="1">
      <c r="A266" s="666" t="s">
        <v>593</v>
      </c>
      <c r="B266" s="666" t="s">
        <v>92</v>
      </c>
      <c r="C266" s="667" t="s">
        <v>2295</v>
      </c>
      <c r="D266" s="648">
        <v>31359.231933476469</v>
      </c>
    </row>
    <row r="267" spans="1:4" ht="16.5" thickTop="1" thickBot="1">
      <c r="A267" s="666" t="s">
        <v>594</v>
      </c>
      <c r="B267" s="666" t="s">
        <v>92</v>
      </c>
      <c r="C267" s="667" t="s">
        <v>2296</v>
      </c>
      <c r="D267" s="648">
        <v>27989.664846647225</v>
      </c>
    </row>
    <row r="268" spans="1:4" ht="16.5" thickTop="1" thickBot="1">
      <c r="A268" s="666" t="s">
        <v>595</v>
      </c>
      <c r="B268" s="666" t="s">
        <v>92</v>
      </c>
      <c r="C268" s="667" t="s">
        <v>2297</v>
      </c>
      <c r="D268" s="648">
        <v>46998.777492837085</v>
      </c>
    </row>
    <row r="269" spans="1:4" ht="16.5" thickTop="1" thickBot="1">
      <c r="A269" s="666" t="s">
        <v>596</v>
      </c>
      <c r="B269" s="666" t="s">
        <v>377</v>
      </c>
      <c r="C269" s="667" t="s">
        <v>597</v>
      </c>
      <c r="D269" s="648">
        <v>36731.297822323999</v>
      </c>
    </row>
    <row r="270" spans="1:4" ht="16.5" thickTop="1" thickBot="1">
      <c r="A270" s="666" t="s">
        <v>599</v>
      </c>
      <c r="B270" s="666" t="s">
        <v>144</v>
      </c>
      <c r="C270" s="667" t="s">
        <v>600</v>
      </c>
      <c r="D270" s="648">
        <v>145333.43946877387</v>
      </c>
    </row>
    <row r="271" spans="1:4" ht="16.5" thickTop="1" thickBot="1">
      <c r="A271" s="666" t="s">
        <v>601</v>
      </c>
      <c r="B271" s="666" t="s">
        <v>387</v>
      </c>
      <c r="C271" s="667" t="s">
        <v>1922</v>
      </c>
      <c r="D271" s="648">
        <v>31942.176657475396</v>
      </c>
    </row>
    <row r="272" spans="1:4" ht="16.5" thickTop="1" thickBot="1">
      <c r="A272" s="666" t="s">
        <v>598</v>
      </c>
      <c r="B272" s="666" t="s">
        <v>387</v>
      </c>
      <c r="C272" s="667" t="s">
        <v>2298</v>
      </c>
      <c r="D272" s="648">
        <v>31942.176657475396</v>
      </c>
    </row>
    <row r="273" spans="1:4" ht="16.5" thickTop="1" thickBot="1">
      <c r="A273" s="666" t="s">
        <v>602</v>
      </c>
      <c r="B273" s="666" t="s">
        <v>387</v>
      </c>
      <c r="C273" s="667" t="s">
        <v>2299</v>
      </c>
      <c r="D273" s="648">
        <v>37265.872767054629</v>
      </c>
    </row>
    <row r="274" spans="1:4" ht="16.5" thickTop="1" thickBot="1">
      <c r="A274" s="666" t="s">
        <v>603</v>
      </c>
      <c r="B274" s="666" t="s">
        <v>144</v>
      </c>
      <c r="C274" s="667" t="s">
        <v>2300</v>
      </c>
      <c r="D274" s="648">
        <v>41801.274107995356</v>
      </c>
    </row>
    <row r="275" spans="1:4" ht="16.5" thickTop="1" thickBot="1">
      <c r="A275" s="666" t="s">
        <v>604</v>
      </c>
      <c r="B275" s="666" t="s">
        <v>144</v>
      </c>
      <c r="C275" s="667" t="s">
        <v>2301</v>
      </c>
      <c r="D275" s="648">
        <v>39115.996911073635</v>
      </c>
    </row>
    <row r="276" spans="1:4" ht="16.5" thickTop="1" thickBot="1">
      <c r="A276" s="666" t="s">
        <v>605</v>
      </c>
      <c r="B276" s="666" t="s">
        <v>606</v>
      </c>
      <c r="C276" s="667" t="s">
        <v>2302</v>
      </c>
      <c r="D276" s="648">
        <v>66546.201369740404</v>
      </c>
    </row>
    <row r="277" spans="1:4" ht="16.5" thickTop="1" thickBot="1">
      <c r="A277" s="666" t="s">
        <v>607</v>
      </c>
      <c r="B277" s="666" t="s">
        <v>606</v>
      </c>
      <c r="C277" s="667" t="s">
        <v>1923</v>
      </c>
      <c r="D277" s="648">
        <v>66546.201369740404</v>
      </c>
    </row>
    <row r="278" spans="1:4" ht="16.5" thickTop="1" thickBot="1">
      <c r="A278" s="666" t="s">
        <v>608</v>
      </c>
      <c r="B278" s="666" t="s">
        <v>606</v>
      </c>
      <c r="C278" s="667" t="s">
        <v>609</v>
      </c>
      <c r="D278" s="648">
        <v>37159.398844863041</v>
      </c>
    </row>
    <row r="279" spans="1:4" ht="16.5" thickTop="1" thickBot="1">
      <c r="A279" s="666" t="s">
        <v>501</v>
      </c>
      <c r="B279" s="666" t="s">
        <v>141</v>
      </c>
      <c r="C279" s="667" t="s">
        <v>502</v>
      </c>
      <c r="D279" s="648">
        <v>99867.124172837284</v>
      </c>
    </row>
    <row r="280" spans="1:4" ht="16.5" thickTop="1" thickBot="1">
      <c r="A280" s="666" t="s">
        <v>503</v>
      </c>
      <c r="B280" s="666" t="s">
        <v>141</v>
      </c>
      <c r="C280" s="667" t="s">
        <v>504</v>
      </c>
      <c r="D280" s="648">
        <v>90502.83386284695</v>
      </c>
    </row>
    <row r="281" spans="1:4" ht="16.5" thickTop="1" thickBot="1">
      <c r="A281" s="666" t="s">
        <v>610</v>
      </c>
      <c r="B281" s="666" t="s">
        <v>92</v>
      </c>
      <c r="C281" s="667" t="s">
        <v>2303</v>
      </c>
      <c r="D281" s="648">
        <v>54296.722901990019</v>
      </c>
    </row>
    <row r="282" spans="1:4" ht="16.5" thickTop="1" thickBot="1">
      <c r="A282" s="666" t="s">
        <v>611</v>
      </c>
      <c r="B282" s="666" t="s">
        <v>377</v>
      </c>
      <c r="C282" s="667" t="s">
        <v>2304</v>
      </c>
      <c r="D282" s="648">
        <v>6634.7696944367572</v>
      </c>
    </row>
    <row r="283" spans="1:4" ht="16.5" thickTop="1" thickBot="1">
      <c r="A283" s="666" t="s">
        <v>612</v>
      </c>
      <c r="B283" s="666" t="s">
        <v>144</v>
      </c>
      <c r="C283" s="667" t="s">
        <v>2305</v>
      </c>
      <c r="D283" s="648">
        <v>4628.9182759717451</v>
      </c>
    </row>
    <row r="284" spans="1:4" ht="16.5" thickTop="1" thickBot="1">
      <c r="A284" s="666" t="s">
        <v>613</v>
      </c>
      <c r="B284" s="666" t="s">
        <v>92</v>
      </c>
      <c r="C284" s="667" t="s">
        <v>614</v>
      </c>
      <c r="D284" s="648">
        <v>11195.865938658892</v>
      </c>
    </row>
    <row r="285" spans="1:4" ht="16.5" thickTop="1" thickBot="1">
      <c r="A285" s="666" t="s">
        <v>615</v>
      </c>
      <c r="B285" s="666" t="s">
        <v>92</v>
      </c>
      <c r="C285" s="667" t="s">
        <v>2306</v>
      </c>
      <c r="D285" s="648">
        <v>196976.75605443161</v>
      </c>
    </row>
    <row r="286" spans="1:4" ht="16.5" thickTop="1" thickBot="1">
      <c r="A286" s="666" t="s">
        <v>616</v>
      </c>
      <c r="B286" s="666" t="s">
        <v>92</v>
      </c>
      <c r="C286" s="667" t="s">
        <v>617</v>
      </c>
      <c r="D286" s="648">
        <v>82146.664622721408</v>
      </c>
    </row>
    <row r="287" spans="1:4" ht="16.5" thickTop="1" thickBot="1">
      <c r="A287" s="666" t="s">
        <v>620</v>
      </c>
      <c r="B287" s="666" t="s">
        <v>92</v>
      </c>
      <c r="C287" s="667" t="s">
        <v>621</v>
      </c>
      <c r="D287" s="648">
        <v>29812.6982136437</v>
      </c>
    </row>
    <row r="288" spans="1:4" ht="16.5" thickTop="1" thickBot="1">
      <c r="A288" s="666" t="s">
        <v>618</v>
      </c>
      <c r="B288" s="666" t="s">
        <v>92</v>
      </c>
      <c r="C288" s="667" t="s">
        <v>2307</v>
      </c>
      <c r="D288" s="648">
        <v>29812.6982136437</v>
      </c>
    </row>
    <row r="289" spans="1:4" ht="16.5" thickTop="1" thickBot="1">
      <c r="A289" s="666" t="s">
        <v>619</v>
      </c>
      <c r="B289" s="666" t="s">
        <v>92</v>
      </c>
      <c r="C289" s="667" t="s">
        <v>2308</v>
      </c>
      <c r="D289" s="648">
        <v>137259.67493274502</v>
      </c>
    </row>
    <row r="290" spans="1:4" ht="16.5" thickTop="1" thickBot="1">
      <c r="A290" s="666" t="s">
        <v>622</v>
      </c>
      <c r="B290" s="666" t="s">
        <v>454</v>
      </c>
      <c r="C290" s="667" t="s">
        <v>623</v>
      </c>
      <c r="D290" s="648">
        <v>3167.5991851996432</v>
      </c>
    </row>
    <row r="291" spans="1:4" ht="16.5" thickTop="1" thickBot="1">
      <c r="A291" s="666" t="s">
        <v>624</v>
      </c>
      <c r="B291" s="666" t="s">
        <v>422</v>
      </c>
      <c r="C291" s="667" t="s">
        <v>1924</v>
      </c>
      <c r="D291" s="648">
        <v>49405.035824521234</v>
      </c>
    </row>
    <row r="292" spans="1:4" ht="16.5" thickTop="1" thickBot="1">
      <c r="A292" s="666" t="s">
        <v>625</v>
      </c>
      <c r="B292" s="666" t="s">
        <v>377</v>
      </c>
      <c r="C292" s="667" t="s">
        <v>2309</v>
      </c>
      <c r="D292" s="648">
        <v>3466.6205482824894</v>
      </c>
    </row>
    <row r="293" spans="1:4" ht="16.5" thickTop="1" thickBot="1">
      <c r="A293" s="666" t="s">
        <v>626</v>
      </c>
      <c r="B293" s="666" t="s">
        <v>377</v>
      </c>
      <c r="C293" s="667" t="s">
        <v>1925</v>
      </c>
      <c r="D293" s="648">
        <v>21294.784438316929</v>
      </c>
    </row>
    <row r="294" spans="1:4" ht="16.5" thickTop="1" thickBot="1">
      <c r="A294" s="666" t="s">
        <v>627</v>
      </c>
      <c r="B294" s="666" t="s">
        <v>92</v>
      </c>
      <c r="C294" s="667" t="s">
        <v>628</v>
      </c>
      <c r="D294" s="648">
        <v>2015.2558689586003</v>
      </c>
    </row>
    <row r="295" spans="1:4" ht="16.5" thickTop="1" thickBot="1">
      <c r="A295" s="666" t="s">
        <v>633</v>
      </c>
      <c r="B295" s="666" t="s">
        <v>92</v>
      </c>
      <c r="C295" s="667" t="s">
        <v>1926</v>
      </c>
      <c r="D295" s="648">
        <v>47913.264986213093</v>
      </c>
    </row>
    <row r="296" spans="1:4" ht="16.5" thickTop="1" thickBot="1">
      <c r="A296" s="666" t="s">
        <v>629</v>
      </c>
      <c r="B296" s="666" t="s">
        <v>92</v>
      </c>
      <c r="C296" s="667" t="s">
        <v>630</v>
      </c>
      <c r="D296" s="648">
        <v>58560.657205371557</v>
      </c>
    </row>
    <row r="297" spans="1:4" ht="16.5" thickTop="1" thickBot="1">
      <c r="A297" s="666" t="s">
        <v>631</v>
      </c>
      <c r="B297" s="666" t="s">
        <v>92</v>
      </c>
      <c r="C297" s="667" t="s">
        <v>632</v>
      </c>
      <c r="D297" s="648">
        <v>47913.264986213093</v>
      </c>
    </row>
    <row r="298" spans="1:4" ht="16.5" thickTop="1" thickBot="1">
      <c r="A298" s="666" t="s">
        <v>646</v>
      </c>
      <c r="B298" s="666" t="s">
        <v>144</v>
      </c>
      <c r="C298" s="667" t="s">
        <v>647</v>
      </c>
      <c r="D298" s="648">
        <v>5774.9747844323583</v>
      </c>
    </row>
    <row r="299" spans="1:4" ht="16.5" thickTop="1" thickBot="1">
      <c r="A299" s="666" t="s">
        <v>634</v>
      </c>
      <c r="B299" s="666" t="s">
        <v>377</v>
      </c>
      <c r="C299" s="667" t="s">
        <v>635</v>
      </c>
      <c r="D299" s="648">
        <v>15971.088328737698</v>
      </c>
    </row>
    <row r="300" spans="1:4" ht="16.5" thickTop="1" thickBot="1">
      <c r="A300" s="666" t="s">
        <v>650</v>
      </c>
      <c r="B300" s="666" t="s">
        <v>377</v>
      </c>
      <c r="C300" s="667" t="s">
        <v>651</v>
      </c>
      <c r="D300" s="648">
        <v>31942.176657475396</v>
      </c>
    </row>
    <row r="301" spans="1:4" ht="31.5" thickTop="1" thickBot="1">
      <c r="A301" s="666" t="s">
        <v>652</v>
      </c>
      <c r="B301" s="666" t="s">
        <v>92</v>
      </c>
      <c r="C301" s="667" t="s">
        <v>2310</v>
      </c>
      <c r="D301" s="648">
        <v>442079.72493945947</v>
      </c>
    </row>
    <row r="302" spans="1:4" ht="31.5" thickTop="1" thickBot="1">
      <c r="A302" s="666" t="s">
        <v>653</v>
      </c>
      <c r="B302" s="666" t="s">
        <v>92</v>
      </c>
      <c r="C302" s="667" t="s">
        <v>2311</v>
      </c>
      <c r="D302" s="648">
        <v>391078.71620969044</v>
      </c>
    </row>
    <row r="303" spans="1:4" ht="31.5" thickTop="1" thickBot="1">
      <c r="A303" s="666" t="s">
        <v>654</v>
      </c>
      <c r="B303" s="666" t="s">
        <v>92</v>
      </c>
      <c r="C303" s="667" t="s">
        <v>2312</v>
      </c>
      <c r="D303" s="648">
        <v>316253.10265033238</v>
      </c>
    </row>
    <row r="304" spans="1:4" ht="31.5" thickTop="1" thickBot="1">
      <c r="A304" s="666" t="s">
        <v>655</v>
      </c>
      <c r="B304" s="666" t="s">
        <v>92</v>
      </c>
      <c r="C304" s="667" t="s">
        <v>2313</v>
      </c>
      <c r="D304" s="648">
        <v>474379.65397549857</v>
      </c>
    </row>
    <row r="305" spans="1:4" ht="31.5" thickTop="1" thickBot="1">
      <c r="A305" s="666" t="s">
        <v>656</v>
      </c>
      <c r="B305" s="666" t="s">
        <v>92</v>
      </c>
      <c r="C305" s="667" t="s">
        <v>2314</v>
      </c>
      <c r="D305" s="648">
        <v>439662.76690571045</v>
      </c>
    </row>
    <row r="306" spans="1:4" ht="31.5" thickTop="1" thickBot="1">
      <c r="A306" s="666" t="s">
        <v>657</v>
      </c>
      <c r="B306" s="666" t="s">
        <v>233</v>
      </c>
      <c r="C306" s="667" t="s">
        <v>2315</v>
      </c>
      <c r="D306" s="648">
        <v>670061.26124039176</v>
      </c>
    </row>
    <row r="307" spans="1:4" ht="16.5" thickTop="1" thickBot="1">
      <c r="A307" s="666" t="s">
        <v>658</v>
      </c>
      <c r="B307" s="666" t="s">
        <v>92</v>
      </c>
      <c r="C307" s="667" t="s">
        <v>659</v>
      </c>
      <c r="D307" s="648">
        <v>303450.67824601626</v>
      </c>
    </row>
    <row r="308" spans="1:4" ht="16.5" thickTop="1" thickBot="1">
      <c r="A308" s="666" t="s">
        <v>636</v>
      </c>
      <c r="B308" s="666" t="s">
        <v>377</v>
      </c>
      <c r="C308" s="667" t="s">
        <v>637</v>
      </c>
      <c r="D308" s="648">
        <v>46911.732556289164</v>
      </c>
    </row>
    <row r="309" spans="1:4" ht="16.5" thickTop="1" thickBot="1">
      <c r="A309" s="666" t="s">
        <v>642</v>
      </c>
      <c r="B309" s="666" t="s">
        <v>377</v>
      </c>
      <c r="C309" s="667" t="s">
        <v>643</v>
      </c>
      <c r="D309" s="648">
        <v>7084.881256550234</v>
      </c>
    </row>
    <row r="310" spans="1:4" ht="16.5" thickTop="1" thickBot="1">
      <c r="A310" s="666" t="s">
        <v>640</v>
      </c>
      <c r="B310" s="666" t="s">
        <v>377</v>
      </c>
      <c r="C310" s="667" t="s">
        <v>641</v>
      </c>
      <c r="D310" s="648">
        <v>18220.083750229442</v>
      </c>
    </row>
    <row r="311" spans="1:4" ht="16.5" thickTop="1" thickBot="1">
      <c r="A311" s="666" t="s">
        <v>638</v>
      </c>
      <c r="B311" s="666" t="s">
        <v>377</v>
      </c>
      <c r="C311" s="667" t="s">
        <v>639</v>
      </c>
      <c r="D311" s="648">
        <v>82404.072427881052</v>
      </c>
    </row>
    <row r="312" spans="1:4" ht="16.5" thickTop="1" thickBot="1">
      <c r="A312" s="666" t="s">
        <v>644</v>
      </c>
      <c r="B312" s="666" t="s">
        <v>377</v>
      </c>
      <c r="C312" s="667" t="s">
        <v>645</v>
      </c>
      <c r="D312" s="648">
        <v>14415.887631638536</v>
      </c>
    </row>
    <row r="313" spans="1:4" ht="16.5" thickTop="1" thickBot="1">
      <c r="A313" s="666" t="s">
        <v>660</v>
      </c>
      <c r="B313" s="666" t="s">
        <v>377</v>
      </c>
      <c r="C313" s="667" t="s">
        <v>661</v>
      </c>
      <c r="D313" s="648">
        <v>7501.2301789014573</v>
      </c>
    </row>
    <row r="314" spans="1:4" ht="16.5" thickTop="1" thickBot="1">
      <c r="A314" s="666" t="s">
        <v>662</v>
      </c>
      <c r="B314" s="666" t="s">
        <v>377</v>
      </c>
      <c r="C314" s="667" t="s">
        <v>663</v>
      </c>
      <c r="D314" s="648">
        <v>8396.8994539941687</v>
      </c>
    </row>
    <row r="315" spans="1:4" ht="16.5" thickTop="1" thickBot="1">
      <c r="A315" s="666" t="s">
        <v>667</v>
      </c>
      <c r="B315" s="666" t="s">
        <v>377</v>
      </c>
      <c r="C315" s="667" t="s">
        <v>2316</v>
      </c>
      <c r="D315" s="648">
        <v>8085.9171879932801</v>
      </c>
    </row>
    <row r="316" spans="1:4" ht="16.5" thickTop="1" thickBot="1">
      <c r="A316" s="666" t="s">
        <v>664</v>
      </c>
      <c r="B316" s="666" t="s">
        <v>92</v>
      </c>
      <c r="C316" s="667" t="s">
        <v>2317</v>
      </c>
      <c r="D316" s="648">
        <v>44659.189642716447</v>
      </c>
    </row>
    <row r="317" spans="1:4" ht="16.5" thickTop="1" thickBot="1">
      <c r="A317" s="666" t="s">
        <v>665</v>
      </c>
      <c r="B317" s="666" t="s">
        <v>377</v>
      </c>
      <c r="C317" s="667" t="s">
        <v>666</v>
      </c>
      <c r="D317" s="648">
        <v>0</v>
      </c>
    </row>
    <row r="318" spans="1:4" ht="16.5" thickTop="1" thickBot="1">
      <c r="A318" s="666" t="s">
        <v>668</v>
      </c>
      <c r="B318" s="666" t="s">
        <v>606</v>
      </c>
      <c r="C318" s="667" t="s">
        <v>2318</v>
      </c>
      <c r="D318" s="648">
        <v>12854.715759861556</v>
      </c>
    </row>
    <row r="319" spans="1:4" ht="16.5" thickTop="1" thickBot="1">
      <c r="A319" s="666" t="s">
        <v>669</v>
      </c>
      <c r="B319" s="666" t="s">
        <v>92</v>
      </c>
      <c r="C319" s="667" t="s">
        <v>2319</v>
      </c>
      <c r="D319" s="648">
        <v>7985.5441643688491</v>
      </c>
    </row>
    <row r="320" spans="1:4" ht="16.5" thickTop="1" thickBot="1">
      <c r="A320" s="666" t="s">
        <v>673</v>
      </c>
      <c r="B320" s="666" t="s">
        <v>92</v>
      </c>
      <c r="C320" s="667" t="s">
        <v>2320</v>
      </c>
      <c r="D320" s="648">
        <v>68782.15373576367</v>
      </c>
    </row>
    <row r="321" spans="1:4" ht="16.5" thickTop="1" thickBot="1">
      <c r="A321" s="666" t="s">
        <v>674</v>
      </c>
      <c r="B321" s="666" t="s">
        <v>92</v>
      </c>
      <c r="C321" s="667" t="s">
        <v>2321</v>
      </c>
      <c r="D321" s="648">
        <v>201661.60863086133</v>
      </c>
    </row>
    <row r="322" spans="1:4" ht="16.5" thickTop="1" thickBot="1">
      <c r="A322" s="666" t="s">
        <v>672</v>
      </c>
      <c r="B322" s="666" t="s">
        <v>92</v>
      </c>
      <c r="C322" s="667" t="s">
        <v>2322</v>
      </c>
      <c r="D322" s="648">
        <v>172487.75395036713</v>
      </c>
    </row>
    <row r="323" spans="1:4" ht="31.5" thickTop="1" thickBot="1">
      <c r="A323" s="666" t="s">
        <v>671</v>
      </c>
      <c r="B323" s="666" t="s">
        <v>92</v>
      </c>
      <c r="C323" s="667" t="s">
        <v>2323</v>
      </c>
      <c r="D323" s="648">
        <v>391078.71620969044</v>
      </c>
    </row>
    <row r="324" spans="1:4" ht="16.5" thickTop="1" thickBot="1">
      <c r="A324" s="666" t="s">
        <v>675</v>
      </c>
      <c r="B324" s="666" t="s">
        <v>92</v>
      </c>
      <c r="C324" s="667" t="s">
        <v>676</v>
      </c>
      <c r="D324" s="648">
        <v>169123.17800911303</v>
      </c>
    </row>
    <row r="325" spans="1:4" ht="16.5" thickTop="1" thickBot="1">
      <c r="A325" s="666" t="s">
        <v>678</v>
      </c>
      <c r="B325" s="666" t="s">
        <v>92</v>
      </c>
      <c r="C325" s="667" t="s">
        <v>679</v>
      </c>
      <c r="D325" s="648">
        <v>9050.2833862846946</v>
      </c>
    </row>
    <row r="326" spans="1:4" ht="16.5" thickTop="1" thickBot="1">
      <c r="A326" s="666" t="s">
        <v>670</v>
      </c>
      <c r="B326" s="666" t="s">
        <v>92</v>
      </c>
      <c r="C326" s="667" t="s">
        <v>2324</v>
      </c>
      <c r="D326" s="648">
        <v>16503.457939695621</v>
      </c>
    </row>
    <row r="327" spans="1:4" ht="16.5" thickTop="1" thickBot="1">
      <c r="A327" s="666" t="s">
        <v>677</v>
      </c>
      <c r="B327" s="666" t="s">
        <v>92</v>
      </c>
      <c r="C327" s="667" t="s">
        <v>2325</v>
      </c>
      <c r="D327" s="648">
        <v>9050.2833862846946</v>
      </c>
    </row>
    <row r="328" spans="1:4" ht="16.5" thickTop="1" thickBot="1">
      <c r="A328" s="666" t="s">
        <v>680</v>
      </c>
      <c r="B328" s="666" t="s">
        <v>92</v>
      </c>
      <c r="C328" s="667" t="s">
        <v>2326</v>
      </c>
      <c r="D328" s="648">
        <v>67158.955548035417</v>
      </c>
    </row>
    <row r="329" spans="1:4" ht="16.5" thickTop="1" thickBot="1">
      <c r="A329" s="666" t="s">
        <v>681</v>
      </c>
      <c r="B329" s="666" t="s">
        <v>92</v>
      </c>
      <c r="C329" s="667" t="s">
        <v>682</v>
      </c>
      <c r="D329" s="648">
        <v>4434.638859279501</v>
      </c>
    </row>
    <row r="330" spans="1:4" ht="16.5" thickTop="1" thickBot="1">
      <c r="A330" s="666" t="s">
        <v>683</v>
      </c>
      <c r="B330" s="666" t="s">
        <v>92</v>
      </c>
      <c r="C330" s="667" t="s">
        <v>2327</v>
      </c>
      <c r="D330" s="648">
        <v>4258.9568876633857</v>
      </c>
    </row>
    <row r="331" spans="1:4" ht="16.5" thickTop="1" thickBot="1">
      <c r="A331" s="666" t="s">
        <v>684</v>
      </c>
      <c r="B331" s="666" t="s">
        <v>92</v>
      </c>
      <c r="C331" s="667" t="s">
        <v>2328</v>
      </c>
      <c r="D331" s="648">
        <v>1092.4224416856587</v>
      </c>
    </row>
    <row r="332" spans="1:4" ht="16.5" thickTop="1" thickBot="1">
      <c r="A332" s="666" t="s">
        <v>686</v>
      </c>
      <c r="B332" s="666" t="s">
        <v>387</v>
      </c>
      <c r="C332" s="667" t="s">
        <v>687</v>
      </c>
      <c r="D332" s="648">
        <v>34071.655101307086</v>
      </c>
    </row>
    <row r="333" spans="1:4" ht="16.5" thickTop="1" thickBot="1">
      <c r="A333" s="666" t="s">
        <v>685</v>
      </c>
      <c r="B333" s="666" t="s">
        <v>387</v>
      </c>
      <c r="C333" s="667" t="s">
        <v>2329</v>
      </c>
      <c r="D333" s="648">
        <v>2129.4784438316929</v>
      </c>
    </row>
    <row r="334" spans="1:4" ht="16.5" thickTop="1" thickBot="1">
      <c r="A334" s="666" t="s">
        <v>690</v>
      </c>
      <c r="B334" s="666" t="s">
        <v>92</v>
      </c>
      <c r="C334" s="667" t="s">
        <v>1929</v>
      </c>
      <c r="D334" s="648">
        <v>616.03681901607047</v>
      </c>
    </row>
    <row r="335" spans="1:4" ht="16.5" thickTop="1" thickBot="1">
      <c r="A335" s="666" t="s">
        <v>688</v>
      </c>
      <c r="B335" s="666" t="s">
        <v>92</v>
      </c>
      <c r="C335" s="667" t="s">
        <v>689</v>
      </c>
      <c r="D335" s="648">
        <v>4284.7026781885124</v>
      </c>
    </row>
    <row r="336" spans="1:4" ht="16.5" thickTop="1" thickBot="1">
      <c r="A336" s="666" t="s">
        <v>691</v>
      </c>
      <c r="B336" s="666" t="s">
        <v>377</v>
      </c>
      <c r="C336" s="667" t="s">
        <v>692</v>
      </c>
      <c r="D336" s="648">
        <v>4497.1848053104613</v>
      </c>
    </row>
    <row r="337" spans="1:4" ht="16.5" thickTop="1" thickBot="1">
      <c r="A337" s="666" t="s">
        <v>696</v>
      </c>
      <c r="B337" s="666" t="s">
        <v>92</v>
      </c>
      <c r="C337" s="667" t="s">
        <v>697</v>
      </c>
      <c r="D337" s="648">
        <v>416100.0879247128</v>
      </c>
    </row>
    <row r="338" spans="1:4" ht="16.5" thickTop="1" thickBot="1">
      <c r="A338" s="666" t="s">
        <v>694</v>
      </c>
      <c r="B338" s="666" t="s">
        <v>92</v>
      </c>
      <c r="C338" s="667" t="s">
        <v>695</v>
      </c>
      <c r="D338" s="648">
        <v>58560.657205371557</v>
      </c>
    </row>
    <row r="339" spans="1:4" ht="16.5" thickTop="1" thickBot="1">
      <c r="A339" s="666" t="s">
        <v>693</v>
      </c>
      <c r="B339" s="666" t="s">
        <v>144</v>
      </c>
      <c r="C339" s="667" t="s">
        <v>2330</v>
      </c>
      <c r="D339" s="648">
        <v>416100.0879247128</v>
      </c>
    </row>
    <row r="340" spans="1:4" ht="31.5" thickTop="1" thickBot="1">
      <c r="A340" s="666" t="s">
        <v>648</v>
      </c>
      <c r="B340" s="666" t="s">
        <v>92</v>
      </c>
      <c r="C340" s="667" t="s">
        <v>1927</v>
      </c>
      <c r="D340" s="648">
        <v>1311722.3865117498</v>
      </c>
    </row>
    <row r="341" spans="1:4" ht="31.5" thickTop="1" thickBot="1">
      <c r="A341" s="666" t="s">
        <v>698</v>
      </c>
      <c r="B341" s="666" t="s">
        <v>92</v>
      </c>
      <c r="C341" s="667" t="s">
        <v>699</v>
      </c>
      <c r="D341" s="648">
        <v>1336275.0397984216</v>
      </c>
    </row>
    <row r="342" spans="1:4" ht="31.5" thickTop="1" thickBot="1">
      <c r="A342" s="666" t="s">
        <v>649</v>
      </c>
      <c r="B342" s="666" t="s">
        <v>92</v>
      </c>
      <c r="C342" s="667" t="s">
        <v>1928</v>
      </c>
      <c r="D342" s="648">
        <v>851471.02108180581</v>
      </c>
    </row>
    <row r="343" spans="1:4" ht="31.5" thickTop="1" thickBot="1">
      <c r="A343" s="666" t="s">
        <v>700</v>
      </c>
      <c r="B343" s="666" t="s">
        <v>92</v>
      </c>
      <c r="C343" s="667" t="s">
        <v>701</v>
      </c>
      <c r="D343" s="648">
        <v>819466.18542153528</v>
      </c>
    </row>
    <row r="344" spans="1:4" ht="16.5" thickTop="1" thickBot="1">
      <c r="A344" s="666" t="s">
        <v>737</v>
      </c>
      <c r="B344" s="666" t="s">
        <v>387</v>
      </c>
      <c r="C344" s="667" t="s">
        <v>2331</v>
      </c>
      <c r="D344" s="648">
        <v>74531.745534109257</v>
      </c>
    </row>
    <row r="345" spans="1:4" ht="16.5" thickTop="1" thickBot="1">
      <c r="A345" s="666" t="s">
        <v>702</v>
      </c>
      <c r="B345" s="666" t="s">
        <v>377</v>
      </c>
      <c r="C345" s="667" t="s">
        <v>2332</v>
      </c>
      <c r="D345" s="648">
        <v>51571.196071875376</v>
      </c>
    </row>
    <row r="346" spans="1:4" ht="16.5" thickTop="1" thickBot="1">
      <c r="A346" s="666" t="s">
        <v>703</v>
      </c>
      <c r="B346" s="666" t="s">
        <v>144</v>
      </c>
      <c r="C346" s="667" t="s">
        <v>2333</v>
      </c>
      <c r="D346" s="648">
        <v>34819.539929267179</v>
      </c>
    </row>
    <row r="347" spans="1:4" ht="16.5" thickTop="1" thickBot="1">
      <c r="A347" s="666" t="s">
        <v>708</v>
      </c>
      <c r="B347" s="666" t="s">
        <v>92</v>
      </c>
      <c r="C347" s="667" t="s">
        <v>2334</v>
      </c>
      <c r="D347" s="648">
        <v>59801.622006745696</v>
      </c>
    </row>
    <row r="348" spans="1:4" ht="16.5" thickTop="1" thickBot="1">
      <c r="A348" s="666" t="s">
        <v>713</v>
      </c>
      <c r="B348" s="666" t="s">
        <v>144</v>
      </c>
      <c r="C348" s="667" t="s">
        <v>1931</v>
      </c>
      <c r="D348" s="648">
        <v>14312.756990603766</v>
      </c>
    </row>
    <row r="349" spans="1:4" ht="16.5" thickTop="1" thickBot="1">
      <c r="A349" s="666" t="s">
        <v>704</v>
      </c>
      <c r="B349" s="666" t="s">
        <v>144</v>
      </c>
      <c r="C349" s="667" t="s">
        <v>2335</v>
      </c>
      <c r="D349" s="648">
        <v>42315.704371966705</v>
      </c>
    </row>
    <row r="350" spans="1:4" ht="16.5" thickTop="1" thickBot="1">
      <c r="A350" s="666" t="s">
        <v>705</v>
      </c>
      <c r="B350" s="666" t="s">
        <v>144</v>
      </c>
      <c r="C350" s="667" t="s">
        <v>2336</v>
      </c>
      <c r="D350" s="648">
        <v>8340.920124300872</v>
      </c>
    </row>
    <row r="351" spans="1:4" ht="16.5" thickTop="1" thickBot="1">
      <c r="A351" s="666" t="s">
        <v>736</v>
      </c>
      <c r="B351" s="666" t="s">
        <v>144</v>
      </c>
      <c r="C351" s="667" t="s">
        <v>1933</v>
      </c>
      <c r="D351" s="648">
        <v>116823.81202568399</v>
      </c>
    </row>
    <row r="352" spans="1:4" ht="16.5" thickTop="1" thickBot="1">
      <c r="A352" s="666" t="s">
        <v>709</v>
      </c>
      <c r="B352" s="666" t="s">
        <v>144</v>
      </c>
      <c r="C352" s="667" t="s">
        <v>710</v>
      </c>
      <c r="D352" s="648">
        <v>384028.83211233438</v>
      </c>
    </row>
    <row r="353" spans="1:4" ht="16.5" thickTop="1" thickBot="1">
      <c r="A353" s="666" t="s">
        <v>711</v>
      </c>
      <c r="B353" s="666" t="s">
        <v>144</v>
      </c>
      <c r="C353" s="667" t="s">
        <v>712</v>
      </c>
      <c r="D353" s="648">
        <v>1065079.4470487572</v>
      </c>
    </row>
    <row r="354" spans="1:4" ht="16.5" thickTop="1" thickBot="1">
      <c r="A354" s="666" t="s">
        <v>707</v>
      </c>
      <c r="B354" s="666" t="s">
        <v>144</v>
      </c>
      <c r="C354" s="667" t="s">
        <v>2337</v>
      </c>
      <c r="D354" s="648">
        <v>4349.2822649892478</v>
      </c>
    </row>
    <row r="355" spans="1:4" ht="16.5" thickTop="1" thickBot="1">
      <c r="A355" s="666" t="s">
        <v>706</v>
      </c>
      <c r="B355" s="666" t="s">
        <v>144</v>
      </c>
      <c r="C355" s="667" t="s">
        <v>1930</v>
      </c>
      <c r="D355" s="648">
        <v>4349.4597215262329</v>
      </c>
    </row>
    <row r="356" spans="1:4" ht="16.5" thickTop="1" thickBot="1">
      <c r="A356" s="666" t="s">
        <v>716</v>
      </c>
      <c r="B356" s="666" t="s">
        <v>144</v>
      </c>
      <c r="C356" s="667" t="s">
        <v>717</v>
      </c>
      <c r="D356" s="648">
        <v>25750.491658915453</v>
      </c>
    </row>
    <row r="357" spans="1:4" ht="16.5" thickTop="1" thickBot="1">
      <c r="A357" s="666" t="s">
        <v>714</v>
      </c>
      <c r="B357" s="666" t="s">
        <v>144</v>
      </c>
      <c r="C357" s="667" t="s">
        <v>2338</v>
      </c>
      <c r="D357" s="648">
        <v>367441.50548315863</v>
      </c>
    </row>
    <row r="358" spans="1:4" ht="16.5" thickTop="1" thickBot="1">
      <c r="A358" s="666" t="s">
        <v>715</v>
      </c>
      <c r="B358" s="666" t="s">
        <v>144</v>
      </c>
      <c r="C358" s="667" t="s">
        <v>2339</v>
      </c>
      <c r="D358" s="648">
        <v>354771.10874236003</v>
      </c>
    </row>
    <row r="359" spans="1:4" ht="16.5" thickTop="1" thickBot="1">
      <c r="A359" s="666" t="s">
        <v>718</v>
      </c>
      <c r="B359" s="666" t="s">
        <v>144</v>
      </c>
      <c r="C359" s="667" t="s">
        <v>719</v>
      </c>
      <c r="D359" s="648">
        <v>105164.79996730525</v>
      </c>
    </row>
    <row r="360" spans="1:4" ht="16.5" thickTop="1" thickBot="1">
      <c r="A360" s="666" t="s">
        <v>720</v>
      </c>
      <c r="B360" s="666" t="s">
        <v>144</v>
      </c>
      <c r="C360" s="667" t="s">
        <v>721</v>
      </c>
      <c r="D360" s="648">
        <v>126703.96740798571</v>
      </c>
    </row>
    <row r="361" spans="1:4" ht="16.5" thickTop="1" thickBot="1">
      <c r="A361" s="666" t="s">
        <v>722</v>
      </c>
      <c r="B361" s="666" t="s">
        <v>144</v>
      </c>
      <c r="C361" s="667" t="s">
        <v>723</v>
      </c>
      <c r="D361" s="648">
        <v>164715.15763038147</v>
      </c>
    </row>
    <row r="362" spans="1:4" ht="16.5" thickTop="1" thickBot="1">
      <c r="A362" s="666" t="s">
        <v>724</v>
      </c>
      <c r="B362" s="666" t="s">
        <v>144</v>
      </c>
      <c r="C362" s="667" t="s">
        <v>725</v>
      </c>
      <c r="D362" s="648">
        <v>234402.33970477359</v>
      </c>
    </row>
    <row r="363" spans="1:4" ht="16.5" thickTop="1" thickBot="1">
      <c r="A363" s="666" t="s">
        <v>726</v>
      </c>
      <c r="B363" s="666" t="s">
        <v>144</v>
      </c>
      <c r="C363" s="667" t="s">
        <v>2340</v>
      </c>
      <c r="D363" s="648">
        <v>130109.54230685032</v>
      </c>
    </row>
    <row r="364" spans="1:4" ht="16.5" thickTop="1" thickBot="1">
      <c r="A364" s="666" t="s">
        <v>738</v>
      </c>
      <c r="B364" s="666" t="s">
        <v>144</v>
      </c>
      <c r="C364" s="667" t="s">
        <v>2341</v>
      </c>
      <c r="D364" s="648">
        <v>119355.72176431755</v>
      </c>
    </row>
    <row r="365" spans="1:4" ht="16.5" thickTop="1" thickBot="1">
      <c r="A365" s="666" t="s">
        <v>727</v>
      </c>
      <c r="B365" s="666" t="s">
        <v>144</v>
      </c>
      <c r="C365" s="667" t="s">
        <v>728</v>
      </c>
      <c r="D365" s="648">
        <v>54908.50922155325</v>
      </c>
    </row>
    <row r="366" spans="1:4" ht="16.5" thickTop="1" thickBot="1">
      <c r="A366" s="666" t="s">
        <v>729</v>
      </c>
      <c r="B366" s="666" t="s">
        <v>144</v>
      </c>
      <c r="C366" s="667" t="s">
        <v>1932</v>
      </c>
      <c r="D366" s="648">
        <v>53100.431254361349</v>
      </c>
    </row>
    <row r="367" spans="1:4" ht="16.5" thickTop="1" thickBot="1">
      <c r="A367" s="666" t="s">
        <v>730</v>
      </c>
      <c r="B367" s="666" t="s">
        <v>92</v>
      </c>
      <c r="C367" s="667" t="s">
        <v>2342</v>
      </c>
      <c r="D367" s="648">
        <v>61831.536095097035</v>
      </c>
    </row>
    <row r="368" spans="1:4" ht="16.5" thickTop="1" thickBot="1">
      <c r="A368" s="666" t="s">
        <v>732</v>
      </c>
      <c r="B368" s="666" t="s">
        <v>92</v>
      </c>
      <c r="C368" s="667" t="s">
        <v>733</v>
      </c>
      <c r="D368" s="648">
        <v>3859.6796794449438</v>
      </c>
    </row>
    <row r="369" spans="1:4" ht="16.5" thickTop="1" thickBot="1">
      <c r="A369" s="666" t="s">
        <v>731</v>
      </c>
      <c r="B369" s="666" t="s">
        <v>92</v>
      </c>
      <c r="C369" s="667" t="s">
        <v>2343</v>
      </c>
      <c r="D369" s="648">
        <v>941.22947217360831</v>
      </c>
    </row>
    <row r="370" spans="1:4" ht="16.5" thickTop="1" thickBot="1">
      <c r="A370" s="666" t="s">
        <v>734</v>
      </c>
      <c r="B370" s="666" t="s">
        <v>92</v>
      </c>
      <c r="C370" s="667" t="s">
        <v>735</v>
      </c>
      <c r="D370" s="648">
        <v>34052.958957646413</v>
      </c>
    </row>
    <row r="371" spans="1:4" ht="16.5" thickTop="1" thickBot="1">
      <c r="A371" s="666" t="s">
        <v>741</v>
      </c>
      <c r="B371" s="666" t="s">
        <v>92</v>
      </c>
      <c r="C371" s="667" t="s">
        <v>1934</v>
      </c>
      <c r="D371" s="648">
        <v>31506.956820274267</v>
      </c>
    </row>
    <row r="372" spans="1:4" ht="16.5" thickTop="1" thickBot="1">
      <c r="A372" s="666" t="s">
        <v>739</v>
      </c>
      <c r="B372" s="666" t="s">
        <v>377</v>
      </c>
      <c r="C372" s="667" t="s">
        <v>740</v>
      </c>
      <c r="D372" s="648">
        <v>2919.4462536402243</v>
      </c>
    </row>
    <row r="373" spans="1:4" ht="16.5" thickTop="1" thickBot="1">
      <c r="A373" s="191"/>
      <c r="B373" s="191"/>
      <c r="C373" s="196"/>
      <c r="D373" s="645"/>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20"/>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8"/>
      <c r="B5" s="100"/>
      <c r="C5" s="101"/>
      <c r="D5" s="646"/>
    </row>
    <row r="6" spans="1:5" ht="30" customHeight="1" thickTop="1" thickBot="1">
      <c r="A6" s="199" t="s">
        <v>1266</v>
      </c>
      <c r="B6" s="100" t="s">
        <v>339</v>
      </c>
      <c r="C6" s="102" t="s">
        <v>2026</v>
      </c>
      <c r="D6" s="650">
        <v>765.62491586610247</v>
      </c>
    </row>
    <row r="7" spans="1:5" ht="30" customHeight="1" thickTop="1" thickBot="1">
      <c r="A7" s="199" t="s">
        <v>1352</v>
      </c>
      <c r="B7" s="100" t="s">
        <v>339</v>
      </c>
      <c r="C7" s="102" t="s">
        <v>2025</v>
      </c>
      <c r="D7" s="650">
        <v>765.62491586610247</v>
      </c>
      <c r="E7" s="103"/>
    </row>
    <row r="8" spans="1:5" ht="30" customHeight="1" thickTop="1" thickBot="1">
      <c r="A8" s="199" t="s">
        <v>1364</v>
      </c>
      <c r="B8" s="100" t="s">
        <v>339</v>
      </c>
      <c r="C8" s="102" t="s">
        <v>2027</v>
      </c>
      <c r="D8" s="650">
        <v>765.62491586610247</v>
      </c>
    </row>
    <row r="9" spans="1:5" ht="30" customHeight="1" thickTop="1" thickBot="1">
      <c r="A9" s="199" t="s">
        <v>1225</v>
      </c>
      <c r="B9" s="100" t="s">
        <v>1223</v>
      </c>
      <c r="C9" s="102" t="s">
        <v>1226</v>
      </c>
      <c r="D9" s="650">
        <v>819.12972593026996</v>
      </c>
    </row>
    <row r="10" spans="1:5" ht="30" customHeight="1" thickTop="1" thickBot="1">
      <c r="A10" s="199" t="s">
        <v>1388</v>
      </c>
      <c r="B10" s="100" t="s">
        <v>339</v>
      </c>
      <c r="C10" s="102" t="s">
        <v>1389</v>
      </c>
      <c r="D10" s="650">
        <v>819.12972593026996</v>
      </c>
    </row>
    <row r="11" spans="1:5" ht="30" customHeight="1" thickTop="1" thickBot="1">
      <c r="A11" s="199" t="s">
        <v>1329</v>
      </c>
      <c r="B11" s="100" t="s">
        <v>339</v>
      </c>
      <c r="C11" s="102" t="s">
        <v>1330</v>
      </c>
      <c r="D11" s="650">
        <v>765.62491586610247</v>
      </c>
    </row>
    <row r="12" spans="1:5" ht="30" customHeight="1" thickTop="1" thickBot="1">
      <c r="A12" s="199" t="s">
        <v>1331</v>
      </c>
      <c r="B12" s="100" t="s">
        <v>339</v>
      </c>
      <c r="C12" s="102" t="s">
        <v>1332</v>
      </c>
      <c r="D12" s="650">
        <v>765.62491586610247</v>
      </c>
    </row>
    <row r="13" spans="1:5" ht="30" customHeight="1" thickTop="1" thickBot="1">
      <c r="A13" s="199" t="s">
        <v>1333</v>
      </c>
      <c r="B13" s="100" t="s">
        <v>339</v>
      </c>
      <c r="C13" s="102" t="s">
        <v>1334</v>
      </c>
      <c r="D13" s="650">
        <v>765.62491586610247</v>
      </c>
    </row>
    <row r="14" spans="1:5" ht="30" customHeight="1" thickTop="1" thickBot="1">
      <c r="A14" s="199" t="s">
        <v>1335</v>
      </c>
      <c r="B14" s="100" t="s">
        <v>339</v>
      </c>
      <c r="C14" s="102" t="s">
        <v>1336</v>
      </c>
      <c r="D14" s="650">
        <v>765.62491586610247</v>
      </c>
    </row>
    <row r="15" spans="1:5" ht="30" customHeight="1" thickTop="1" thickBot="1">
      <c r="A15" s="199" t="s">
        <v>1317</v>
      </c>
      <c r="B15" s="100" t="s">
        <v>339</v>
      </c>
      <c r="C15" s="102" t="s">
        <v>1860</v>
      </c>
      <c r="D15" s="650">
        <v>819.12972593026996</v>
      </c>
    </row>
    <row r="16" spans="1:5" ht="30" customHeight="1" thickTop="1" thickBot="1">
      <c r="A16" s="199" t="s">
        <v>1227</v>
      </c>
      <c r="B16" s="100" t="s">
        <v>339</v>
      </c>
      <c r="C16" s="102" t="s">
        <v>1228</v>
      </c>
      <c r="D16" s="650">
        <v>819.12972593026996</v>
      </c>
    </row>
    <row r="17" spans="1:4" ht="30" customHeight="1" thickTop="1" thickBot="1">
      <c r="A17" s="199" t="s">
        <v>1229</v>
      </c>
      <c r="B17" s="100" t="s">
        <v>339</v>
      </c>
      <c r="C17" s="102" t="s">
        <v>1230</v>
      </c>
      <c r="D17" s="650">
        <v>819.12972593026996</v>
      </c>
    </row>
    <row r="18" spans="1:4" ht="30" customHeight="1" thickTop="1" thickBot="1">
      <c r="A18" s="199" t="s">
        <v>1231</v>
      </c>
      <c r="B18" s="100" t="s">
        <v>339</v>
      </c>
      <c r="C18" s="102" t="s">
        <v>1232</v>
      </c>
      <c r="D18" s="650">
        <v>819.12972593026996</v>
      </c>
    </row>
    <row r="19" spans="1:4" ht="30" customHeight="1" thickTop="1" thickBot="1">
      <c r="A19" s="199" t="s">
        <v>1235</v>
      </c>
      <c r="B19" s="100" t="s">
        <v>339</v>
      </c>
      <c r="C19" s="102" t="s">
        <v>1236</v>
      </c>
      <c r="D19" s="650">
        <v>819.12972593026996</v>
      </c>
    </row>
    <row r="20" spans="1:4" ht="30" customHeight="1" thickTop="1" thickBot="1">
      <c r="A20" s="199" t="s">
        <v>1407</v>
      </c>
      <c r="B20" s="100" t="s">
        <v>339</v>
      </c>
      <c r="C20" s="102" t="s">
        <v>1869</v>
      </c>
      <c r="D20" s="650">
        <v>765.62491586610247</v>
      </c>
    </row>
    <row r="21" spans="1:4" ht="30" customHeight="1" thickTop="1" thickBot="1">
      <c r="A21" s="199" t="s">
        <v>1239</v>
      </c>
      <c r="B21" s="100" t="s">
        <v>339</v>
      </c>
      <c r="C21" s="102" t="s">
        <v>1240</v>
      </c>
      <c r="D21" s="650">
        <v>1593.603833207188</v>
      </c>
    </row>
    <row r="22" spans="1:4" ht="30" customHeight="1" thickTop="1" thickBot="1">
      <c r="A22" s="199" t="s">
        <v>1390</v>
      </c>
      <c r="B22" s="100" t="s">
        <v>339</v>
      </c>
      <c r="C22" s="102" t="s">
        <v>1391</v>
      </c>
      <c r="D22" s="650">
        <v>1593.603833207188</v>
      </c>
    </row>
    <row r="23" spans="1:4" ht="30" customHeight="1" thickTop="1" thickBot="1">
      <c r="A23" s="199" t="s">
        <v>1247</v>
      </c>
      <c r="B23" s="100" t="s">
        <v>339</v>
      </c>
      <c r="C23" s="102" t="s">
        <v>1248</v>
      </c>
      <c r="D23" s="650">
        <v>819.12972593026996</v>
      </c>
    </row>
    <row r="24" spans="1:4" ht="30" customHeight="1" thickTop="1" thickBot="1">
      <c r="A24" s="199" t="s">
        <v>1269</v>
      </c>
      <c r="B24" s="100" t="s">
        <v>339</v>
      </c>
      <c r="C24" s="102" t="s">
        <v>1270</v>
      </c>
      <c r="D24" s="650">
        <v>819.12972593026996</v>
      </c>
    </row>
    <row r="25" spans="1:4" ht="30" customHeight="1" thickTop="1" thickBot="1">
      <c r="A25" s="199" t="s">
        <v>1241</v>
      </c>
      <c r="B25" s="100" t="s">
        <v>339</v>
      </c>
      <c r="C25" s="102" t="s">
        <v>1242</v>
      </c>
      <c r="D25" s="650">
        <v>819.12972593026996</v>
      </c>
    </row>
    <row r="26" spans="1:4" ht="30" customHeight="1" thickTop="1" thickBot="1">
      <c r="A26" s="199" t="s">
        <v>1246</v>
      </c>
      <c r="B26" s="100" t="s">
        <v>339</v>
      </c>
      <c r="C26" s="102" t="s">
        <v>1242</v>
      </c>
      <c r="D26" s="650">
        <v>819.12972593026996</v>
      </c>
    </row>
    <row r="27" spans="1:4" ht="30" customHeight="1" thickTop="1" thickBot="1">
      <c r="A27" s="199" t="s">
        <v>1303</v>
      </c>
      <c r="B27" s="100" t="s">
        <v>339</v>
      </c>
      <c r="C27" s="102" t="s">
        <v>1304</v>
      </c>
      <c r="D27" s="650">
        <v>819.12972593026996</v>
      </c>
    </row>
    <row r="28" spans="1:4" ht="30" customHeight="1" thickTop="1" thickBot="1">
      <c r="A28" s="199" t="s">
        <v>1249</v>
      </c>
      <c r="B28" s="100" t="s">
        <v>339</v>
      </c>
      <c r="C28" s="102" t="s">
        <v>1250</v>
      </c>
      <c r="D28" s="650">
        <v>819.12972593026996</v>
      </c>
    </row>
    <row r="29" spans="1:4" ht="30" customHeight="1" thickTop="1" thickBot="1">
      <c r="A29" s="199" t="s">
        <v>1254</v>
      </c>
      <c r="B29" s="100" t="s">
        <v>339</v>
      </c>
      <c r="C29" s="102" t="s">
        <v>1255</v>
      </c>
      <c r="D29" s="650">
        <v>819.12972593026996</v>
      </c>
    </row>
    <row r="30" spans="1:4" ht="30" customHeight="1" thickTop="1" thickBot="1">
      <c r="A30" s="199" t="s">
        <v>1252</v>
      </c>
      <c r="B30" s="100" t="s">
        <v>339</v>
      </c>
      <c r="C30" s="102" t="s">
        <v>1253</v>
      </c>
      <c r="D30" s="650">
        <v>819.12972593026996</v>
      </c>
    </row>
    <row r="31" spans="1:4" ht="30" customHeight="1" thickTop="1" thickBot="1">
      <c r="A31" s="199" t="s">
        <v>1267</v>
      </c>
      <c r="B31" s="100" t="s">
        <v>339</v>
      </c>
      <c r="C31" s="102" t="s">
        <v>1268</v>
      </c>
      <c r="D31" s="650">
        <v>819.12972593026996</v>
      </c>
    </row>
    <row r="32" spans="1:4" ht="30" customHeight="1" thickTop="1" thickBot="1">
      <c r="A32" s="199" t="s">
        <v>1256</v>
      </c>
      <c r="B32" s="100" t="s">
        <v>339</v>
      </c>
      <c r="C32" s="102" t="s">
        <v>1257</v>
      </c>
      <c r="D32" s="650">
        <v>819.12972593026996</v>
      </c>
    </row>
    <row r="33" spans="1:4" ht="30" customHeight="1" thickTop="1" thickBot="1">
      <c r="A33" s="199" t="s">
        <v>1272</v>
      </c>
      <c r="B33" s="100" t="s">
        <v>339</v>
      </c>
      <c r="C33" s="102" t="s">
        <v>1257</v>
      </c>
      <c r="D33" s="650">
        <v>819.12972593026996</v>
      </c>
    </row>
    <row r="34" spans="1:4" ht="30" customHeight="1" thickTop="1" thickBot="1">
      <c r="A34" s="199" t="s">
        <v>1273</v>
      </c>
      <c r="B34" s="100" t="s">
        <v>339</v>
      </c>
      <c r="C34" s="102" t="s">
        <v>1274</v>
      </c>
      <c r="D34" s="650">
        <v>819.12972593026996</v>
      </c>
    </row>
    <row r="35" spans="1:4" ht="30" customHeight="1" thickTop="1" thickBot="1">
      <c r="A35" s="199" t="s">
        <v>1323</v>
      </c>
      <c r="B35" s="100" t="s">
        <v>339</v>
      </c>
      <c r="C35" s="102" t="s">
        <v>1864</v>
      </c>
      <c r="D35" s="650">
        <v>819.12972593026996</v>
      </c>
    </row>
    <row r="36" spans="1:4" ht="30" customHeight="1" thickTop="1" thickBot="1">
      <c r="A36" s="199" t="s">
        <v>1404</v>
      </c>
      <c r="B36" s="100" t="s">
        <v>339</v>
      </c>
      <c r="C36" s="102" t="s">
        <v>1405</v>
      </c>
      <c r="D36" s="650">
        <v>819.12972593026996</v>
      </c>
    </row>
    <row r="37" spans="1:4" ht="30" customHeight="1" thickTop="1" thickBot="1">
      <c r="A37" s="199" t="s">
        <v>1385</v>
      </c>
      <c r="B37" s="100" t="s">
        <v>339</v>
      </c>
      <c r="C37" s="102" t="s">
        <v>1386</v>
      </c>
      <c r="D37" s="650">
        <v>819.12972593026996</v>
      </c>
    </row>
    <row r="38" spans="1:4" ht="30" customHeight="1" thickTop="1" thickBot="1">
      <c r="A38" s="199" t="s">
        <v>1264</v>
      </c>
      <c r="B38" s="100" t="s">
        <v>339</v>
      </c>
      <c r="C38" s="102" t="s">
        <v>1265</v>
      </c>
      <c r="D38" s="650">
        <v>819.12972593026996</v>
      </c>
    </row>
    <row r="39" spans="1:4" ht="30" customHeight="1" thickTop="1" thickBot="1">
      <c r="A39" s="199" t="s">
        <v>1221</v>
      </c>
      <c r="B39" s="100" t="s">
        <v>1223</v>
      </c>
      <c r="C39" s="102" t="s">
        <v>1280</v>
      </c>
      <c r="D39" s="650">
        <v>819.12972593026996</v>
      </c>
    </row>
    <row r="40" spans="1:4" ht="30" customHeight="1" thickTop="1" thickBot="1">
      <c r="A40" s="199" t="s">
        <v>1261</v>
      </c>
      <c r="B40" s="100" t="s">
        <v>339</v>
      </c>
      <c r="C40" s="102" t="s">
        <v>1262</v>
      </c>
      <c r="D40" s="650">
        <v>819.12972593026996</v>
      </c>
    </row>
    <row r="41" spans="1:4" ht="30" customHeight="1" thickTop="1" thickBot="1">
      <c r="A41" s="199" t="s">
        <v>1259</v>
      </c>
      <c r="B41" s="100" t="s">
        <v>339</v>
      </c>
      <c r="C41" s="102" t="s">
        <v>1260</v>
      </c>
      <c r="D41" s="650">
        <v>819.12972593026996</v>
      </c>
    </row>
    <row r="42" spans="1:4" ht="30" customHeight="1" thickTop="1" thickBot="1">
      <c r="A42" s="199" t="s">
        <v>1392</v>
      </c>
      <c r="B42" s="100" t="s">
        <v>339</v>
      </c>
      <c r="C42" s="102" t="s">
        <v>1260</v>
      </c>
      <c r="D42" s="650">
        <v>819.12972593026996</v>
      </c>
    </row>
    <row r="43" spans="1:4" ht="30" customHeight="1" thickTop="1" thickBot="1">
      <c r="A43" s="199" t="s">
        <v>1233</v>
      </c>
      <c r="B43" s="100" t="s">
        <v>339</v>
      </c>
      <c r="C43" s="102" t="s">
        <v>1234</v>
      </c>
      <c r="D43" s="650">
        <v>819.12972593026996</v>
      </c>
    </row>
    <row r="44" spans="1:4" ht="30" customHeight="1" thickTop="1" thickBot="1">
      <c r="A44" s="199" t="s">
        <v>1387</v>
      </c>
      <c r="B44" s="100" t="s">
        <v>339</v>
      </c>
      <c r="C44" s="102" t="s">
        <v>1234</v>
      </c>
      <c r="D44" s="650">
        <v>819.12972593026996</v>
      </c>
    </row>
    <row r="45" spans="1:4" ht="30" customHeight="1" thickTop="1" thickBot="1">
      <c r="A45" s="199" t="s">
        <v>1278</v>
      </c>
      <c r="B45" s="100" t="s">
        <v>339</v>
      </c>
      <c r="C45" s="102" t="s">
        <v>1279</v>
      </c>
      <c r="D45" s="650">
        <v>819.12972593026996</v>
      </c>
    </row>
    <row r="46" spans="1:4" ht="30" customHeight="1" thickTop="1" thickBot="1">
      <c r="A46" s="199" t="s">
        <v>1287</v>
      </c>
      <c r="B46" s="100" t="s">
        <v>339</v>
      </c>
      <c r="C46" s="102" t="s">
        <v>1288</v>
      </c>
      <c r="D46" s="650">
        <v>819.12972593026996</v>
      </c>
    </row>
    <row r="47" spans="1:4" ht="30" customHeight="1" thickTop="1" thickBot="1">
      <c r="A47" s="199" t="s">
        <v>1291</v>
      </c>
      <c r="B47" s="100" t="s">
        <v>339</v>
      </c>
      <c r="C47" s="102" t="s">
        <v>1292</v>
      </c>
      <c r="D47" s="650">
        <v>819.12972593026996</v>
      </c>
    </row>
    <row r="48" spans="1:4" ht="30" customHeight="1" thickTop="1" thickBot="1">
      <c r="A48" s="199" t="s">
        <v>1283</v>
      </c>
      <c r="B48" s="100" t="s">
        <v>1223</v>
      </c>
      <c r="C48" s="102" t="s">
        <v>1284</v>
      </c>
      <c r="D48" s="650">
        <v>765.62491586610247</v>
      </c>
    </row>
    <row r="49" spans="1:4" ht="30" customHeight="1" thickTop="1" thickBot="1">
      <c r="A49" s="199" t="s">
        <v>1281</v>
      </c>
      <c r="B49" s="100" t="s">
        <v>339</v>
      </c>
      <c r="C49" s="102" t="s">
        <v>1282</v>
      </c>
      <c r="D49" s="650">
        <v>819.12972593026996</v>
      </c>
    </row>
    <row r="50" spans="1:4" ht="30" customHeight="1" thickTop="1" thickBot="1">
      <c r="A50" s="199" t="s">
        <v>1285</v>
      </c>
      <c r="B50" s="100" t="s">
        <v>339</v>
      </c>
      <c r="C50" s="102" t="s">
        <v>1286</v>
      </c>
      <c r="D50" s="650">
        <v>819.12972593026996</v>
      </c>
    </row>
    <row r="51" spans="1:4" ht="30" customHeight="1" thickTop="1" thickBot="1">
      <c r="A51" s="199" t="s">
        <v>1314</v>
      </c>
      <c r="B51" s="100" t="s">
        <v>1306</v>
      </c>
      <c r="C51" s="102" t="s">
        <v>1315</v>
      </c>
      <c r="D51" s="650">
        <v>819.12972593026996</v>
      </c>
    </row>
    <row r="52" spans="1:4" ht="30" customHeight="1" thickTop="1" thickBot="1">
      <c r="A52" s="199" t="s">
        <v>1316</v>
      </c>
      <c r="B52" s="100" t="s">
        <v>1306</v>
      </c>
      <c r="C52" s="102" t="s">
        <v>1315</v>
      </c>
      <c r="D52" s="650">
        <v>819.12972593026996</v>
      </c>
    </row>
    <row r="53" spans="1:4" ht="30" customHeight="1" thickTop="1" thickBot="1">
      <c r="A53" s="199" t="s">
        <v>1289</v>
      </c>
      <c r="B53" s="100" t="s">
        <v>339</v>
      </c>
      <c r="C53" s="102" t="s">
        <v>1290</v>
      </c>
      <c r="D53" s="650">
        <v>819.12972593026996</v>
      </c>
    </row>
    <row r="54" spans="1:4" ht="30" customHeight="1" thickTop="1" thickBot="1">
      <c r="A54" s="199" t="s">
        <v>1293</v>
      </c>
      <c r="B54" s="100" t="s">
        <v>339</v>
      </c>
      <c r="C54" s="102" t="s">
        <v>1294</v>
      </c>
      <c r="D54" s="650">
        <v>1274.8830665657506</v>
      </c>
    </row>
    <row r="55" spans="1:4" ht="30" customHeight="1" thickTop="1" thickBot="1">
      <c r="A55" s="199" t="s">
        <v>1378</v>
      </c>
      <c r="B55" s="100" t="s">
        <v>339</v>
      </c>
      <c r="C55" s="102" t="s">
        <v>2029</v>
      </c>
      <c r="D55" s="650">
        <v>1274.8830665657506</v>
      </c>
    </row>
    <row r="56" spans="1:4" ht="30" customHeight="1" thickTop="1" thickBot="1">
      <c r="A56" s="199" t="s">
        <v>1379</v>
      </c>
      <c r="B56" s="100" t="s">
        <v>339</v>
      </c>
      <c r="C56" s="102" t="s">
        <v>2030</v>
      </c>
      <c r="D56" s="650">
        <v>1274.8830665657506</v>
      </c>
    </row>
    <row r="57" spans="1:4" ht="30" customHeight="1" thickTop="1" thickBot="1">
      <c r="A57" s="199" t="s">
        <v>1380</v>
      </c>
      <c r="B57" s="100" t="s">
        <v>339</v>
      </c>
      <c r="C57" s="102" t="s">
        <v>2031</v>
      </c>
      <c r="D57" s="650">
        <v>1274.8830665657506</v>
      </c>
    </row>
    <row r="58" spans="1:4" ht="30" customHeight="1" thickTop="1" thickBot="1">
      <c r="A58" s="199" t="s">
        <v>1357</v>
      </c>
      <c r="B58" s="100" t="s">
        <v>339</v>
      </c>
      <c r="C58" s="102" t="s">
        <v>1867</v>
      </c>
      <c r="D58" s="650">
        <v>1274.8830665657506</v>
      </c>
    </row>
    <row r="59" spans="1:4" ht="30" customHeight="1" thickTop="1" thickBot="1">
      <c r="A59" s="199" t="s">
        <v>1295</v>
      </c>
      <c r="B59" s="100" t="s">
        <v>339</v>
      </c>
      <c r="C59" s="102" t="s">
        <v>1296</v>
      </c>
      <c r="D59" s="650">
        <v>765.62491586610247</v>
      </c>
    </row>
    <row r="60" spans="1:4" ht="30" customHeight="1" thickTop="1" thickBot="1">
      <c r="A60" s="199" t="s">
        <v>1376</v>
      </c>
      <c r="B60" s="100" t="s">
        <v>339</v>
      </c>
      <c r="C60" s="102" t="s">
        <v>1377</v>
      </c>
      <c r="D60" s="650">
        <v>765.62491586610247</v>
      </c>
    </row>
    <row r="61" spans="1:4" ht="30" customHeight="1" thickTop="1" thickBot="1">
      <c r="A61" s="199" t="s">
        <v>1362</v>
      </c>
      <c r="B61" s="100" t="s">
        <v>339</v>
      </c>
      <c r="C61" s="102" t="s">
        <v>1363</v>
      </c>
      <c r="D61" s="650">
        <v>765.62491586610247</v>
      </c>
    </row>
    <row r="62" spans="1:4" ht="30" customHeight="1" thickTop="1" thickBot="1">
      <c r="A62" s="199" t="s">
        <v>1369</v>
      </c>
      <c r="B62" s="100" t="s">
        <v>339</v>
      </c>
      <c r="C62" s="102" t="s">
        <v>1370</v>
      </c>
      <c r="D62" s="650">
        <v>765.62491586610247</v>
      </c>
    </row>
    <row r="63" spans="1:4" ht="30" customHeight="1" thickTop="1" thickBot="1">
      <c r="A63" s="199" t="s">
        <v>1373</v>
      </c>
      <c r="B63" s="100" t="s">
        <v>339</v>
      </c>
      <c r="C63" s="102" t="s">
        <v>1374</v>
      </c>
      <c r="D63" s="650">
        <v>765.62491586610247</v>
      </c>
    </row>
    <row r="64" spans="1:4" ht="30" customHeight="1" thickTop="1" thickBot="1">
      <c r="A64" s="199" t="s">
        <v>1360</v>
      </c>
      <c r="B64" s="100" t="s">
        <v>339</v>
      </c>
      <c r="C64" s="102" t="s">
        <v>1361</v>
      </c>
      <c r="D64" s="650">
        <v>765.62491586610247</v>
      </c>
    </row>
    <row r="65" spans="1:4" ht="30" customHeight="1" thickTop="1" thickBot="1">
      <c r="A65" s="199" t="s">
        <v>1297</v>
      </c>
      <c r="B65" s="100" t="s">
        <v>339</v>
      </c>
      <c r="C65" s="102" t="s">
        <v>1298</v>
      </c>
      <c r="D65" s="650">
        <v>765.62491586610247</v>
      </c>
    </row>
    <row r="66" spans="1:4" ht="30" customHeight="1" thickTop="1" thickBot="1">
      <c r="A66" s="199" t="s">
        <v>1367</v>
      </c>
      <c r="B66" s="100" t="s">
        <v>339</v>
      </c>
      <c r="C66" s="102" t="s">
        <v>1368</v>
      </c>
      <c r="D66" s="650">
        <v>765.62491586610247</v>
      </c>
    </row>
    <row r="67" spans="1:4" ht="30" customHeight="1" thickTop="1" thickBot="1">
      <c r="A67" s="199" t="s">
        <v>1371</v>
      </c>
      <c r="B67" s="100" t="s">
        <v>339</v>
      </c>
      <c r="C67" s="102" t="s">
        <v>1372</v>
      </c>
      <c r="D67" s="650">
        <v>765.62491586610247</v>
      </c>
    </row>
    <row r="68" spans="1:4" ht="30" customHeight="1" thickTop="1" thickBot="1">
      <c r="A68" s="199" t="s">
        <v>1343</v>
      </c>
      <c r="B68" s="100" t="s">
        <v>339</v>
      </c>
      <c r="C68" s="102" t="s">
        <v>1344</v>
      </c>
      <c r="D68" s="650">
        <v>765.62491586610247</v>
      </c>
    </row>
    <row r="69" spans="1:4" ht="30" customHeight="1" thickTop="1" thickBot="1">
      <c r="A69" s="199" t="s">
        <v>1383</v>
      </c>
      <c r="B69" s="100" t="s">
        <v>339</v>
      </c>
      <c r="C69" s="102" t="s">
        <v>2033</v>
      </c>
      <c r="D69" s="650">
        <v>765.62491586610247</v>
      </c>
    </row>
    <row r="70" spans="1:4" ht="30" customHeight="1" thickTop="1" thickBot="1">
      <c r="A70" s="199" t="s">
        <v>1384</v>
      </c>
      <c r="B70" s="100" t="s">
        <v>339</v>
      </c>
      <c r="C70" s="102" t="s">
        <v>2034</v>
      </c>
      <c r="D70" s="650">
        <v>765.62491586610247</v>
      </c>
    </row>
    <row r="71" spans="1:4" ht="30" customHeight="1" thickTop="1" thickBot="1">
      <c r="A71" s="199" t="s">
        <v>1381</v>
      </c>
      <c r="B71" s="100" t="s">
        <v>339</v>
      </c>
      <c r="C71" s="102" t="s">
        <v>2035</v>
      </c>
      <c r="D71" s="650">
        <v>765.62491586610247</v>
      </c>
    </row>
    <row r="72" spans="1:4" ht="30" customHeight="1" thickTop="1" thickBot="1">
      <c r="A72" s="199" t="s">
        <v>1382</v>
      </c>
      <c r="B72" s="100" t="s">
        <v>339</v>
      </c>
      <c r="C72" s="102" t="s">
        <v>2036</v>
      </c>
      <c r="D72" s="650">
        <v>765.62491586610247</v>
      </c>
    </row>
    <row r="73" spans="1:4" ht="30" customHeight="1" thickTop="1" thickBot="1">
      <c r="A73" s="199" t="s">
        <v>1350</v>
      </c>
      <c r="B73" s="100" t="s">
        <v>339</v>
      </c>
      <c r="C73" s="102" t="s">
        <v>1351</v>
      </c>
      <c r="D73" s="650">
        <v>765.62491586610247</v>
      </c>
    </row>
    <row r="74" spans="1:4" ht="30" customHeight="1" thickTop="1" thickBot="1">
      <c r="A74" s="199" t="s">
        <v>1349</v>
      </c>
      <c r="B74" s="100" t="s">
        <v>339</v>
      </c>
      <c r="C74" s="102" t="s">
        <v>1866</v>
      </c>
      <c r="D74" s="650">
        <v>765.62491586610247</v>
      </c>
    </row>
    <row r="75" spans="1:4" ht="30" customHeight="1" thickTop="1" thickBot="1">
      <c r="A75" s="199" t="s">
        <v>1347</v>
      </c>
      <c r="B75" s="100" t="s">
        <v>339</v>
      </c>
      <c r="C75" s="102" t="s">
        <v>1348</v>
      </c>
      <c r="D75" s="650">
        <v>765.62491586610247</v>
      </c>
    </row>
    <row r="76" spans="1:4" ht="30" customHeight="1" thickTop="1" thickBot="1">
      <c r="A76" s="199" t="s">
        <v>1375</v>
      </c>
      <c r="B76" s="100" t="s">
        <v>339</v>
      </c>
      <c r="C76" s="102" t="s">
        <v>2028</v>
      </c>
      <c r="D76" s="650">
        <v>765.62491586610247</v>
      </c>
    </row>
    <row r="77" spans="1:4" ht="30" customHeight="1" thickTop="1" thickBot="1">
      <c r="A77" s="199" t="s">
        <v>1353</v>
      </c>
      <c r="B77" s="100" t="s">
        <v>339</v>
      </c>
      <c r="C77" s="102" t="s">
        <v>1354</v>
      </c>
      <c r="D77" s="650">
        <v>765.62491586610247</v>
      </c>
    </row>
    <row r="78" spans="1:4" ht="30" customHeight="1" thickTop="1" thickBot="1">
      <c r="A78" s="199" t="s">
        <v>1355</v>
      </c>
      <c r="B78" s="100" t="s">
        <v>339</v>
      </c>
      <c r="C78" s="102" t="s">
        <v>1356</v>
      </c>
      <c r="D78" s="650">
        <v>765.62491586610247</v>
      </c>
    </row>
    <row r="79" spans="1:4" ht="30" customHeight="1" thickTop="1" thickBot="1">
      <c r="A79" s="199" t="s">
        <v>1358</v>
      </c>
      <c r="B79" s="100" t="s">
        <v>339</v>
      </c>
      <c r="C79" s="102" t="s">
        <v>1359</v>
      </c>
      <c r="D79" s="650">
        <v>765.62491586610247</v>
      </c>
    </row>
    <row r="80" spans="1:4" ht="30" customHeight="1" thickTop="1" thickBot="1">
      <c r="A80" s="199" t="s">
        <v>1337</v>
      </c>
      <c r="B80" s="100" t="s">
        <v>339</v>
      </c>
      <c r="C80" s="102" t="s">
        <v>1338</v>
      </c>
      <c r="D80" s="650">
        <v>765.62491586610247</v>
      </c>
    </row>
    <row r="81" spans="1:4" ht="30" customHeight="1" thickTop="1" thickBot="1">
      <c r="A81" s="199" t="s">
        <v>1341</v>
      </c>
      <c r="B81" s="100" t="s">
        <v>339</v>
      </c>
      <c r="C81" s="102" t="s">
        <v>1342</v>
      </c>
      <c r="D81" s="650">
        <v>765.62491586610247</v>
      </c>
    </row>
    <row r="82" spans="1:4" ht="30" customHeight="1" thickTop="1" thickBot="1">
      <c r="A82" s="199" t="s">
        <v>1345</v>
      </c>
      <c r="B82" s="100" t="s">
        <v>339</v>
      </c>
      <c r="C82" s="102" t="s">
        <v>1346</v>
      </c>
      <c r="D82" s="650">
        <v>765.62491586610247</v>
      </c>
    </row>
    <row r="83" spans="1:4" ht="30" customHeight="1" thickTop="1" thickBot="1">
      <c r="A83" s="199" t="s">
        <v>1339</v>
      </c>
      <c r="B83" s="100" t="s">
        <v>339</v>
      </c>
      <c r="C83" s="102" t="s">
        <v>1340</v>
      </c>
      <c r="D83" s="650">
        <v>765.62491586610247</v>
      </c>
    </row>
    <row r="84" spans="1:4" ht="30" customHeight="1" thickTop="1" thickBot="1">
      <c r="A84" s="199" t="s">
        <v>1305</v>
      </c>
      <c r="B84" s="100" t="s">
        <v>339</v>
      </c>
      <c r="C84" s="102" t="s">
        <v>1307</v>
      </c>
      <c r="D84" s="650">
        <v>819.12972593026996</v>
      </c>
    </row>
    <row r="85" spans="1:4" ht="30" customHeight="1" thickTop="1" thickBot="1">
      <c r="A85" s="199" t="s">
        <v>1308</v>
      </c>
      <c r="B85" s="100" t="s">
        <v>339</v>
      </c>
      <c r="C85" s="102" t="s">
        <v>1859</v>
      </c>
      <c r="D85" s="650">
        <v>819.12972593026996</v>
      </c>
    </row>
    <row r="86" spans="1:4" ht="30" customHeight="1" thickTop="1" thickBot="1">
      <c r="A86" s="199" t="s">
        <v>1309</v>
      </c>
      <c r="B86" s="100" t="s">
        <v>1306</v>
      </c>
      <c r="C86" s="102" t="s">
        <v>1310</v>
      </c>
      <c r="D86" s="650">
        <v>819.12972593026996</v>
      </c>
    </row>
    <row r="87" spans="1:4" ht="30" customHeight="1" thickTop="1" thickBot="1">
      <c r="A87" s="199" t="s">
        <v>1311</v>
      </c>
      <c r="B87" s="100" t="s">
        <v>339</v>
      </c>
      <c r="C87" s="102" t="s">
        <v>1312</v>
      </c>
      <c r="D87" s="650">
        <v>819.12972593026996</v>
      </c>
    </row>
    <row r="88" spans="1:4" ht="30" customHeight="1" thickTop="1" thickBot="1">
      <c r="A88" s="199" t="s">
        <v>1313</v>
      </c>
      <c r="B88" s="100" t="s">
        <v>339</v>
      </c>
      <c r="C88" s="102" t="s">
        <v>1312</v>
      </c>
      <c r="D88" s="650">
        <v>819.12972593026996</v>
      </c>
    </row>
    <row r="89" spans="1:4" ht="30" customHeight="1" thickTop="1" thickBot="1">
      <c r="A89" s="199" t="s">
        <v>1243</v>
      </c>
      <c r="B89" s="100" t="s">
        <v>339</v>
      </c>
      <c r="C89" s="102" t="s">
        <v>1852</v>
      </c>
      <c r="D89" s="650">
        <v>765.62491586610247</v>
      </c>
    </row>
    <row r="90" spans="1:4" ht="30" customHeight="1" thickTop="1" thickBot="1">
      <c r="A90" s="199" t="s">
        <v>1365</v>
      </c>
      <c r="B90" s="100" t="s">
        <v>339</v>
      </c>
      <c r="C90" s="102" t="s">
        <v>1366</v>
      </c>
      <c r="D90" s="650">
        <v>819.12972593026996</v>
      </c>
    </row>
    <row r="91" spans="1:4" ht="30" customHeight="1" thickTop="1" thickBot="1">
      <c r="A91" s="199" t="s">
        <v>1244</v>
      </c>
      <c r="B91" s="100" t="s">
        <v>339</v>
      </c>
      <c r="C91" s="102" t="s">
        <v>1245</v>
      </c>
      <c r="D91" s="650">
        <v>819.12972593026996</v>
      </c>
    </row>
    <row r="92" spans="1:4" ht="30" customHeight="1" thickTop="1" thickBot="1">
      <c r="A92" s="199" t="s">
        <v>1277</v>
      </c>
      <c r="B92" s="100" t="s">
        <v>339</v>
      </c>
      <c r="C92" s="102" t="s">
        <v>1858</v>
      </c>
      <c r="D92" s="650">
        <v>765.62491586610247</v>
      </c>
    </row>
    <row r="93" spans="1:4" ht="30" customHeight="1" thickTop="1" thickBot="1">
      <c r="A93" s="199" t="s">
        <v>1408</v>
      </c>
      <c r="B93" s="100" t="s">
        <v>1406</v>
      </c>
      <c r="C93" s="102" t="s">
        <v>1870</v>
      </c>
      <c r="D93" s="650">
        <v>41.265929205558329</v>
      </c>
    </row>
    <row r="94" spans="1:4" ht="30" customHeight="1" thickTop="1" thickBot="1">
      <c r="A94" s="199" t="s">
        <v>1399</v>
      </c>
      <c r="B94" s="100" t="s">
        <v>92</v>
      </c>
      <c r="C94" s="102" t="s">
        <v>1868</v>
      </c>
      <c r="D94" s="650">
        <v>264022.94308124512</v>
      </c>
    </row>
    <row r="95" spans="1:4" ht="30" customHeight="1" thickTop="1" thickBot="1">
      <c r="A95" s="199" t="s">
        <v>1222</v>
      </c>
      <c r="B95" s="100" t="s">
        <v>1223</v>
      </c>
      <c r="C95" s="102" t="s">
        <v>1224</v>
      </c>
      <c r="D95" s="650">
        <v>0.45685372101159405</v>
      </c>
    </row>
    <row r="96" spans="1:4" ht="30" customHeight="1" thickTop="1" thickBot="1">
      <c r="A96" s="199" t="s">
        <v>1631</v>
      </c>
      <c r="B96" s="100" t="s">
        <v>339</v>
      </c>
      <c r="C96" s="102" t="s">
        <v>1851</v>
      </c>
      <c r="D96" s="650">
        <v>1507.7600325093842</v>
      </c>
    </row>
    <row r="97" spans="1:4" ht="30" customHeight="1" thickTop="1" thickBot="1">
      <c r="A97" s="199" t="s">
        <v>1412</v>
      </c>
      <c r="B97" s="100" t="s">
        <v>339</v>
      </c>
      <c r="C97" s="102" t="s">
        <v>1411</v>
      </c>
      <c r="D97" s="650">
        <v>798.68946174713119</v>
      </c>
    </row>
    <row r="98" spans="1:4" ht="30" customHeight="1" thickTop="1" thickBot="1">
      <c r="A98" s="199" t="s">
        <v>1237</v>
      </c>
      <c r="B98" s="100" t="s">
        <v>92</v>
      </c>
      <c r="C98" s="102" t="s">
        <v>1238</v>
      </c>
      <c r="D98" s="650">
        <v>22498.178301798642</v>
      </c>
    </row>
    <row r="99" spans="1:4" ht="30" customHeight="1" thickTop="1" thickBot="1">
      <c r="A99" s="199" t="s">
        <v>1251</v>
      </c>
      <c r="B99" s="100" t="s">
        <v>339</v>
      </c>
      <c r="C99" s="102" t="s">
        <v>1853</v>
      </c>
      <c r="D99" s="650">
        <v>1507.7600325093842</v>
      </c>
    </row>
    <row r="100" spans="1:4" ht="30" customHeight="1" thickTop="1" thickBot="1">
      <c r="A100" s="199" t="s">
        <v>1320</v>
      </c>
      <c r="B100" s="100" t="s">
        <v>1306</v>
      </c>
      <c r="C100" s="102" t="s">
        <v>1863</v>
      </c>
      <c r="D100" s="650">
        <v>1615.4571776886262</v>
      </c>
    </row>
    <row r="101" spans="1:4" ht="30" customHeight="1" thickTop="1" thickBot="1">
      <c r="A101" s="199" t="s">
        <v>1393</v>
      </c>
      <c r="B101" s="100" t="s">
        <v>339</v>
      </c>
      <c r="C101" s="102" t="s">
        <v>1394</v>
      </c>
      <c r="D101" s="650">
        <v>5383.7801797916063</v>
      </c>
    </row>
    <row r="102" spans="1:4" ht="30" customHeight="1" thickTop="1" thickBot="1">
      <c r="A102" s="199" t="s">
        <v>1395</v>
      </c>
      <c r="B102" s="100" t="s">
        <v>141</v>
      </c>
      <c r="C102" s="102" t="s">
        <v>1396</v>
      </c>
      <c r="D102" s="650">
        <v>131713.43243447895</v>
      </c>
    </row>
    <row r="103" spans="1:4" ht="30" customHeight="1" thickTop="1" thickBot="1">
      <c r="A103" s="199" t="s">
        <v>1327</v>
      </c>
      <c r="B103" s="100" t="s">
        <v>344</v>
      </c>
      <c r="C103" s="102" t="s">
        <v>1328</v>
      </c>
      <c r="D103" s="650">
        <v>0.48248321040300302</v>
      </c>
    </row>
    <row r="104" spans="1:4" ht="30" customHeight="1" thickTop="1" thickBot="1">
      <c r="A104" s="199" t="s">
        <v>1325</v>
      </c>
      <c r="B104" s="100" t="s">
        <v>344</v>
      </c>
      <c r="C104" s="102" t="s">
        <v>1326</v>
      </c>
      <c r="D104" s="650">
        <v>0.45685372101159405</v>
      </c>
    </row>
    <row r="105" spans="1:4" ht="30" customHeight="1" thickTop="1" thickBot="1">
      <c r="A105" s="199" t="s">
        <v>1275</v>
      </c>
      <c r="B105" s="100" t="s">
        <v>339</v>
      </c>
      <c r="C105" s="102" t="s">
        <v>1276</v>
      </c>
      <c r="D105" s="650">
        <v>2329.458917351179</v>
      </c>
    </row>
    <row r="106" spans="1:4" ht="30" customHeight="1" thickTop="1" thickBot="1">
      <c r="A106" s="199" t="s">
        <v>1402</v>
      </c>
      <c r="B106" s="100" t="s">
        <v>92</v>
      </c>
      <c r="C106" s="102" t="s">
        <v>1403</v>
      </c>
      <c r="D106" s="650">
        <v>126046.33363621312</v>
      </c>
    </row>
    <row r="107" spans="1:4" ht="30" customHeight="1" thickTop="1" thickBot="1">
      <c r="A107" s="199" t="s">
        <v>1301</v>
      </c>
      <c r="B107" s="100" t="s">
        <v>339</v>
      </c>
      <c r="C107" s="102" t="s">
        <v>1302</v>
      </c>
      <c r="D107" s="650">
        <v>965.06293908644273</v>
      </c>
    </row>
    <row r="108" spans="1:4" ht="30" customHeight="1" thickTop="1" thickBot="1">
      <c r="A108" s="199" t="s">
        <v>1263</v>
      </c>
      <c r="B108" s="100" t="s">
        <v>339</v>
      </c>
      <c r="C108" s="102" t="s">
        <v>1855</v>
      </c>
      <c r="D108" s="650">
        <v>1400.0628873301428</v>
      </c>
    </row>
    <row r="109" spans="1:4" ht="30" customHeight="1" thickTop="1" thickBot="1">
      <c r="A109" s="199" t="s">
        <v>1258</v>
      </c>
      <c r="B109" s="100" t="s">
        <v>339</v>
      </c>
      <c r="C109" s="102" t="s">
        <v>1854</v>
      </c>
      <c r="D109" s="650">
        <v>1149.248959347148</v>
      </c>
    </row>
    <row r="110" spans="1:4" ht="30" customHeight="1" thickTop="1" thickBot="1">
      <c r="A110" s="199" t="s">
        <v>1397</v>
      </c>
      <c r="B110" s="100" t="s">
        <v>339</v>
      </c>
      <c r="C110" s="102" t="s">
        <v>1398</v>
      </c>
      <c r="D110" s="650">
        <v>1507.7600325093842</v>
      </c>
    </row>
    <row r="111" spans="1:4" ht="30" customHeight="1" thickTop="1" thickBot="1">
      <c r="A111" s="199" t="s">
        <v>1318</v>
      </c>
      <c r="B111" s="100" t="s">
        <v>1306</v>
      </c>
      <c r="C111" s="102" t="s">
        <v>1861</v>
      </c>
      <c r="D111" s="650">
        <v>847.62943791548196</v>
      </c>
    </row>
    <row r="112" spans="1:4" ht="30" customHeight="1" thickTop="1" thickBot="1">
      <c r="A112" s="199" t="s">
        <v>1319</v>
      </c>
      <c r="B112" s="100" t="s">
        <v>344</v>
      </c>
      <c r="C112" s="102" t="s">
        <v>1862</v>
      </c>
      <c r="D112" s="650">
        <v>3.0869538330748139</v>
      </c>
    </row>
    <row r="113" spans="1:4" ht="30" customHeight="1" thickTop="1" thickBot="1">
      <c r="A113" s="199" t="s">
        <v>1324</v>
      </c>
      <c r="B113" s="100" t="s">
        <v>1306</v>
      </c>
      <c r="C113" s="102" t="s">
        <v>1865</v>
      </c>
      <c r="D113" s="650">
        <v>666.55653488855535</v>
      </c>
    </row>
    <row r="114" spans="1:4" ht="30" customHeight="1" thickTop="1" thickBot="1">
      <c r="A114" s="199" t="s">
        <v>1400</v>
      </c>
      <c r="B114" s="100" t="s">
        <v>92</v>
      </c>
      <c r="C114" s="102" t="s">
        <v>1401</v>
      </c>
      <c r="D114" s="650">
        <v>1090123.3906756272</v>
      </c>
    </row>
    <row r="115" spans="1:4" ht="30" customHeight="1" thickTop="1" thickBot="1">
      <c r="A115" s="199" t="s">
        <v>1321</v>
      </c>
      <c r="B115" s="100" t="s">
        <v>92</v>
      </c>
      <c r="C115" s="102" t="s">
        <v>1322</v>
      </c>
      <c r="D115" s="650">
        <v>899.11553864431733</v>
      </c>
    </row>
    <row r="116" spans="1:4" ht="30" customHeight="1" thickTop="1" thickBot="1">
      <c r="A116" s="199" t="s">
        <v>1271</v>
      </c>
      <c r="B116" s="100" t="s">
        <v>339</v>
      </c>
      <c r="C116" s="102" t="s">
        <v>1857</v>
      </c>
      <c r="D116" s="650">
        <v>21.431461293118662</v>
      </c>
    </row>
    <row r="117" spans="1:4" ht="30" customHeight="1" thickTop="1" thickBot="1">
      <c r="A117" s="199" t="s">
        <v>1299</v>
      </c>
      <c r="B117" s="100" t="s">
        <v>92</v>
      </c>
      <c r="C117" s="102" t="s">
        <v>1300</v>
      </c>
      <c r="D117" s="650">
        <v>512638.41105319076</v>
      </c>
    </row>
    <row r="118" spans="1:4" ht="16.5" thickTop="1" thickBot="1">
      <c r="D118" s="647"/>
    </row>
    <row r="119" spans="1:4" ht="16.5" thickTop="1" thickBot="1">
      <c r="D119" s="647"/>
    </row>
    <row r="120"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699"/>
      <c r="B1" s="702"/>
      <c r="C1" s="703"/>
      <c r="D1" s="703"/>
      <c r="E1" s="703"/>
      <c r="F1" s="703"/>
      <c r="G1" s="703"/>
      <c r="H1" s="703"/>
      <c r="I1" s="704"/>
      <c r="J1" s="711" t="s">
        <v>933</v>
      </c>
      <c r="K1" s="718" t="s">
        <v>2198</v>
      </c>
      <c r="L1" s="719"/>
      <c r="M1" s="720"/>
    </row>
    <row r="2" spans="1:13" s="488" customFormat="1">
      <c r="A2" s="700"/>
      <c r="B2" s="724" t="s">
        <v>934</v>
      </c>
      <c r="C2" s="725"/>
      <c r="D2" s="725"/>
      <c r="E2" s="725"/>
      <c r="F2" s="725"/>
      <c r="G2" s="725"/>
      <c r="H2" s="725"/>
      <c r="I2" s="726"/>
      <c r="J2" s="712"/>
      <c r="K2" s="721"/>
      <c r="L2" s="722"/>
      <c r="M2" s="723"/>
    </row>
    <row r="3" spans="1:13" s="488" customFormat="1">
      <c r="A3" s="700"/>
      <c r="B3" s="705" t="s">
        <v>2199</v>
      </c>
      <c r="C3" s="706"/>
      <c r="D3" s="706"/>
      <c r="E3" s="706"/>
      <c r="F3" s="706"/>
      <c r="G3" s="706"/>
      <c r="H3" s="706"/>
      <c r="I3" s="707"/>
      <c r="J3" s="716" t="s">
        <v>935</v>
      </c>
      <c r="K3" s="728">
        <v>1</v>
      </c>
      <c r="L3" s="729"/>
      <c r="M3" s="730"/>
    </row>
    <row r="4" spans="1:13" s="488" customFormat="1">
      <c r="A4" s="700"/>
      <c r="B4" s="705" t="s">
        <v>2200</v>
      </c>
      <c r="C4" s="706"/>
      <c r="D4" s="706"/>
      <c r="E4" s="706"/>
      <c r="F4" s="706"/>
      <c r="G4" s="706"/>
      <c r="H4" s="706"/>
      <c r="I4" s="707"/>
      <c r="J4" s="727"/>
      <c r="K4" s="731"/>
      <c r="L4" s="732"/>
      <c r="M4" s="733"/>
    </row>
    <row r="5" spans="1:13" s="488" customFormat="1">
      <c r="A5" s="700"/>
      <c r="B5" s="713" t="s">
        <v>2201</v>
      </c>
      <c r="C5" s="714"/>
      <c r="D5" s="714"/>
      <c r="E5" s="714"/>
      <c r="F5" s="714"/>
      <c r="G5" s="714"/>
      <c r="H5" s="714"/>
      <c r="I5" s="715"/>
      <c r="J5" s="716" t="s">
        <v>936</v>
      </c>
      <c r="K5" s="734"/>
      <c r="L5" s="734" t="s">
        <v>937</v>
      </c>
      <c r="M5" s="736"/>
    </row>
    <row r="6" spans="1:13" s="488" customFormat="1" ht="13.5" customHeight="1" thickBot="1">
      <c r="A6" s="701"/>
      <c r="B6" s="708"/>
      <c r="C6" s="709"/>
      <c r="D6" s="709"/>
      <c r="E6" s="709"/>
      <c r="F6" s="709"/>
      <c r="G6" s="709"/>
      <c r="H6" s="709"/>
      <c r="I6" s="710"/>
      <c r="J6" s="717"/>
      <c r="K6" s="735"/>
      <c r="L6" s="735"/>
      <c r="M6" s="737"/>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696" t="s">
        <v>2205</v>
      </c>
      <c r="B10" s="697"/>
      <c r="C10" s="697"/>
      <c r="D10" s="697"/>
      <c r="E10" s="507" t="s">
        <v>2206</v>
      </c>
      <c r="F10" s="508"/>
      <c r="H10" s="698" t="s">
        <v>2207</v>
      </c>
      <c r="I10" s="698"/>
      <c r="J10" s="509" t="s">
        <v>2206</v>
      </c>
      <c r="K10" s="510"/>
      <c r="L10" s="510"/>
      <c r="M10" s="511"/>
    </row>
    <row r="11" spans="1:13" s="488" customFormat="1" ht="24" customHeight="1">
      <c r="A11" s="512" t="s">
        <v>939</v>
      </c>
      <c r="B11" s="513"/>
      <c r="C11" s="695"/>
      <c r="D11" s="695"/>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38"/>
      <c r="L12" s="738"/>
      <c r="M12" s="739"/>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0" t="s">
        <v>2202</v>
      </c>
      <c r="F25" s="740"/>
      <c r="G25" s="740"/>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41" t="s">
        <v>942</v>
      </c>
      <c r="B27" s="742"/>
      <c r="C27" s="742"/>
      <c r="D27" s="742"/>
      <c r="E27" s="742"/>
      <c r="F27" s="742"/>
      <c r="G27" s="742"/>
      <c r="H27" s="742"/>
      <c r="I27" s="742"/>
      <c r="J27" s="742"/>
      <c r="K27" s="742"/>
      <c r="L27" s="742"/>
      <c r="M27" s="743"/>
    </row>
    <row r="28" spans="1:13" ht="13.5" thickBot="1">
      <c r="A28" s="554"/>
      <c r="B28" s="555"/>
      <c r="C28" s="555"/>
      <c r="D28" s="555"/>
      <c r="E28" s="555"/>
      <c r="F28" s="555"/>
      <c r="G28" s="555"/>
      <c r="H28" s="555"/>
      <c r="I28" s="555"/>
      <c r="J28" s="555"/>
      <c r="K28" s="555"/>
      <c r="L28" s="555"/>
      <c r="M28" s="556"/>
    </row>
    <row r="29" spans="1:13" ht="25.5">
      <c r="A29" s="557" t="s">
        <v>943</v>
      </c>
      <c r="B29" s="744" t="s">
        <v>944</v>
      </c>
      <c r="C29" s="745"/>
      <c r="D29" s="745"/>
      <c r="E29" s="745"/>
      <c r="F29" s="745"/>
      <c r="G29" s="745"/>
      <c r="H29" s="745"/>
      <c r="I29" s="746"/>
      <c r="J29" s="558" t="s">
        <v>2215</v>
      </c>
      <c r="K29" s="747" t="s">
        <v>945</v>
      </c>
      <c r="L29" s="748"/>
      <c r="M29" s="557" t="s">
        <v>946</v>
      </c>
    </row>
    <row r="30" spans="1:13" ht="13.5" thickBot="1">
      <c r="A30" s="559"/>
      <c r="B30" s="560"/>
      <c r="C30" s="561"/>
      <c r="D30" s="561"/>
      <c r="E30" s="561"/>
      <c r="F30" s="561"/>
      <c r="G30" s="561"/>
      <c r="H30" s="561"/>
      <c r="I30" s="561"/>
      <c r="J30" s="562"/>
      <c r="K30" s="749"/>
      <c r="L30" s="750"/>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51" t="s">
        <v>944</v>
      </c>
      <c r="B34" s="752"/>
      <c r="C34" s="752"/>
      <c r="D34" s="752"/>
      <c r="E34" s="752"/>
      <c r="F34" s="752"/>
      <c r="G34" s="753"/>
      <c r="H34" s="754" t="s">
        <v>948</v>
      </c>
      <c r="I34" s="755"/>
      <c r="J34" s="570" t="s">
        <v>949</v>
      </c>
      <c r="K34" s="756" t="s">
        <v>950</v>
      </c>
      <c r="L34" s="753"/>
      <c r="M34" s="571" t="s">
        <v>951</v>
      </c>
    </row>
    <row r="35" spans="1:13" s="572" customFormat="1" ht="12">
      <c r="A35" s="757"/>
      <c r="B35" s="758"/>
      <c r="C35" s="758"/>
      <c r="D35" s="758"/>
      <c r="E35" s="758"/>
      <c r="F35" s="758"/>
      <c r="G35" s="759"/>
      <c r="H35" s="760"/>
      <c r="I35" s="761"/>
      <c r="J35" s="573"/>
      <c r="K35" s="762"/>
      <c r="L35" s="759"/>
      <c r="M35" s="574"/>
    </row>
    <row r="36" spans="1:13" s="572" customFormat="1" thickBot="1">
      <c r="A36" s="763"/>
      <c r="B36" s="764"/>
      <c r="C36" s="764"/>
      <c r="D36" s="764"/>
      <c r="E36" s="764"/>
      <c r="F36" s="764"/>
      <c r="G36" s="765"/>
      <c r="H36" s="766"/>
      <c r="I36" s="767"/>
      <c r="J36" s="575"/>
      <c r="K36" s="768"/>
      <c r="L36" s="765"/>
      <c r="M36" s="576"/>
    </row>
    <row r="37" spans="1:13" s="572" customFormat="1" thickBot="1">
      <c r="A37" s="769" t="s">
        <v>953</v>
      </c>
      <c r="B37" s="770"/>
      <c r="C37" s="770"/>
      <c r="D37" s="770"/>
      <c r="E37" s="770"/>
      <c r="F37" s="770"/>
      <c r="G37" s="770"/>
      <c r="H37" s="770"/>
      <c r="I37" s="770"/>
      <c r="J37" s="770"/>
      <c r="K37" s="770"/>
      <c r="L37" s="771"/>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51" t="s">
        <v>944</v>
      </c>
      <c r="B41" s="752"/>
      <c r="C41" s="752"/>
      <c r="D41" s="752"/>
      <c r="E41" s="752"/>
      <c r="F41" s="752"/>
      <c r="G41" s="752"/>
      <c r="H41" s="753"/>
      <c r="I41" s="586" t="s">
        <v>945</v>
      </c>
      <c r="J41" s="570" t="s">
        <v>946</v>
      </c>
      <c r="K41" s="756" t="s">
        <v>955</v>
      </c>
      <c r="L41" s="753"/>
      <c r="M41" s="571" t="s">
        <v>951</v>
      </c>
    </row>
    <row r="42" spans="1:13" s="572" customFormat="1" ht="12">
      <c r="A42" s="772"/>
      <c r="B42" s="773"/>
      <c r="C42" s="773"/>
      <c r="D42" s="773"/>
      <c r="E42" s="773"/>
      <c r="F42" s="773"/>
      <c r="G42" s="773"/>
      <c r="H42" s="761"/>
      <c r="I42" s="587"/>
      <c r="J42" s="573"/>
      <c r="K42" s="762"/>
      <c r="L42" s="759"/>
      <c r="M42" s="574"/>
    </row>
    <row r="43" spans="1:13" s="572" customFormat="1" thickBot="1">
      <c r="A43" s="774"/>
      <c r="B43" s="775"/>
      <c r="C43" s="775"/>
      <c r="D43" s="775"/>
      <c r="E43" s="775"/>
      <c r="F43" s="775"/>
      <c r="G43" s="775"/>
      <c r="H43" s="767"/>
      <c r="I43" s="588"/>
      <c r="J43" s="589"/>
      <c r="K43" s="768"/>
      <c r="L43" s="765"/>
      <c r="M43" s="590"/>
    </row>
    <row r="44" spans="1:13" s="572" customFormat="1" thickBot="1">
      <c r="A44" s="769" t="s">
        <v>953</v>
      </c>
      <c r="B44" s="770"/>
      <c r="C44" s="770"/>
      <c r="D44" s="770"/>
      <c r="E44" s="770"/>
      <c r="F44" s="770"/>
      <c r="G44" s="770"/>
      <c r="H44" s="770"/>
      <c r="I44" s="770"/>
      <c r="J44" s="770"/>
      <c r="K44" s="770"/>
      <c r="L44" s="771"/>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76" t="s">
        <v>957</v>
      </c>
      <c r="B48" s="777"/>
      <c r="C48" s="777"/>
      <c r="D48" s="777"/>
      <c r="E48" s="778"/>
      <c r="F48" s="593"/>
      <c r="G48" s="594" t="s">
        <v>945</v>
      </c>
      <c r="H48" s="595" t="s">
        <v>958</v>
      </c>
      <c r="I48" s="596" t="s">
        <v>2233</v>
      </c>
      <c r="J48" s="595" t="s">
        <v>2234</v>
      </c>
      <c r="K48" s="779" t="s">
        <v>961</v>
      </c>
      <c r="L48" s="778"/>
      <c r="M48" s="597" t="s">
        <v>951</v>
      </c>
    </row>
    <row r="49" spans="1:13" s="572" customFormat="1" ht="12">
      <c r="A49" s="598"/>
      <c r="B49" s="599"/>
      <c r="C49" s="599"/>
      <c r="D49" s="599"/>
      <c r="E49" s="599"/>
      <c r="F49" s="599"/>
      <c r="G49" s="600"/>
      <c r="H49" s="573"/>
      <c r="I49" s="587"/>
      <c r="J49" s="573"/>
      <c r="K49" s="762"/>
      <c r="L49" s="759"/>
      <c r="M49" s="574"/>
    </row>
    <row r="50" spans="1:13" s="572" customFormat="1" thickBot="1">
      <c r="A50" s="601"/>
      <c r="B50" s="602"/>
      <c r="C50" s="602"/>
      <c r="D50" s="602"/>
      <c r="E50" s="602"/>
      <c r="F50" s="602"/>
      <c r="G50" s="603"/>
      <c r="H50" s="575"/>
      <c r="I50" s="585"/>
      <c r="J50" s="575"/>
      <c r="K50" s="768"/>
      <c r="L50" s="765"/>
      <c r="M50" s="576"/>
    </row>
    <row r="51" spans="1:13" s="572" customFormat="1" thickBot="1">
      <c r="A51" s="780" t="s">
        <v>953</v>
      </c>
      <c r="B51" s="781"/>
      <c r="C51" s="781"/>
      <c r="D51" s="781"/>
      <c r="E51" s="781"/>
      <c r="F51" s="781"/>
      <c r="G51" s="781"/>
      <c r="H51" s="781"/>
      <c r="I51" s="781"/>
      <c r="J51" s="781"/>
      <c r="K51" s="781"/>
      <c r="L51" s="782"/>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76" t="s">
        <v>944</v>
      </c>
      <c r="B55" s="777"/>
      <c r="C55" s="777"/>
      <c r="D55" s="777"/>
      <c r="E55" s="777"/>
      <c r="F55" s="777"/>
      <c r="G55" s="778"/>
      <c r="H55" s="594" t="s">
        <v>964</v>
      </c>
      <c r="I55" s="596" t="s">
        <v>965</v>
      </c>
      <c r="J55" s="595" t="s">
        <v>966</v>
      </c>
      <c r="K55" s="783" t="s">
        <v>950</v>
      </c>
      <c r="L55" s="784"/>
      <c r="M55" s="605" t="s">
        <v>951</v>
      </c>
    </row>
    <row r="56" spans="1:13" s="572" customFormat="1" ht="12">
      <c r="A56" s="772"/>
      <c r="B56" s="773"/>
      <c r="C56" s="773"/>
      <c r="D56" s="773"/>
      <c r="E56" s="773"/>
      <c r="F56" s="773"/>
      <c r="G56" s="773"/>
      <c r="H56" s="573"/>
      <c r="I56" s="587"/>
      <c r="J56" s="573"/>
      <c r="K56" s="762"/>
      <c r="L56" s="759"/>
      <c r="M56" s="574"/>
    </row>
    <row r="57" spans="1:13" s="572" customFormat="1" thickBot="1">
      <c r="A57" s="774"/>
      <c r="B57" s="775"/>
      <c r="C57" s="775"/>
      <c r="D57" s="775"/>
      <c r="E57" s="775"/>
      <c r="F57" s="775"/>
      <c r="G57" s="775"/>
      <c r="H57" s="575"/>
      <c r="I57" s="585"/>
      <c r="J57" s="575"/>
      <c r="K57" s="768"/>
      <c r="L57" s="765"/>
      <c r="M57" s="576"/>
    </row>
    <row r="58" spans="1:13" s="572" customFormat="1" thickBot="1">
      <c r="A58" s="769" t="s">
        <v>953</v>
      </c>
      <c r="B58" s="770"/>
      <c r="C58" s="770"/>
      <c r="D58" s="770"/>
      <c r="E58" s="770"/>
      <c r="F58" s="770"/>
      <c r="G58" s="770"/>
      <c r="H58" s="770"/>
      <c r="I58" s="770"/>
      <c r="J58" s="770"/>
      <c r="K58" s="770"/>
      <c r="L58" s="771"/>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69" t="s">
        <v>967</v>
      </c>
      <c r="B60" s="770"/>
      <c r="C60" s="770"/>
      <c r="D60" s="770"/>
      <c r="E60" s="770"/>
      <c r="F60" s="770"/>
      <c r="G60" s="770"/>
      <c r="H60" s="770"/>
      <c r="I60" s="770"/>
      <c r="J60" s="770"/>
      <c r="K60" s="770"/>
      <c r="L60" s="771"/>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51" t="s">
        <v>944</v>
      </c>
      <c r="B64" s="752"/>
      <c r="C64" s="752"/>
      <c r="D64" s="752"/>
      <c r="E64" s="752"/>
      <c r="F64" s="752"/>
      <c r="G64" s="752"/>
      <c r="H64" s="606"/>
      <c r="I64" s="607"/>
      <c r="J64" s="608" t="s">
        <v>970</v>
      </c>
      <c r="K64" s="785" t="s">
        <v>971</v>
      </c>
      <c r="L64" s="786"/>
      <c r="M64" s="609"/>
    </row>
    <row r="65" spans="1:13" s="572" customFormat="1" ht="12">
      <c r="A65" s="772" t="s">
        <v>2235</v>
      </c>
      <c r="B65" s="773"/>
      <c r="C65" s="773"/>
      <c r="D65" s="773"/>
      <c r="E65" s="773"/>
      <c r="F65" s="773"/>
      <c r="G65" s="773"/>
      <c r="H65" s="610"/>
      <c r="I65" s="611"/>
      <c r="J65" s="612"/>
      <c r="K65" s="797"/>
      <c r="L65" s="798"/>
      <c r="M65" s="613"/>
    </row>
    <row r="66" spans="1:13" s="572" customFormat="1" ht="12">
      <c r="A66" s="614" t="s">
        <v>973</v>
      </c>
      <c r="B66" s="615"/>
      <c r="C66" s="615"/>
      <c r="D66" s="615"/>
      <c r="E66" s="615"/>
      <c r="F66" s="615"/>
      <c r="G66" s="615"/>
      <c r="H66" s="610"/>
      <c r="I66" s="611"/>
      <c r="J66" s="612"/>
      <c r="K66" s="797"/>
      <c r="L66" s="798"/>
      <c r="M66" s="613"/>
    </row>
    <row r="67" spans="1:13" s="572" customFormat="1" thickBot="1">
      <c r="A67" s="601" t="s">
        <v>974</v>
      </c>
      <c r="B67" s="602"/>
      <c r="C67" s="602"/>
      <c r="D67" s="602"/>
      <c r="E67" s="602"/>
      <c r="F67" s="602"/>
      <c r="G67" s="602"/>
      <c r="H67" s="616"/>
      <c r="I67" s="617"/>
      <c r="J67" s="612"/>
      <c r="K67" s="799"/>
      <c r="L67" s="800"/>
      <c r="M67" s="613"/>
    </row>
    <row r="68" spans="1:13" s="572" customFormat="1" thickBot="1">
      <c r="A68" s="769" t="s">
        <v>953</v>
      </c>
      <c r="B68" s="770"/>
      <c r="C68" s="770"/>
      <c r="D68" s="770"/>
      <c r="E68" s="770"/>
      <c r="F68" s="770"/>
      <c r="G68" s="770"/>
      <c r="H68" s="770"/>
      <c r="I68" s="770"/>
      <c r="J68" s="770"/>
      <c r="K68" s="770"/>
      <c r="L68" s="771"/>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69" t="s">
        <v>2236</v>
      </c>
      <c r="B70" s="770"/>
      <c r="C70" s="770"/>
      <c r="D70" s="770"/>
      <c r="E70" s="770"/>
      <c r="F70" s="770"/>
      <c r="G70" s="770"/>
      <c r="H70" s="770"/>
      <c r="I70" s="770"/>
      <c r="J70" s="770"/>
      <c r="K70" s="770"/>
      <c r="L70" s="771"/>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787" t="s">
        <v>2218</v>
      </c>
      <c r="B87" s="788"/>
      <c r="C87" s="788"/>
      <c r="D87" s="788"/>
      <c r="E87" s="788"/>
      <c r="F87" s="788"/>
      <c r="G87" s="788"/>
      <c r="H87" s="788"/>
      <c r="I87" s="788"/>
      <c r="J87" s="788"/>
      <c r="K87" s="788"/>
      <c r="L87" s="788"/>
      <c r="M87" s="789"/>
    </row>
    <row r="88" spans="1:13" ht="17.25" customHeight="1">
      <c r="A88" s="787"/>
      <c r="B88" s="788"/>
      <c r="C88" s="788"/>
      <c r="D88" s="788"/>
      <c r="E88" s="788"/>
      <c r="F88" s="788"/>
      <c r="G88" s="788"/>
      <c r="H88" s="788"/>
      <c r="I88" s="788"/>
      <c r="J88" s="788"/>
      <c r="K88" s="788"/>
      <c r="L88" s="788"/>
      <c r="M88" s="789"/>
    </row>
    <row r="89" spans="1:13" ht="18.75" customHeight="1">
      <c r="A89" s="790" t="s">
        <v>2219</v>
      </c>
      <c r="B89" s="791"/>
      <c r="C89" s="791"/>
      <c r="D89" s="791"/>
      <c r="E89" s="791"/>
      <c r="F89" s="791"/>
      <c r="G89" s="791"/>
      <c r="H89" s="791"/>
      <c r="I89" s="791"/>
      <c r="J89" s="791"/>
      <c r="K89" s="791"/>
      <c r="L89" s="791"/>
      <c r="M89" s="792"/>
    </row>
    <row r="90" spans="1:13" ht="21.75" customHeight="1">
      <c r="A90" s="790"/>
      <c r="B90" s="791"/>
      <c r="C90" s="791"/>
      <c r="D90" s="791"/>
      <c r="E90" s="791"/>
      <c r="F90" s="791"/>
      <c r="G90" s="791"/>
      <c r="H90" s="791"/>
      <c r="I90" s="791"/>
      <c r="J90" s="791"/>
      <c r="K90" s="791"/>
      <c r="L90" s="791"/>
      <c r="M90" s="792"/>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93"/>
      <c r="J100" s="793"/>
      <c r="K100" s="793"/>
      <c r="L100" s="793"/>
      <c r="M100" s="794"/>
    </row>
    <row r="101" spans="1:13" ht="13.5" thickBot="1">
      <c r="A101" s="642" t="s">
        <v>2221</v>
      </c>
      <c r="B101" s="643"/>
      <c r="C101" s="643"/>
      <c r="D101" s="644"/>
      <c r="E101" s="644"/>
      <c r="F101" s="644"/>
      <c r="G101" s="644"/>
      <c r="H101" s="644"/>
      <c r="I101" s="795"/>
      <c r="J101" s="795"/>
      <c r="K101" s="795"/>
      <c r="L101" s="795"/>
      <c r="M101" s="79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815" t="s">
        <v>2205</v>
      </c>
      <c r="C10" s="816"/>
      <c r="D10" s="816"/>
      <c r="E10" s="816"/>
      <c r="F10" s="357" t="s">
        <v>2206</v>
      </c>
      <c r="G10" s="79"/>
      <c r="H10" s="358"/>
      <c r="I10" s="817" t="s">
        <v>2207</v>
      </c>
      <c r="J10" s="817"/>
      <c r="K10" s="359" t="s">
        <v>2206</v>
      </c>
      <c r="L10" s="355"/>
      <c r="M10" s="355"/>
      <c r="N10" s="356"/>
    </row>
    <row r="11" spans="2:14">
      <c r="B11" s="360" t="s">
        <v>939</v>
      </c>
      <c r="C11" s="361"/>
      <c r="D11" s="803"/>
      <c r="E11" s="803"/>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818" t="s">
        <v>2222</v>
      </c>
      <c r="G25" s="819"/>
      <c r="H25" s="819"/>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129</v>
      </c>
      <c r="B36" s="874" t="str">
        <f>VLOOKUP(A36,EQUIPOS!A6:D154,3,FALSE)</f>
        <v xml:space="preserve">Buldozer, Potencia al volante de 140 HP, motor de 2200 RPM, longitud de hoja 4,80m. </v>
      </c>
      <c r="C36" s="875"/>
      <c r="D36" s="875"/>
      <c r="E36" s="875"/>
      <c r="F36" s="875"/>
      <c r="G36" s="875"/>
      <c r="H36" s="876"/>
      <c r="I36" s="266"/>
      <c r="J36" s="267"/>
      <c r="K36" s="268">
        <f>VLOOKUP(A36,EQUIPOS!A6:D161,4,FALSE)</f>
        <v>132894.18578239923</v>
      </c>
      <c r="L36" s="269"/>
      <c r="M36" s="270">
        <v>0.15</v>
      </c>
      <c r="N36" s="271">
        <f>K36/M36</f>
        <v>885961.23854932829</v>
      </c>
    </row>
    <row r="37" spans="1:14">
      <c r="A37" t="s">
        <v>150</v>
      </c>
      <c r="B37" s="874" t="str">
        <f>VLOOKUP(A37,EQUIPOS!A7:D154,3,FALSE)</f>
        <v>Cargador : Potencia en el volante 125 hp, Clasificación de RPM del motor 2300.</v>
      </c>
      <c r="C37" s="875"/>
      <c r="D37" s="875"/>
      <c r="E37" s="875"/>
      <c r="F37" s="875"/>
      <c r="G37" s="875"/>
      <c r="H37" s="876"/>
      <c r="I37" s="266"/>
      <c r="J37" s="267"/>
      <c r="K37" s="268">
        <f>VLOOKUP(A37,EQUIPOS!A7:D162,4,FALSE)</f>
        <v>122671.55610683006</v>
      </c>
      <c r="L37" s="269"/>
      <c r="M37" s="270">
        <v>0.15</v>
      </c>
      <c r="N37" s="271">
        <f>K37/M37</f>
        <v>817810.37404553371</v>
      </c>
    </row>
    <row r="38" spans="1:14">
      <c r="A38" t="s">
        <v>273</v>
      </c>
      <c r="B38" s="874" t="str">
        <f>VLOOKUP(A38,EQUIPOS!A8:D154,3,FALSE)</f>
        <v>Motosierra, 93.6 cm3 - 7.1 HP, 45-90 cm - 7.9 kg</v>
      </c>
      <c r="C38" s="875"/>
      <c r="D38" s="875"/>
      <c r="E38" s="875"/>
      <c r="F38" s="875"/>
      <c r="G38" s="875"/>
      <c r="H38" s="876"/>
      <c r="I38" s="266"/>
      <c r="J38" s="267"/>
      <c r="K38" s="268">
        <f>VLOOKUP(A38,EQUIPOS!A8:D163,4,FALSE)</f>
        <v>6389.1435472307321</v>
      </c>
      <c r="L38" s="269"/>
      <c r="M38" s="270">
        <v>0.15</v>
      </c>
      <c r="N38" s="272">
        <f>K38/M38</f>
        <v>42594.290314871549</v>
      </c>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99">
        <f>SUM(N36:N42)</f>
        <v>1755387.7362430668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8" t="s">
        <v>957</v>
      </c>
      <c r="C58" s="889"/>
      <c r="D58" s="889"/>
      <c r="E58" s="889"/>
      <c r="F58" s="889"/>
      <c r="G58" s="890"/>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912">
        <v>983.54</v>
      </c>
      <c r="M59" s="913"/>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903"/>
      <c r="M64" s="904"/>
      <c r="N64" s="295"/>
    </row>
    <row r="65" spans="1:15" ht="15.75" thickBot="1">
      <c r="B65" s="914" t="s">
        <v>953</v>
      </c>
      <c r="C65" s="868"/>
      <c r="D65" s="868"/>
      <c r="E65" s="868"/>
      <c r="F65" s="868"/>
      <c r="G65" s="868"/>
      <c r="H65" s="868"/>
      <c r="I65" s="868"/>
      <c r="J65" s="868"/>
      <c r="K65" s="868"/>
      <c r="L65" s="868"/>
      <c r="M65" s="869"/>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48"/>
      <c r="J75" s="48"/>
      <c r="K75" s="48"/>
      <c r="L75" s="903"/>
      <c r="M75" s="904"/>
      <c r="N75" s="295"/>
    </row>
    <row r="76" spans="1:15" ht="15.75" thickBot="1">
      <c r="B76" s="825" t="s">
        <v>953</v>
      </c>
      <c r="C76" s="826"/>
      <c r="D76" s="826"/>
      <c r="E76" s="826"/>
      <c r="F76" s="826"/>
      <c r="G76" s="826"/>
      <c r="H76" s="826"/>
      <c r="I76" s="868"/>
      <c r="J76" s="868"/>
      <c r="K76" s="868"/>
      <c r="L76" s="868"/>
      <c r="M76" s="869"/>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1970248.3029097335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394049.66058194672</v>
      </c>
      <c r="M83" s="861"/>
      <c r="N83" s="51"/>
    </row>
    <row r="84" spans="1:14">
      <c r="B84" s="89" t="s">
        <v>973</v>
      </c>
      <c r="C84" s="90"/>
      <c r="D84" s="90"/>
      <c r="E84" s="90"/>
      <c r="F84" s="90"/>
      <c r="G84" s="90"/>
      <c r="H84" s="90"/>
      <c r="I84" s="87"/>
      <c r="J84" s="88"/>
      <c r="K84" s="303">
        <v>0.05</v>
      </c>
      <c r="L84" s="860">
        <f>N78*K84</f>
        <v>98512.415145486681</v>
      </c>
      <c r="M84" s="861"/>
      <c r="N84" s="51"/>
    </row>
    <row r="85" spans="1:14" ht="15.75" thickBot="1">
      <c r="B85" s="91" t="s">
        <v>974</v>
      </c>
      <c r="C85" s="92"/>
      <c r="D85" s="92"/>
      <c r="E85" s="92"/>
      <c r="F85" s="92"/>
      <c r="G85" s="92"/>
      <c r="H85" s="92"/>
      <c r="I85" s="93"/>
      <c r="J85" s="94"/>
      <c r="K85" s="304">
        <v>0.05</v>
      </c>
      <c r="L85" s="862">
        <f>N78*K85</f>
        <v>98512.415145486681</v>
      </c>
      <c r="M85" s="863"/>
      <c r="N85" s="51"/>
    </row>
    <row r="86" spans="1:14" ht="15.75" thickBot="1">
      <c r="B86" s="825" t="s">
        <v>953</v>
      </c>
      <c r="C86" s="826"/>
      <c r="D86" s="826"/>
      <c r="E86" s="826"/>
      <c r="F86" s="826"/>
      <c r="G86" s="826"/>
      <c r="H86" s="826"/>
      <c r="I86" s="826"/>
      <c r="J86" s="826"/>
      <c r="K86" s="826"/>
      <c r="L86" s="826"/>
      <c r="M86" s="827"/>
      <c r="N86" s="52">
        <f>L83+L84+L85</f>
        <v>591074.49087292014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7">
        <f>N78+N86</f>
        <v>2561322.7937826538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4"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5" t="s">
        <v>2205</v>
      </c>
      <c r="C10" s="816"/>
      <c r="D10" s="816"/>
      <c r="E10" s="816"/>
      <c r="F10" s="390" t="s">
        <v>2206</v>
      </c>
      <c r="G10" s="79"/>
      <c r="H10" s="358"/>
      <c r="I10" s="817" t="s">
        <v>2207</v>
      </c>
      <c r="J10" s="817"/>
      <c r="K10" s="391" t="s">
        <v>2206</v>
      </c>
      <c r="L10" s="355"/>
      <c r="M10" s="355"/>
      <c r="N10" s="35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249</v>
      </c>
      <c r="B36" s="874" t="str">
        <f>VLOOKUP(A36,EQUIPOS!A6:D154,3,FALSE)</f>
        <v>Guadañadora, Cilindraje 41.5 cm3, Longitud del mango 1450 mm, Peso 7.4 kg</v>
      </c>
      <c r="C36" s="875"/>
      <c r="D36" s="875"/>
      <c r="E36" s="875"/>
      <c r="F36" s="875"/>
      <c r="G36" s="875"/>
      <c r="H36" s="876"/>
      <c r="I36" s="266"/>
      <c r="J36" s="267"/>
      <c r="K36" s="268">
        <f>VLOOKUP(A36,EQUIPOS!A6:D161,4,FALSE)</f>
        <v>6389.1435472307321</v>
      </c>
      <c r="L36" s="269"/>
      <c r="M36" s="270">
        <v>0.36</v>
      </c>
      <c r="N36" s="271">
        <f>K36/M36</f>
        <v>17747.620964529811</v>
      </c>
    </row>
    <row r="37" spans="1:14">
      <c r="A37" t="s">
        <v>273</v>
      </c>
      <c r="B37" s="874" t="str">
        <f>VLOOKUP(A37,EQUIPOS!A7:D154,3,FALSE)</f>
        <v>Motosierra, 93.6 cm3 - 7.1 HP, 45-90 cm - 7.9 kg</v>
      </c>
      <c r="C37" s="875"/>
      <c r="D37" s="875"/>
      <c r="E37" s="875"/>
      <c r="F37" s="875"/>
      <c r="G37" s="875"/>
      <c r="H37" s="876"/>
      <c r="I37" s="266"/>
      <c r="J37" s="267"/>
      <c r="K37" s="268">
        <f>VLOOKUP(A37,EQUIPOS!A7:D162,4,FALSE)</f>
        <v>6389.1435472307321</v>
      </c>
      <c r="L37" s="269"/>
      <c r="M37" s="270">
        <v>0.10299999999999999</v>
      </c>
      <c r="N37" s="271">
        <f>K37/M37</f>
        <v>62030.519876026527</v>
      </c>
    </row>
    <row r="38" spans="1:14">
      <c r="B38" s="874"/>
      <c r="C38" s="875"/>
      <c r="D38" s="875"/>
      <c r="E38" s="875"/>
      <c r="F38" s="875"/>
      <c r="G38" s="875"/>
      <c r="H38" s="876"/>
      <c r="I38" s="266"/>
      <c r="J38" s="267"/>
      <c r="K38" s="268"/>
      <c r="L38" s="269"/>
      <c r="M38" s="270"/>
      <c r="N38" s="272"/>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1879.5486111111113</v>
      </c>
    </row>
    <row r="43" spans="1:14" ht="15.75" thickBot="1">
      <c r="B43" s="825" t="s">
        <v>953</v>
      </c>
      <c r="C43" s="826"/>
      <c r="D43" s="826"/>
      <c r="E43" s="826"/>
      <c r="F43" s="826"/>
      <c r="G43" s="826"/>
      <c r="H43" s="826"/>
      <c r="I43" s="826"/>
      <c r="J43" s="826"/>
      <c r="K43" s="826"/>
      <c r="L43" s="826"/>
      <c r="M43" s="827"/>
      <c r="N43" s="99">
        <f>SUM(N36:N42)</f>
        <v>81657.689451667451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912">
        <f>'900.2'!N78</f>
        <v>1073.2437454284632</v>
      </c>
      <c r="M59" s="913"/>
      <c r="N59" s="286">
        <f>K59*L59</f>
        <v>53662.187271423158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53662.187271423158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172910.84894531281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34582.169789062566</v>
      </c>
      <c r="M83" s="861"/>
      <c r="N83" s="51"/>
    </row>
    <row r="84" spans="1:14">
      <c r="B84" s="89" t="s">
        <v>973</v>
      </c>
      <c r="C84" s="90"/>
      <c r="D84" s="90"/>
      <c r="E84" s="90"/>
      <c r="F84" s="90"/>
      <c r="G84" s="90"/>
      <c r="H84" s="90"/>
      <c r="I84" s="87"/>
      <c r="J84" s="88"/>
      <c r="K84" s="303">
        <v>0.05</v>
      </c>
      <c r="L84" s="860">
        <f>N78*K84</f>
        <v>8645.5424472656414</v>
      </c>
      <c r="M84" s="861"/>
      <c r="N84" s="51"/>
    </row>
    <row r="85" spans="1:14" ht="15.75" thickBot="1">
      <c r="B85" s="91" t="s">
        <v>974</v>
      </c>
      <c r="C85" s="92"/>
      <c r="D85" s="92"/>
      <c r="E85" s="92"/>
      <c r="F85" s="92"/>
      <c r="G85" s="92"/>
      <c r="H85" s="92"/>
      <c r="I85" s="93"/>
      <c r="J85" s="94"/>
      <c r="K85" s="304">
        <v>0.05</v>
      </c>
      <c r="L85" s="862">
        <f>N78*K85</f>
        <v>8645.5424472656414</v>
      </c>
      <c r="M85" s="863"/>
      <c r="N85" s="51"/>
    </row>
    <row r="86" spans="1:14" ht="15.75" thickBot="1">
      <c r="B86" s="825" t="s">
        <v>953</v>
      </c>
      <c r="C86" s="826"/>
      <c r="D86" s="826"/>
      <c r="E86" s="826"/>
      <c r="F86" s="826"/>
      <c r="G86" s="826"/>
      <c r="H86" s="826"/>
      <c r="I86" s="826"/>
      <c r="J86" s="826"/>
      <c r="K86" s="826"/>
      <c r="L86" s="826"/>
      <c r="M86" s="827"/>
      <c r="N86" s="52">
        <f>L83+L84+L85</f>
        <v>51873.254683593856</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7">
        <f>N78+N86</f>
        <v>224784.10362890665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6"/>
      <c r="J36" s="267"/>
      <c r="K36" s="268">
        <f>VLOOKUP(A36,EQUIPOS!A6:D161,4,FALSE)</f>
        <v>122671.55610683006</v>
      </c>
      <c r="L36" s="269"/>
      <c r="M36" s="270">
        <v>2.375</v>
      </c>
      <c r="N36" s="271">
        <f>K36/M36</f>
        <v>51651.181518665289</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2.375</v>
      </c>
      <c r="N37" s="271">
        <f>K37/M37</f>
        <v>21521.325632777203</v>
      </c>
    </row>
    <row r="38" spans="1:14">
      <c r="A38" t="s">
        <v>195</v>
      </c>
      <c r="B38" s="874" t="str">
        <f>VLOOKUP(A38,EQUIPOS!A7:D154,3,FALSE)</f>
        <v xml:space="preserve">Equipo de oxicorte, Capacidad de corte: hasta 6´´ (152mm) </v>
      </c>
      <c r="C38" s="875"/>
      <c r="D38" s="875"/>
      <c r="E38" s="875"/>
      <c r="F38" s="875"/>
      <c r="G38" s="875"/>
      <c r="H38" s="876"/>
      <c r="I38" s="266"/>
      <c r="J38" s="267"/>
      <c r="K38" s="268">
        <f>VLOOKUP(A38,EQUIPOS!A7:D162,4,FALSE)</f>
        <v>15883.48028647381</v>
      </c>
      <c r="L38" s="269"/>
      <c r="M38" s="270">
        <v>2.375</v>
      </c>
      <c r="N38" s="272">
        <f>K38/M38</f>
        <v>6687.7811732521304</v>
      </c>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81276.494870033624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2">
        <f>'900.2'!N78</f>
        <v>1073.2437454284632</v>
      </c>
      <c r="M59" s="913"/>
      <c r="N59" s="286">
        <f>K59*L59</f>
        <v>1073.2437454284632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1073.2437454284632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96511.804068851983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19302.360813770396</v>
      </c>
      <c r="M83" s="861"/>
      <c r="N83" s="51"/>
    </row>
    <row r="84" spans="1:14">
      <c r="B84" s="89" t="s">
        <v>973</v>
      </c>
      <c r="C84" s="90"/>
      <c r="D84" s="90"/>
      <c r="E84" s="90"/>
      <c r="F84" s="90"/>
      <c r="G84" s="90"/>
      <c r="H84" s="90"/>
      <c r="I84" s="87"/>
      <c r="J84" s="88"/>
      <c r="K84" s="303">
        <v>0.05</v>
      </c>
      <c r="L84" s="860">
        <f>N78*K84</f>
        <v>4825.590203442599</v>
      </c>
      <c r="M84" s="861"/>
      <c r="N84" s="51"/>
    </row>
    <row r="85" spans="1:14" ht="15.75" thickBot="1">
      <c r="B85" s="91" t="s">
        <v>974</v>
      </c>
      <c r="C85" s="92"/>
      <c r="D85" s="92"/>
      <c r="E85" s="92"/>
      <c r="F85" s="92"/>
      <c r="G85" s="92"/>
      <c r="H85" s="92"/>
      <c r="I85" s="93"/>
      <c r="J85" s="94"/>
      <c r="K85" s="304">
        <v>0.05</v>
      </c>
      <c r="L85" s="862">
        <f>N78*K85</f>
        <v>4825.590203442599</v>
      </c>
      <c r="M85" s="863"/>
      <c r="N85" s="51"/>
    </row>
    <row r="86" spans="1:14" ht="15.75" thickBot="1">
      <c r="B86" s="825" t="s">
        <v>953</v>
      </c>
      <c r="C86" s="826"/>
      <c r="D86" s="826"/>
      <c r="E86" s="826"/>
      <c r="F86" s="826"/>
      <c r="G86" s="826"/>
      <c r="H86" s="826"/>
      <c r="I86" s="826"/>
      <c r="J86" s="826"/>
      <c r="K86" s="826"/>
      <c r="L86" s="826"/>
      <c r="M86" s="827"/>
      <c r="N86" s="52">
        <f>L83+L84+L85</f>
        <v>28953.541220655596</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125465.34528950758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5" t="s">
        <v>2205</v>
      </c>
      <c r="C10" s="816"/>
      <c r="D10" s="816"/>
      <c r="E10" s="816"/>
      <c r="F10" s="390" t="s">
        <v>2206</v>
      </c>
      <c r="G10" s="79"/>
      <c r="H10" s="358"/>
      <c r="I10" s="817" t="s">
        <v>2207</v>
      </c>
      <c r="J10" s="817"/>
      <c r="K10" s="391" t="s">
        <v>2206</v>
      </c>
      <c r="L10" s="355"/>
      <c r="M10" s="355"/>
      <c r="N10" s="35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6"/>
      <c r="J36" s="267"/>
      <c r="K36" s="268">
        <f>VLOOKUP(A36,EQUIPOS!A6:D161,4,FALSE)</f>
        <v>122671.55610683006</v>
      </c>
      <c r="L36" s="269"/>
      <c r="M36" s="270">
        <v>2.5</v>
      </c>
      <c r="N36" s="271">
        <f>K36/M36</f>
        <v>49068.622442732027</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2.5</v>
      </c>
      <c r="N37" s="271">
        <f>K37/M37</f>
        <v>20445.259351138342</v>
      </c>
    </row>
    <row r="38" spans="1:14">
      <c r="A38" t="s">
        <v>195</v>
      </c>
      <c r="B38" s="874" t="str">
        <f>VLOOKUP(A38,EQUIPOS!A8:D154,3,FALSE)</f>
        <v xml:space="preserve">Equipo de oxicorte, Capacidad de corte: hasta 6´´ (152mm) </v>
      </c>
      <c r="C38" s="875"/>
      <c r="D38" s="875"/>
      <c r="E38" s="875"/>
      <c r="F38" s="875"/>
      <c r="G38" s="875"/>
      <c r="H38" s="876"/>
      <c r="I38" s="266"/>
      <c r="J38" s="267"/>
      <c r="K38" s="268">
        <f>VLOOKUP(A38,EQUIPOS!A8:D163,4,FALSE)</f>
        <v>15883.48028647381</v>
      </c>
      <c r="L38" s="269"/>
      <c r="M38" s="270">
        <v>2.5</v>
      </c>
      <c r="N38" s="271">
        <f>K38/M38</f>
        <v>6353.3921145895238</v>
      </c>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76136.353152074313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2">
        <f>'900.2'!N78</f>
        <v>1073.2437454284632</v>
      </c>
      <c r="M59" s="913"/>
      <c r="N59" s="286">
        <f>K59*L59</f>
        <v>1073.2437454284632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1073.2437454284632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90663.559078223174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18132.711815644634</v>
      </c>
      <c r="M83" s="861"/>
      <c r="N83" s="51"/>
    </row>
    <row r="84" spans="1:14">
      <c r="B84" s="89" t="s">
        <v>973</v>
      </c>
      <c r="C84" s="90"/>
      <c r="D84" s="90"/>
      <c r="E84" s="90"/>
      <c r="F84" s="90"/>
      <c r="G84" s="90"/>
      <c r="H84" s="90"/>
      <c r="I84" s="87"/>
      <c r="J84" s="88"/>
      <c r="K84" s="303">
        <v>0.05</v>
      </c>
      <c r="L84" s="860">
        <f>N78*K84</f>
        <v>4533.1779539111585</v>
      </c>
      <c r="M84" s="861"/>
      <c r="N84" s="51"/>
    </row>
    <row r="85" spans="1:14" ht="15.75" thickBot="1">
      <c r="B85" s="91" t="s">
        <v>974</v>
      </c>
      <c r="C85" s="92"/>
      <c r="D85" s="92"/>
      <c r="E85" s="92"/>
      <c r="F85" s="92"/>
      <c r="G85" s="92"/>
      <c r="H85" s="92"/>
      <c r="I85" s="93"/>
      <c r="J85" s="94"/>
      <c r="K85" s="304">
        <v>0.05</v>
      </c>
      <c r="L85" s="862">
        <f>N78*K85</f>
        <v>4533.1779539111585</v>
      </c>
      <c r="M85" s="863"/>
      <c r="N85" s="51"/>
    </row>
    <row r="86" spans="1:14" ht="15.75" thickBot="1">
      <c r="B86" s="825" t="s">
        <v>953</v>
      </c>
      <c r="C86" s="826"/>
      <c r="D86" s="826"/>
      <c r="E86" s="826"/>
      <c r="F86" s="826"/>
      <c r="G86" s="826"/>
      <c r="H86" s="826"/>
      <c r="I86" s="826"/>
      <c r="J86" s="826"/>
      <c r="K86" s="826"/>
      <c r="L86" s="826"/>
      <c r="M86" s="827"/>
      <c r="N86" s="52">
        <f>L83+L84+L85</f>
        <v>27199.067723466953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117862.62680169013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5" t="s">
        <v>2205</v>
      </c>
      <c r="C10" s="816"/>
      <c r="D10" s="816"/>
      <c r="E10" s="816"/>
      <c r="F10" s="390" t="s">
        <v>2206</v>
      </c>
      <c r="G10" s="79"/>
      <c r="H10" s="358"/>
      <c r="I10" s="817" t="s">
        <v>2207</v>
      </c>
      <c r="J10" s="817"/>
      <c r="K10" s="391" t="s">
        <v>2206</v>
      </c>
      <c r="L10" s="355"/>
      <c r="M10" s="355"/>
      <c r="N10" s="35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6"/>
      <c r="J36" s="267"/>
      <c r="K36" s="268">
        <f>VLOOKUP(A36,EQUIPOS!A6:D161,4,FALSE)</f>
        <v>122671.55610683006</v>
      </c>
      <c r="L36" s="269"/>
      <c r="M36" s="270">
        <v>9.25</v>
      </c>
      <c r="N36" s="271">
        <f>K36/M36</f>
        <v>13261.789849387034</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9.25</v>
      </c>
      <c r="N37" s="271">
        <f>K37/M37</f>
        <v>5525.7457705779307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58.094119895785944</v>
      </c>
    </row>
    <row r="43" spans="1:14" ht="15.75" thickBot="1">
      <c r="B43" s="825" t="s">
        <v>953</v>
      </c>
      <c r="C43" s="826"/>
      <c r="D43" s="826"/>
      <c r="E43" s="826"/>
      <c r="F43" s="826"/>
      <c r="G43" s="826"/>
      <c r="H43" s="826"/>
      <c r="I43" s="826"/>
      <c r="J43" s="826"/>
      <c r="K43" s="826"/>
      <c r="L43" s="826"/>
      <c r="M43" s="827"/>
      <c r="N43" s="99">
        <f>SUM(N36:N42)</f>
        <v>18845.629739860749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2">
        <f>'900.2'!N78</f>
        <v>1073.2437454284632</v>
      </c>
      <c r="M59" s="913"/>
      <c r="N59" s="286">
        <f>K59*L59</f>
        <v>1073.2437454284632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1073.2437454284632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22823.579480078508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4564.7158960157021</v>
      </c>
      <c r="M83" s="861"/>
      <c r="N83" s="51"/>
    </row>
    <row r="84" spans="1:14">
      <c r="B84" s="89" t="s">
        <v>973</v>
      </c>
      <c r="C84" s="90"/>
      <c r="D84" s="90"/>
      <c r="E84" s="90"/>
      <c r="F84" s="90"/>
      <c r="G84" s="90"/>
      <c r="H84" s="90"/>
      <c r="I84" s="87"/>
      <c r="J84" s="88"/>
      <c r="K84" s="303">
        <v>0.05</v>
      </c>
      <c r="L84" s="860">
        <f>N78*K84</f>
        <v>1141.1789740039255</v>
      </c>
      <c r="M84" s="861"/>
      <c r="N84" s="51"/>
    </row>
    <row r="85" spans="1:14" ht="15.75" thickBot="1">
      <c r="B85" s="91" t="s">
        <v>974</v>
      </c>
      <c r="C85" s="92"/>
      <c r="D85" s="92"/>
      <c r="E85" s="92"/>
      <c r="F85" s="92"/>
      <c r="G85" s="92"/>
      <c r="H85" s="92"/>
      <c r="I85" s="93"/>
      <c r="J85" s="94"/>
      <c r="K85" s="304">
        <v>0.05</v>
      </c>
      <c r="L85" s="862">
        <f>N78*K85</f>
        <v>1141.1789740039255</v>
      </c>
      <c r="M85" s="863"/>
      <c r="N85" s="51"/>
    </row>
    <row r="86" spans="1:14" ht="15.75" thickBot="1">
      <c r="B86" s="825" t="s">
        <v>953</v>
      </c>
      <c r="C86" s="826"/>
      <c r="D86" s="826"/>
      <c r="E86" s="826"/>
      <c r="F86" s="826"/>
      <c r="G86" s="826"/>
      <c r="H86" s="826"/>
      <c r="I86" s="826"/>
      <c r="J86" s="826"/>
      <c r="K86" s="826"/>
      <c r="L86" s="826"/>
      <c r="M86" s="827"/>
      <c r="N86" s="52">
        <f>L83+L84+L85</f>
        <v>6847.0738440235536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29670.653324102062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6"/>
      <c r="J36" s="267"/>
      <c r="K36" s="268">
        <f>VLOOKUP(A36,EQUIPOS!A6:D161,4,FALSE)</f>
        <v>51113.148377845857</v>
      </c>
      <c r="L36" s="269"/>
      <c r="M36" s="270">
        <v>2.5</v>
      </c>
      <c r="N36" s="271">
        <f>K36/M36</f>
        <v>20445.259351138342</v>
      </c>
    </row>
    <row r="37" spans="1:14">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1082.6200000000001</v>
      </c>
    </row>
    <row r="43" spans="1:14" ht="15.75" thickBot="1">
      <c r="B43" s="825" t="s">
        <v>953</v>
      </c>
      <c r="C43" s="826"/>
      <c r="D43" s="826"/>
      <c r="E43" s="826"/>
      <c r="F43" s="826"/>
      <c r="G43" s="826"/>
      <c r="H43" s="826"/>
      <c r="I43" s="826"/>
      <c r="J43" s="826"/>
      <c r="K43" s="826"/>
      <c r="L43" s="826"/>
      <c r="M43" s="827"/>
      <c r="N43" s="99">
        <f>SUM(N36:N42)</f>
        <v>21527.879351138341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2">
        <f>'900.2'!N78</f>
        <v>1073.2437454284632</v>
      </c>
      <c r="M59" s="913"/>
      <c r="N59" s="286">
        <f>K59*L59</f>
        <v>1073.2437454284632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1073.2437454284632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33427.323096566804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6685.4646193133613</v>
      </c>
      <c r="M83" s="861"/>
      <c r="N83" s="51"/>
    </row>
    <row r="84" spans="1:14">
      <c r="B84" s="89" t="s">
        <v>973</v>
      </c>
      <c r="C84" s="90"/>
      <c r="D84" s="90"/>
      <c r="E84" s="90"/>
      <c r="F84" s="90"/>
      <c r="G84" s="90"/>
      <c r="H84" s="90"/>
      <c r="I84" s="87"/>
      <c r="J84" s="88"/>
      <c r="K84" s="303">
        <v>0.05</v>
      </c>
      <c r="L84" s="860">
        <f>N78*K84</f>
        <v>1671.3661548283403</v>
      </c>
      <c r="M84" s="861"/>
      <c r="N84" s="51"/>
    </row>
    <row r="85" spans="1:14" ht="15.75" thickBot="1">
      <c r="B85" s="91" t="s">
        <v>974</v>
      </c>
      <c r="C85" s="92"/>
      <c r="D85" s="92"/>
      <c r="E85" s="92"/>
      <c r="F85" s="92"/>
      <c r="G85" s="92"/>
      <c r="H85" s="92"/>
      <c r="I85" s="93"/>
      <c r="J85" s="94"/>
      <c r="K85" s="304">
        <v>0.05</v>
      </c>
      <c r="L85" s="862">
        <f>N78*K85</f>
        <v>1671.3661548283403</v>
      </c>
      <c r="M85" s="863"/>
      <c r="N85" s="51"/>
    </row>
    <row r="86" spans="1:14" ht="15.75" thickBot="1">
      <c r="B86" s="825" t="s">
        <v>953</v>
      </c>
      <c r="C86" s="826"/>
      <c r="D86" s="826"/>
      <c r="E86" s="826"/>
      <c r="F86" s="826"/>
      <c r="G86" s="826"/>
      <c r="H86" s="826"/>
      <c r="I86" s="826"/>
      <c r="J86" s="826"/>
      <c r="K86" s="826"/>
      <c r="L86" s="826"/>
      <c r="M86" s="827"/>
      <c r="N86" s="52">
        <f>L83+L84+L85</f>
        <v>10028.196928970041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43455.520025536847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6"/>
      <c r="J36" s="267"/>
      <c r="K36" s="268">
        <f>VLOOKUP(A36,EQUIPOS!A6:D161,4,FALSE)</f>
        <v>122671.55610683006</v>
      </c>
      <c r="L36" s="269"/>
      <c r="M36" s="270">
        <v>2.375</v>
      </c>
      <c r="N36" s="271">
        <f>K36/M36</f>
        <v>51651.181518665289</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2.375</v>
      </c>
      <c r="N37" s="271">
        <f>K37/M37</f>
        <v>21521.325632777203</v>
      </c>
    </row>
    <row r="38" spans="1:14">
      <c r="A38" t="s">
        <v>195</v>
      </c>
      <c r="B38" s="874" t="str">
        <f>VLOOKUP(A38,EQUIPOS!A8:D154,3,FALSE)</f>
        <v xml:space="preserve">Equipo de oxicorte, Capacidad de corte: hasta 6´´ (152mm) </v>
      </c>
      <c r="C38" s="875"/>
      <c r="D38" s="875"/>
      <c r="E38" s="875"/>
      <c r="F38" s="875"/>
      <c r="G38" s="875"/>
      <c r="H38" s="876"/>
      <c r="I38" s="266"/>
      <c r="J38" s="267"/>
      <c r="K38" s="268">
        <f>VLOOKUP(A38,EQUIPOS!A8:D163,4,FALSE)</f>
        <v>15883.48028647381</v>
      </c>
      <c r="L38" s="269"/>
      <c r="M38" s="270">
        <v>2.375</v>
      </c>
      <c r="N38" s="271">
        <f>K38/M38</f>
        <v>6687.7811732521304</v>
      </c>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81276.494870033624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2">
        <f>'900.2'!N78</f>
        <v>1073.2437454284632</v>
      </c>
      <c r="M59" s="913"/>
      <c r="N59" s="286">
        <f>K59*L59</f>
        <v>1073.2437454284632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1073.2437454284632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96511.804068851983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19302.360813770396</v>
      </c>
      <c r="M83" s="861"/>
      <c r="N83" s="51"/>
    </row>
    <row r="84" spans="1:14">
      <c r="B84" s="89" t="s">
        <v>973</v>
      </c>
      <c r="C84" s="90"/>
      <c r="D84" s="90"/>
      <c r="E84" s="90"/>
      <c r="F84" s="90"/>
      <c r="G84" s="90"/>
      <c r="H84" s="90"/>
      <c r="I84" s="87"/>
      <c r="J84" s="88"/>
      <c r="K84" s="303">
        <v>0.05</v>
      </c>
      <c r="L84" s="860">
        <f>N78*K84</f>
        <v>4825.590203442599</v>
      </c>
      <c r="M84" s="861"/>
      <c r="N84" s="51"/>
    </row>
    <row r="85" spans="1:14" ht="15.75" thickBot="1">
      <c r="B85" s="91" t="s">
        <v>974</v>
      </c>
      <c r="C85" s="92"/>
      <c r="D85" s="92"/>
      <c r="E85" s="92"/>
      <c r="F85" s="92"/>
      <c r="G85" s="92"/>
      <c r="H85" s="92"/>
      <c r="I85" s="93"/>
      <c r="J85" s="94"/>
      <c r="K85" s="304">
        <v>0.05</v>
      </c>
      <c r="L85" s="862">
        <f>N78*K85</f>
        <v>4825.590203442599</v>
      </c>
      <c r="M85" s="863"/>
      <c r="N85" s="51"/>
    </row>
    <row r="86" spans="1:14" ht="15.75" thickBot="1">
      <c r="B86" s="825" t="s">
        <v>953</v>
      </c>
      <c r="C86" s="826"/>
      <c r="D86" s="826"/>
      <c r="E86" s="826"/>
      <c r="F86" s="826"/>
      <c r="G86" s="826"/>
      <c r="H86" s="826"/>
      <c r="I86" s="826"/>
      <c r="J86" s="826"/>
      <c r="K86" s="826"/>
      <c r="L86" s="826"/>
      <c r="M86" s="827"/>
      <c r="N86" s="52">
        <f>L83+L84+L85</f>
        <v>28953.541220655596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125465.34528950758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6"/>
      <c r="J36" s="267"/>
      <c r="K36" s="268">
        <f>VLOOKUP(A36,EQUIPOS!A6:D161,4,FALSE)</f>
        <v>122671.55610683006</v>
      </c>
      <c r="L36" s="269"/>
      <c r="M36" s="270">
        <v>2.5</v>
      </c>
      <c r="N36" s="271">
        <f>K36/M36</f>
        <v>49068.622442732027</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2.5</v>
      </c>
      <c r="N37" s="271">
        <f>K37/M37</f>
        <v>20445.259351138342</v>
      </c>
    </row>
    <row r="38" spans="1:14">
      <c r="A38" t="s">
        <v>195</v>
      </c>
      <c r="B38" s="874" t="str">
        <f>VLOOKUP(A38,EQUIPOS!A8:D154,3,FALSE)</f>
        <v xml:space="preserve">Equipo de oxicorte, Capacidad de corte: hasta 6´´ (152mm) </v>
      </c>
      <c r="C38" s="875"/>
      <c r="D38" s="875"/>
      <c r="E38" s="875"/>
      <c r="F38" s="875"/>
      <c r="G38" s="875"/>
      <c r="H38" s="876"/>
      <c r="I38" s="266"/>
      <c r="J38" s="267"/>
      <c r="K38" s="268">
        <f>VLOOKUP(A38,EQUIPOS!A8:D163,4,FALSE)</f>
        <v>15883.48028647381</v>
      </c>
      <c r="L38" s="269"/>
      <c r="M38" s="270">
        <v>2.5</v>
      </c>
      <c r="N38" s="271">
        <f>K38/M38</f>
        <v>6353.3921145895238</v>
      </c>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76136.353152074313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2">
        <f>'900.2'!N78</f>
        <v>1073.2437454284632</v>
      </c>
      <c r="M59" s="913"/>
      <c r="N59" s="286">
        <f>K59*L59</f>
        <v>1073.2437454284632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1073.2437454284632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90663.559078223174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18132.711815644634</v>
      </c>
      <c r="M83" s="861"/>
      <c r="N83" s="51"/>
    </row>
    <row r="84" spans="1:14">
      <c r="B84" s="89" t="s">
        <v>973</v>
      </c>
      <c r="C84" s="90"/>
      <c r="D84" s="90"/>
      <c r="E84" s="90"/>
      <c r="F84" s="90"/>
      <c r="G84" s="90"/>
      <c r="H84" s="90"/>
      <c r="I84" s="87"/>
      <c r="J84" s="88"/>
      <c r="K84" s="303">
        <v>0.05</v>
      </c>
      <c r="L84" s="860">
        <f>N78*K84</f>
        <v>4533.1779539111585</v>
      </c>
      <c r="M84" s="861"/>
      <c r="N84" s="51"/>
    </row>
    <row r="85" spans="1:14" ht="15.75" thickBot="1">
      <c r="B85" s="91" t="s">
        <v>974</v>
      </c>
      <c r="C85" s="92"/>
      <c r="D85" s="92"/>
      <c r="E85" s="92"/>
      <c r="F85" s="92"/>
      <c r="G85" s="92"/>
      <c r="H85" s="92"/>
      <c r="I85" s="93"/>
      <c r="J85" s="94"/>
      <c r="K85" s="304">
        <v>0.05</v>
      </c>
      <c r="L85" s="862">
        <f>N78*K85</f>
        <v>4533.1779539111585</v>
      </c>
      <c r="M85" s="863"/>
      <c r="N85" s="51"/>
    </row>
    <row r="86" spans="1:14" ht="15.75" thickBot="1">
      <c r="B86" s="825" t="s">
        <v>953</v>
      </c>
      <c r="C86" s="826"/>
      <c r="D86" s="826"/>
      <c r="E86" s="826"/>
      <c r="F86" s="826"/>
      <c r="G86" s="826"/>
      <c r="H86" s="826"/>
      <c r="I86" s="826"/>
      <c r="J86" s="826"/>
      <c r="K86" s="826"/>
      <c r="L86" s="826"/>
      <c r="M86" s="827"/>
      <c r="N86" s="52">
        <f>L83+L84+L85</f>
        <v>27199.067723466953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117862.62680169013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6"/>
      <c r="J36" s="267"/>
      <c r="K36" s="268">
        <f>VLOOKUP(A36,EQUIPOS!A6:D161,4,FALSE)</f>
        <v>122671.55610683006</v>
      </c>
      <c r="L36" s="269"/>
      <c r="M36" s="270">
        <v>2.5</v>
      </c>
      <c r="N36" s="271">
        <f>K36/M36</f>
        <v>49068.622442732027</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2.5</v>
      </c>
      <c r="N37" s="271">
        <f>K37/M37</f>
        <v>20445.259351138342</v>
      </c>
    </row>
    <row r="38" spans="1:14">
      <c r="A38" t="s">
        <v>195</v>
      </c>
      <c r="B38" s="874" t="str">
        <f>VLOOKUP(A38,EQUIPOS!A8:D154,3,FALSE)</f>
        <v xml:space="preserve">Equipo de oxicorte, Capacidad de corte: hasta 6´´ (152mm) </v>
      </c>
      <c r="C38" s="875"/>
      <c r="D38" s="875"/>
      <c r="E38" s="875"/>
      <c r="F38" s="875"/>
      <c r="G38" s="875"/>
      <c r="H38" s="876"/>
      <c r="I38" s="266"/>
      <c r="J38" s="267"/>
      <c r="K38" s="268">
        <f>VLOOKUP(A38,EQUIPOS!A8:D163,4,FALSE)</f>
        <v>15883.48028647381</v>
      </c>
      <c r="L38" s="269"/>
      <c r="M38" s="270">
        <v>2.5</v>
      </c>
      <c r="N38" s="271">
        <f>K38/M38</f>
        <v>6353.3921145895238</v>
      </c>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214.948243614408</v>
      </c>
    </row>
    <row r="43" spans="1:14" ht="15.75" thickBot="1">
      <c r="B43" s="825" t="s">
        <v>953</v>
      </c>
      <c r="C43" s="826"/>
      <c r="D43" s="826"/>
      <c r="E43" s="826"/>
      <c r="F43" s="826"/>
      <c r="G43" s="826"/>
      <c r="H43" s="826"/>
      <c r="I43" s="826"/>
      <c r="J43" s="826"/>
      <c r="K43" s="826"/>
      <c r="L43" s="826"/>
      <c r="M43" s="827"/>
      <c r="N43" s="99">
        <f>SUM(N36:N42)</f>
        <v>76082.222152074304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912">
        <f>'900.2'!N78</f>
        <v>1073.2437454284632</v>
      </c>
      <c r="M59" s="913"/>
      <c r="N59" s="286">
        <f>K59*L59</f>
        <v>1502.5412435998483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1502.5412435998483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88332.17557639454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17666.43511527891</v>
      </c>
      <c r="M83" s="861"/>
      <c r="N83" s="51"/>
    </row>
    <row r="84" spans="1:14">
      <c r="B84" s="89" t="s">
        <v>973</v>
      </c>
      <c r="C84" s="90"/>
      <c r="D84" s="90"/>
      <c r="E84" s="90"/>
      <c r="F84" s="90"/>
      <c r="G84" s="90"/>
      <c r="H84" s="90"/>
      <c r="I84" s="87"/>
      <c r="J84" s="88"/>
      <c r="K84" s="303">
        <v>0.05</v>
      </c>
      <c r="L84" s="860">
        <f>N78*K84</f>
        <v>4416.6087788197274</v>
      </c>
      <c r="M84" s="861"/>
      <c r="N84" s="51"/>
    </row>
    <row r="85" spans="1:14" ht="15.75" thickBot="1">
      <c r="B85" s="91" t="s">
        <v>974</v>
      </c>
      <c r="C85" s="92"/>
      <c r="D85" s="92"/>
      <c r="E85" s="92"/>
      <c r="F85" s="92"/>
      <c r="G85" s="92"/>
      <c r="H85" s="92"/>
      <c r="I85" s="93"/>
      <c r="J85" s="94"/>
      <c r="K85" s="304">
        <v>0.05</v>
      </c>
      <c r="L85" s="862">
        <f>N78*K85</f>
        <v>4416.6087788197274</v>
      </c>
      <c r="M85" s="863"/>
      <c r="N85" s="51"/>
    </row>
    <row r="86" spans="1:14" ht="15.75" thickBot="1">
      <c r="B86" s="825" t="s">
        <v>953</v>
      </c>
      <c r="C86" s="826"/>
      <c r="D86" s="826"/>
      <c r="E86" s="826"/>
      <c r="F86" s="826"/>
      <c r="G86" s="826"/>
      <c r="H86" s="826"/>
      <c r="I86" s="826"/>
      <c r="J86" s="826"/>
      <c r="K86" s="826"/>
      <c r="L86" s="826"/>
      <c r="M86" s="827"/>
      <c r="N86" s="52">
        <f>L83+L84+L85</f>
        <v>26499.652672918361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114831.82824931291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6"/>
      <c r="J36" s="267"/>
      <c r="K36" s="268">
        <f>VLOOKUP(A36,EQUIPOS!A6:D161,4,FALSE)</f>
        <v>122671.55610683006</v>
      </c>
      <c r="L36" s="269"/>
      <c r="M36" s="270">
        <v>22</v>
      </c>
      <c r="N36" s="271">
        <f>K36/M36</f>
        <v>5575.9798230377301</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22</v>
      </c>
      <c r="N37" s="271">
        <f>K37/M37</f>
        <v>2323.3249262657209</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7923.7306860778153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912">
        <f>'900.2'!N78</f>
        <v>1073.2437454284632</v>
      </c>
      <c r="M59" s="913"/>
      <c r="N59" s="286">
        <f>K59*L59</f>
        <v>450.7623730799545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450.7623730799545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9595.7898978759986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1919.1579795751998</v>
      </c>
      <c r="M83" s="861"/>
      <c r="N83" s="51"/>
    </row>
    <row r="84" spans="1:14">
      <c r="B84" s="89" t="s">
        <v>973</v>
      </c>
      <c r="C84" s="90"/>
      <c r="D84" s="90"/>
      <c r="E84" s="90"/>
      <c r="F84" s="90"/>
      <c r="G84" s="90"/>
      <c r="H84" s="90"/>
      <c r="I84" s="87"/>
      <c r="J84" s="88"/>
      <c r="K84" s="303">
        <v>0.05</v>
      </c>
      <c r="L84" s="860">
        <f>N78*K84</f>
        <v>479.78949489379994</v>
      </c>
      <c r="M84" s="861"/>
      <c r="N84" s="51"/>
    </row>
    <row r="85" spans="1:14" ht="15.75" thickBot="1">
      <c r="B85" s="91" t="s">
        <v>974</v>
      </c>
      <c r="C85" s="92"/>
      <c r="D85" s="92"/>
      <c r="E85" s="92"/>
      <c r="F85" s="92"/>
      <c r="G85" s="92"/>
      <c r="H85" s="92"/>
      <c r="I85" s="93"/>
      <c r="J85" s="94"/>
      <c r="K85" s="304">
        <v>0.05</v>
      </c>
      <c r="L85" s="862">
        <f>N78*K85</f>
        <v>479.78949489379994</v>
      </c>
      <c r="M85" s="863"/>
      <c r="N85" s="51"/>
    </row>
    <row r="86" spans="1:14" ht="15.75" thickBot="1">
      <c r="B86" s="825" t="s">
        <v>953</v>
      </c>
      <c r="C86" s="826"/>
      <c r="D86" s="826"/>
      <c r="E86" s="826"/>
      <c r="F86" s="826"/>
      <c r="G86" s="826"/>
      <c r="H86" s="826"/>
      <c r="I86" s="826"/>
      <c r="J86" s="826"/>
      <c r="K86" s="826"/>
      <c r="L86" s="826"/>
      <c r="M86" s="827"/>
      <c r="N86" s="52">
        <f>L83+L84+L85</f>
        <v>2878.7369693627998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12474.526867238797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6"/>
      <c r="J36" s="267"/>
      <c r="K36" s="268">
        <f>VLOOKUP(A36,EQUIPOS!A6:D161,4,FALSE)</f>
        <v>122671.55610683006</v>
      </c>
      <c r="L36" s="269"/>
      <c r="M36" s="270">
        <v>22</v>
      </c>
      <c r="N36" s="271">
        <f>K36/M36</f>
        <v>5575.9798230377301</v>
      </c>
    </row>
    <row r="37" spans="1:14">
      <c r="A37" t="s">
        <v>180</v>
      </c>
      <c r="B37" s="874" t="str">
        <f>VLOOKUP(A37,EQUIPOS!A7:D154,3,FALSE)</f>
        <v>Compresor 120 HP, con martillo.</v>
      </c>
      <c r="C37" s="875"/>
      <c r="D37" s="875"/>
      <c r="E37" s="875"/>
      <c r="F37" s="875"/>
      <c r="G37" s="875"/>
      <c r="H37" s="876"/>
      <c r="I37" s="266"/>
      <c r="J37" s="267"/>
      <c r="K37" s="268">
        <f>VLOOKUP(A37,EQUIPOS!A7:D162,4,FALSE)</f>
        <v>51113.148377845857</v>
      </c>
      <c r="L37" s="269"/>
      <c r="M37" s="270">
        <v>22</v>
      </c>
      <c r="N37" s="271">
        <f>K37/M37</f>
        <v>2323.3249262657209</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7923.7306860778153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912">
        <f>'900.2'!N78</f>
        <v>1073.2437454284632</v>
      </c>
      <c r="M59" s="913"/>
      <c r="N59" s="286">
        <f>K59*L59</f>
        <v>225.38118653997725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225.38118653997725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9370.4087113360201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1874.0817422672042</v>
      </c>
      <c r="M83" s="861"/>
      <c r="N83" s="51"/>
    </row>
    <row r="84" spans="1:14">
      <c r="B84" s="89" t="s">
        <v>973</v>
      </c>
      <c r="C84" s="90"/>
      <c r="D84" s="90"/>
      <c r="E84" s="90"/>
      <c r="F84" s="90"/>
      <c r="G84" s="90"/>
      <c r="H84" s="90"/>
      <c r="I84" s="87"/>
      <c r="J84" s="88"/>
      <c r="K84" s="303">
        <v>0.05</v>
      </c>
      <c r="L84" s="860">
        <f>N78*K84</f>
        <v>468.52043556680104</v>
      </c>
      <c r="M84" s="861"/>
      <c r="N84" s="51"/>
    </row>
    <row r="85" spans="1:14" ht="15.75" thickBot="1">
      <c r="B85" s="91" t="s">
        <v>974</v>
      </c>
      <c r="C85" s="92"/>
      <c r="D85" s="92"/>
      <c r="E85" s="92"/>
      <c r="F85" s="92"/>
      <c r="G85" s="92"/>
      <c r="H85" s="92"/>
      <c r="I85" s="93"/>
      <c r="J85" s="94"/>
      <c r="K85" s="304">
        <v>0.05</v>
      </c>
      <c r="L85" s="862">
        <f>N78*K85</f>
        <v>468.52043556680104</v>
      </c>
      <c r="M85" s="863"/>
      <c r="N85" s="51"/>
    </row>
    <row r="86" spans="1:14" ht="15.75" thickBot="1">
      <c r="B86" s="825" t="s">
        <v>953</v>
      </c>
      <c r="C86" s="826"/>
      <c r="D86" s="826"/>
      <c r="E86" s="826"/>
      <c r="F86" s="826"/>
      <c r="G86" s="826"/>
      <c r="H86" s="826"/>
      <c r="I86" s="826"/>
      <c r="J86" s="826"/>
      <c r="K86" s="826"/>
      <c r="L86" s="826"/>
      <c r="M86" s="827"/>
      <c r="N86" s="52">
        <f>L83+L84+L85</f>
        <v>2811.1226134008061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12181.531324736827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6"/>
      <c r="J36" s="267"/>
      <c r="K36" s="268">
        <f>VLOOKUP(A36,EQUIPOS!A6:D161,4,FALSE)</f>
        <v>51113.148377845857</v>
      </c>
      <c r="L36" s="269"/>
      <c r="M36" s="270">
        <v>20</v>
      </c>
      <c r="N36" s="271">
        <f>K36/M36</f>
        <v>2555.6574188922928</v>
      </c>
    </row>
    <row r="37" spans="1:14">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67.663750000000007</v>
      </c>
    </row>
    <row r="43" spans="1:14" ht="15.75" thickBot="1">
      <c r="B43" s="825" t="s">
        <v>953</v>
      </c>
      <c r="C43" s="826"/>
      <c r="D43" s="826"/>
      <c r="E43" s="826"/>
      <c r="F43" s="826"/>
      <c r="G43" s="826"/>
      <c r="H43" s="826"/>
      <c r="I43" s="826"/>
      <c r="J43" s="826"/>
      <c r="K43" s="826"/>
      <c r="L43" s="826"/>
      <c r="M43" s="827"/>
      <c r="N43" s="99">
        <f>SUM(N36:N42)</f>
        <v>2623.3211688922929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912">
        <f>'900.2'!N78</f>
        <v>1073.2437454284632</v>
      </c>
      <c r="M59" s="913"/>
      <c r="N59" s="286">
        <f>K59*L59</f>
        <v>85.859499634277057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85.859499634277057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3385.8181685265699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677.16363370531406</v>
      </c>
      <c r="M83" s="861"/>
      <c r="N83" s="51"/>
    </row>
    <row r="84" spans="1:14">
      <c r="B84" s="89" t="s">
        <v>973</v>
      </c>
      <c r="C84" s="90"/>
      <c r="D84" s="90"/>
      <c r="E84" s="90"/>
      <c r="F84" s="90"/>
      <c r="G84" s="90"/>
      <c r="H84" s="90"/>
      <c r="I84" s="87"/>
      <c r="J84" s="88"/>
      <c r="K84" s="303">
        <v>0.05</v>
      </c>
      <c r="L84" s="860">
        <f>N78*K84</f>
        <v>169.29090842632851</v>
      </c>
      <c r="M84" s="861"/>
      <c r="N84" s="51"/>
    </row>
    <row r="85" spans="1:14" ht="15.75" thickBot="1">
      <c r="B85" s="91" t="s">
        <v>974</v>
      </c>
      <c r="C85" s="92"/>
      <c r="D85" s="92"/>
      <c r="E85" s="92"/>
      <c r="F85" s="92"/>
      <c r="G85" s="92"/>
      <c r="H85" s="92"/>
      <c r="I85" s="93"/>
      <c r="J85" s="94"/>
      <c r="K85" s="304">
        <v>0.05</v>
      </c>
      <c r="L85" s="862">
        <f>N78*K85</f>
        <v>169.29090842632851</v>
      </c>
      <c r="M85" s="863"/>
      <c r="N85" s="51"/>
    </row>
    <row r="86" spans="1:14" ht="15.75" thickBot="1">
      <c r="B86" s="825" t="s">
        <v>953</v>
      </c>
      <c r="C86" s="826"/>
      <c r="D86" s="826"/>
      <c r="E86" s="826"/>
      <c r="F86" s="826"/>
      <c r="G86" s="826"/>
      <c r="H86" s="826"/>
      <c r="I86" s="826"/>
      <c r="J86" s="826"/>
      <c r="K86" s="826"/>
      <c r="L86" s="826"/>
      <c r="M86" s="827"/>
      <c r="N86" s="52">
        <f>L83+L84+L85</f>
        <v>1015.7454505579711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4401.5636190845407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195</v>
      </c>
      <c r="B36" s="874" t="str">
        <f>VLOOKUP(A36,EQUIPOS!A6:D154,3,FALSE)</f>
        <v xml:space="preserve">Equipo de oxicorte, Capacidad de corte: hasta 6´´ (152mm) </v>
      </c>
      <c r="C36" s="875"/>
      <c r="D36" s="875"/>
      <c r="E36" s="875"/>
      <c r="F36" s="875"/>
      <c r="G36" s="875"/>
      <c r="H36" s="876"/>
      <c r="I36" s="266"/>
      <c r="J36" s="267"/>
      <c r="K36" s="268">
        <f>VLOOKUP(A36,EQUIPOS!A6:D161,4,FALSE)</f>
        <v>15883.48028647381</v>
      </c>
      <c r="L36" s="269"/>
      <c r="M36" s="270">
        <v>321</v>
      </c>
      <c r="N36" s="271">
        <f>K36/M36</f>
        <v>49.481246998360781</v>
      </c>
    </row>
    <row r="37" spans="1:14">
      <c r="A37" t="s">
        <v>248</v>
      </c>
      <c r="B37" s="874" t="str">
        <f>VLOOKUP(A37,EQUIPOS!A7:D154,3,FALSE)</f>
        <v>Grúa telescópica de 50 Ton.</v>
      </c>
      <c r="C37" s="875"/>
      <c r="D37" s="875"/>
      <c r="E37" s="875"/>
      <c r="F37" s="875"/>
      <c r="G37" s="875"/>
      <c r="H37" s="876"/>
      <c r="I37" s="266"/>
      <c r="J37" s="267"/>
      <c r="K37" s="268">
        <f>VLOOKUP(A37,EQUIPOS!A7:D162,4,FALSE)</f>
        <v>217955.97355248258</v>
      </c>
      <c r="L37" s="269"/>
      <c r="M37" s="270">
        <v>321</v>
      </c>
      <c r="N37" s="271">
        <f>K37/M37</f>
        <v>678.9905718145875</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16.863239875389407</v>
      </c>
    </row>
    <row r="43" spans="1:14" ht="15.75" thickBot="1">
      <c r="B43" s="825" t="s">
        <v>953</v>
      </c>
      <c r="C43" s="826"/>
      <c r="D43" s="826"/>
      <c r="E43" s="826"/>
      <c r="F43" s="826"/>
      <c r="G43" s="826"/>
      <c r="H43" s="826"/>
      <c r="I43" s="826"/>
      <c r="J43" s="826"/>
      <c r="K43" s="826"/>
      <c r="L43" s="826"/>
      <c r="M43" s="827"/>
      <c r="N43" s="99">
        <f>SUM(N36:N42)</f>
        <v>745.33505868833765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912">
        <f>VLOOKUP(A59,TRANSPORTE!A5:D120,4,FALSE)</f>
        <v>0.45685372101159405</v>
      </c>
      <c r="M59" s="913"/>
      <c r="N59" s="286">
        <f>K59*L59</f>
        <v>0.45685372101159405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0.45685372101159405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914.42431116324337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182.88486223264869</v>
      </c>
      <c r="M83" s="861"/>
      <c r="N83" s="51"/>
    </row>
    <row r="84" spans="1:14">
      <c r="B84" s="89" t="s">
        <v>973</v>
      </c>
      <c r="C84" s="90"/>
      <c r="D84" s="90"/>
      <c r="E84" s="90"/>
      <c r="F84" s="90"/>
      <c r="G84" s="90"/>
      <c r="H84" s="90"/>
      <c r="I84" s="87"/>
      <c r="J84" s="88"/>
      <c r="K84" s="303">
        <v>0.05</v>
      </c>
      <c r="L84" s="860">
        <f>N78*K84</f>
        <v>45.721215558162172</v>
      </c>
      <c r="M84" s="861"/>
      <c r="N84" s="51"/>
    </row>
    <row r="85" spans="1:14" ht="15.75" thickBot="1">
      <c r="B85" s="91" t="s">
        <v>974</v>
      </c>
      <c r="C85" s="92"/>
      <c r="D85" s="92"/>
      <c r="E85" s="92"/>
      <c r="F85" s="92"/>
      <c r="G85" s="92"/>
      <c r="H85" s="92"/>
      <c r="I85" s="93"/>
      <c r="J85" s="94"/>
      <c r="K85" s="304">
        <v>0.05</v>
      </c>
      <c r="L85" s="862">
        <f>N78*K85</f>
        <v>45.721215558162172</v>
      </c>
      <c r="M85" s="863"/>
      <c r="N85" s="51"/>
    </row>
    <row r="86" spans="1:14" ht="15.75" thickBot="1">
      <c r="B86" s="825" t="s">
        <v>953</v>
      </c>
      <c r="C86" s="826"/>
      <c r="D86" s="826"/>
      <c r="E86" s="826"/>
      <c r="F86" s="826"/>
      <c r="G86" s="826"/>
      <c r="H86" s="826"/>
      <c r="I86" s="826"/>
      <c r="J86" s="826"/>
      <c r="K86" s="826"/>
      <c r="L86" s="826"/>
      <c r="M86" s="827"/>
      <c r="N86" s="52">
        <f>L83+L84+L85</f>
        <v>274.327293348973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1188.7516045122163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273</v>
      </c>
      <c r="B36" s="874" t="str">
        <f>VLOOKUP(A36,EQUIPOS!A6:D154,3,FALSE)</f>
        <v>Motosierra, 93.6 cm3 - 7.1 HP, 45-90 cm - 7.9 kg</v>
      </c>
      <c r="C36" s="875"/>
      <c r="D36" s="875"/>
      <c r="E36" s="875"/>
      <c r="F36" s="875"/>
      <c r="G36" s="875"/>
      <c r="H36" s="876"/>
      <c r="I36" s="266"/>
      <c r="J36" s="267"/>
      <c r="K36" s="268">
        <f>VLOOKUP(A36,EQUIPOS!A6:D161,4,FALSE)</f>
        <v>6389.1435472307321</v>
      </c>
      <c r="L36" s="269"/>
      <c r="M36" s="270">
        <v>3</v>
      </c>
      <c r="N36" s="271">
        <f>K36/M36</f>
        <v>2129.7145157435775</v>
      </c>
    </row>
    <row r="37" spans="1:14">
      <c r="A37" s="204" t="s">
        <v>312</v>
      </c>
      <c r="B37" s="874" t="str">
        <f>VLOOKUP(A37,EQUIPOS!A7:D154,3,FALSE)</f>
        <v>Retroexcavadora sobre oruga, potencia 138 HP, balde de 1,5 m3.</v>
      </c>
      <c r="C37" s="875"/>
      <c r="D37" s="875"/>
      <c r="E37" s="875"/>
      <c r="F37" s="875"/>
      <c r="G37" s="875"/>
      <c r="H37" s="876"/>
      <c r="I37" s="266"/>
      <c r="J37" s="267"/>
      <c r="K37" s="268">
        <f>VLOOKUP(A37,EQUIPOS!A7:D162,4,FALSE)</f>
        <v>122671.55610683006</v>
      </c>
      <c r="L37" s="269"/>
      <c r="M37" s="270">
        <v>3</v>
      </c>
      <c r="N37" s="271">
        <f>K37/M37</f>
        <v>40890.518702276684</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673.35467419668339</v>
      </c>
    </row>
    <row r="43" spans="1:14" ht="15.75" thickBot="1">
      <c r="B43" s="825" t="s">
        <v>953</v>
      </c>
      <c r="C43" s="826"/>
      <c r="D43" s="826"/>
      <c r="E43" s="826"/>
      <c r="F43" s="826"/>
      <c r="G43" s="826"/>
      <c r="H43" s="826"/>
      <c r="I43" s="826"/>
      <c r="J43" s="826"/>
      <c r="K43" s="826"/>
      <c r="L43" s="826"/>
      <c r="M43" s="827"/>
      <c r="N43" s="99">
        <f>SUM(N36:N42)</f>
        <v>43693.58789221695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912">
        <f>VLOOKUP(A59,TRANSPORTE!A5:D94,4,FALSE)</f>
        <v>819.12972593026996</v>
      </c>
      <c r="M59" s="913"/>
      <c r="N59" s="286">
        <f>K59*L59</f>
        <v>4914.7783555816195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4914.7783555816195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62075.459731732233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12415.091946346447</v>
      </c>
      <c r="M83" s="861"/>
      <c r="N83" s="51"/>
    </row>
    <row r="84" spans="1:14">
      <c r="B84" s="89" t="s">
        <v>973</v>
      </c>
      <c r="C84" s="90"/>
      <c r="D84" s="90"/>
      <c r="E84" s="90"/>
      <c r="F84" s="90"/>
      <c r="G84" s="90"/>
      <c r="H84" s="90"/>
      <c r="I84" s="87"/>
      <c r="J84" s="88"/>
      <c r="K84" s="303">
        <v>0.05</v>
      </c>
      <c r="L84" s="860">
        <f>N78*K84</f>
        <v>3103.7729865866118</v>
      </c>
      <c r="M84" s="861"/>
      <c r="N84" s="51"/>
    </row>
    <row r="85" spans="1:14" ht="15.75" thickBot="1">
      <c r="B85" s="91" t="s">
        <v>974</v>
      </c>
      <c r="C85" s="92"/>
      <c r="D85" s="92"/>
      <c r="E85" s="92"/>
      <c r="F85" s="92"/>
      <c r="G85" s="92"/>
      <c r="H85" s="92"/>
      <c r="I85" s="93"/>
      <c r="J85" s="94"/>
      <c r="K85" s="304">
        <v>0.05</v>
      </c>
      <c r="L85" s="862">
        <f>N78*K85</f>
        <v>3103.7729865866118</v>
      </c>
      <c r="M85" s="863"/>
      <c r="N85" s="51"/>
    </row>
    <row r="86" spans="1:14" ht="15.75" thickBot="1">
      <c r="B86" s="825" t="s">
        <v>953</v>
      </c>
      <c r="C86" s="826"/>
      <c r="D86" s="826"/>
      <c r="E86" s="826"/>
      <c r="F86" s="826"/>
      <c r="G86" s="826"/>
      <c r="H86" s="826"/>
      <c r="I86" s="826"/>
      <c r="J86" s="826"/>
      <c r="K86" s="826"/>
      <c r="L86" s="826"/>
      <c r="M86" s="827"/>
      <c r="N86" s="52">
        <f>L83+L84+L85</f>
        <v>18622.637919519671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80698.097651251912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195</v>
      </c>
      <c r="B36" s="874" t="str">
        <f>VLOOKUP(A36,EQUIPOS!A6:D154,3,FALSE)</f>
        <v xml:space="preserve">Equipo de oxicorte, Capacidad de corte: hasta 6´´ (152mm) </v>
      </c>
      <c r="C36" s="875"/>
      <c r="D36" s="875"/>
      <c r="E36" s="875"/>
      <c r="F36" s="875"/>
      <c r="G36" s="875"/>
      <c r="H36" s="876"/>
      <c r="I36" s="266"/>
      <c r="J36" s="267"/>
      <c r="K36" s="268">
        <f>VLOOKUP(A36,EQUIPOS!A6:D161,4,FALSE)</f>
        <v>15883.48028647381</v>
      </c>
      <c r="L36" s="269"/>
      <c r="M36" s="270">
        <v>4</v>
      </c>
      <c r="N36" s="271">
        <f>K36/M36</f>
        <v>3970.8700716184526</v>
      </c>
    </row>
    <row r="37" spans="1:14">
      <c r="A37" s="108" t="s">
        <v>248</v>
      </c>
      <c r="B37" s="874" t="str">
        <f>VLOOKUP(A37,EQUIPOS!A7:D154,3,FALSE)</f>
        <v>Grúa telescópica de 50 Ton.</v>
      </c>
      <c r="C37" s="875"/>
      <c r="D37" s="875"/>
      <c r="E37" s="875"/>
      <c r="F37" s="875"/>
      <c r="G37" s="875"/>
      <c r="H37" s="876"/>
      <c r="I37" s="266"/>
      <c r="J37" s="267"/>
      <c r="K37" s="268">
        <f>VLOOKUP(A37,EQUIPOS!A7:D162,4,FALSE)</f>
        <v>217955.97355248258</v>
      </c>
      <c r="L37" s="269"/>
      <c r="M37" s="270">
        <v>4</v>
      </c>
      <c r="N37" s="271">
        <f>K37/M37</f>
        <v>54488.993388120645</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1010.0320112950249</v>
      </c>
    </row>
    <row r="43" spans="1:14" ht="15.75" thickBot="1">
      <c r="B43" s="825" t="s">
        <v>953</v>
      </c>
      <c r="C43" s="826"/>
      <c r="D43" s="826"/>
      <c r="E43" s="826"/>
      <c r="F43" s="826"/>
      <c r="G43" s="826"/>
      <c r="H43" s="826"/>
      <c r="I43" s="826"/>
      <c r="J43" s="826"/>
      <c r="K43" s="826"/>
      <c r="L43" s="826"/>
      <c r="M43" s="827"/>
      <c r="N43" s="99">
        <f>SUM(N36:N42)</f>
        <v>59469.89547103412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912">
        <f>VLOOKUP(A59,TRANSPORTE!A5:D117,4,FALSE)</f>
        <v>0.45685372101159405</v>
      </c>
      <c r="M59" s="913"/>
      <c r="N59" s="286">
        <f>K59*L59</f>
        <v>0.45685372101159405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0.45685372101159405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69570.672437705391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13914.13448754108</v>
      </c>
      <c r="M83" s="861"/>
      <c r="N83" s="51"/>
    </row>
    <row r="84" spans="1:14">
      <c r="B84" s="89" t="s">
        <v>973</v>
      </c>
      <c r="C84" s="90"/>
      <c r="D84" s="90"/>
      <c r="E84" s="90"/>
      <c r="F84" s="90"/>
      <c r="G84" s="90"/>
      <c r="H84" s="90"/>
      <c r="I84" s="87"/>
      <c r="J84" s="88"/>
      <c r="K84" s="303">
        <v>0.05</v>
      </c>
      <c r="L84" s="860">
        <f>N78*K84</f>
        <v>3478.5336218852699</v>
      </c>
      <c r="M84" s="861"/>
      <c r="N84" s="51"/>
    </row>
    <row r="85" spans="1:14" ht="15.75" thickBot="1">
      <c r="B85" s="91" t="s">
        <v>974</v>
      </c>
      <c r="C85" s="92"/>
      <c r="D85" s="92"/>
      <c r="E85" s="92"/>
      <c r="F85" s="92"/>
      <c r="G85" s="92"/>
      <c r="H85" s="92"/>
      <c r="I85" s="93"/>
      <c r="J85" s="94"/>
      <c r="K85" s="304">
        <v>0.05</v>
      </c>
      <c r="L85" s="862">
        <f>N78*K85</f>
        <v>3478.5336218852699</v>
      </c>
      <c r="M85" s="863"/>
      <c r="N85" s="51"/>
    </row>
    <row r="86" spans="1:14" ht="15.75" thickBot="1">
      <c r="B86" s="825" t="s">
        <v>953</v>
      </c>
      <c r="C86" s="826"/>
      <c r="D86" s="826"/>
      <c r="E86" s="826"/>
      <c r="F86" s="826"/>
      <c r="G86" s="826"/>
      <c r="H86" s="826"/>
      <c r="I86" s="826"/>
      <c r="J86" s="826"/>
      <c r="K86" s="826"/>
      <c r="L86" s="826"/>
      <c r="M86" s="827"/>
      <c r="N86" s="52">
        <f>L83+L84+L85</f>
        <v>20871.201731311616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90441.874169017014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6"/>
      <c r="J36" s="267"/>
      <c r="K36" s="268">
        <f>VLOOKUP(A36,EQUIPOS!A6:D161,4,FALSE)</f>
        <v>86348.969080235562</v>
      </c>
      <c r="L36" s="269"/>
      <c r="M36" s="270">
        <v>5</v>
      </c>
      <c r="N36" s="271">
        <f>K36/M36</f>
        <v>17269.793816047113</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107.474121807204</v>
      </c>
    </row>
    <row r="43" spans="1:14" ht="15.75" thickBot="1">
      <c r="B43" s="825" t="s">
        <v>953</v>
      </c>
      <c r="C43" s="826"/>
      <c r="D43" s="826"/>
      <c r="E43" s="826"/>
      <c r="F43" s="826"/>
      <c r="G43" s="826"/>
      <c r="H43" s="826"/>
      <c r="I43" s="826"/>
      <c r="J43" s="826"/>
      <c r="K43" s="826"/>
      <c r="L43" s="826"/>
      <c r="M43" s="827"/>
      <c r="N43" s="99">
        <f>SUM(N36:N42)</f>
        <v>17377.267937854318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912">
        <f>VLOOKUP(A59,TRANSPORTE!A5:D94,4,FALSE)</f>
        <v>819.12972593026996</v>
      </c>
      <c r="M59" s="913"/>
      <c r="N59" s="286">
        <f>K59*L59</f>
        <v>575.0290676030495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575.0290676030495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23326.003095817567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4665.2006191635137</v>
      </c>
      <c r="M83" s="861"/>
      <c r="N83" s="51"/>
    </row>
    <row r="84" spans="1:14">
      <c r="B84" s="89" t="s">
        <v>973</v>
      </c>
      <c r="C84" s="90"/>
      <c r="D84" s="90"/>
      <c r="E84" s="90"/>
      <c r="F84" s="90"/>
      <c r="G84" s="90"/>
      <c r="H84" s="90"/>
      <c r="I84" s="87"/>
      <c r="J84" s="88"/>
      <c r="K84" s="303">
        <v>0.05</v>
      </c>
      <c r="L84" s="860">
        <f>N78*K84</f>
        <v>1166.3001547908784</v>
      </c>
      <c r="M84" s="861"/>
      <c r="N84" s="51"/>
    </row>
    <row r="85" spans="1:14" ht="15.75" thickBot="1">
      <c r="B85" s="91" t="s">
        <v>974</v>
      </c>
      <c r="C85" s="92"/>
      <c r="D85" s="92"/>
      <c r="E85" s="92"/>
      <c r="F85" s="92"/>
      <c r="G85" s="92"/>
      <c r="H85" s="92"/>
      <c r="I85" s="93"/>
      <c r="J85" s="94"/>
      <c r="K85" s="304">
        <v>0.05</v>
      </c>
      <c r="L85" s="862">
        <f>N78*K85</f>
        <v>1166.3001547908784</v>
      </c>
      <c r="M85" s="863"/>
      <c r="N85" s="51"/>
    </row>
    <row r="86" spans="1:14" ht="15.75" thickBot="1">
      <c r="B86" s="825" t="s">
        <v>953</v>
      </c>
      <c r="C86" s="826"/>
      <c r="D86" s="826"/>
      <c r="E86" s="826"/>
      <c r="F86" s="826"/>
      <c r="G86" s="826"/>
      <c r="H86" s="826"/>
      <c r="I86" s="826"/>
      <c r="J86" s="826"/>
      <c r="K86" s="826"/>
      <c r="L86" s="826"/>
      <c r="M86" s="827"/>
      <c r="N86" s="52">
        <f>L83+L84+L85</f>
        <v>6997.8009287452714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30323.804024562836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6"/>
      <c r="J36" s="267"/>
      <c r="K36" s="268">
        <f>VLOOKUP(A36,EQUIPOS!A6:D161,4,FALSE)</f>
        <v>86348.969080235562</v>
      </c>
      <c r="L36" s="269"/>
      <c r="M36" s="270">
        <v>4</v>
      </c>
      <c r="N36" s="271">
        <f>K36/M36</f>
        <v>21587.24227005889</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67.663750000000007</v>
      </c>
    </row>
    <row r="43" spans="1:14" ht="15.75" thickBot="1">
      <c r="B43" s="825" t="s">
        <v>953</v>
      </c>
      <c r="C43" s="826"/>
      <c r="D43" s="826"/>
      <c r="E43" s="826"/>
      <c r="F43" s="826"/>
      <c r="G43" s="826"/>
      <c r="H43" s="826"/>
      <c r="I43" s="826"/>
      <c r="J43" s="826"/>
      <c r="K43" s="826"/>
      <c r="L43" s="826"/>
      <c r="M43" s="827"/>
      <c r="N43" s="99">
        <f>SUM(N36:N42)</f>
        <v>21654.90602005889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912">
        <f>VLOOKUP(A59,TRANSPORTE!A5:D94,4,FALSE)</f>
        <v>819.12972593026996</v>
      </c>
      <c r="M59" s="913"/>
      <c r="N59" s="286">
        <f>K59*L59</f>
        <v>2481.9630695687179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2481.9630695687179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27520.056589627609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5504.0113179255222</v>
      </c>
      <c r="M83" s="861"/>
      <c r="N83" s="51"/>
    </row>
    <row r="84" spans="1:14">
      <c r="B84" s="89" t="s">
        <v>973</v>
      </c>
      <c r="C84" s="90"/>
      <c r="D84" s="90"/>
      <c r="E84" s="90"/>
      <c r="F84" s="90"/>
      <c r="G84" s="90"/>
      <c r="H84" s="90"/>
      <c r="I84" s="87"/>
      <c r="J84" s="88"/>
      <c r="K84" s="303">
        <v>0.05</v>
      </c>
      <c r="L84" s="860">
        <f>N78*K84</f>
        <v>1376.0028294813806</v>
      </c>
      <c r="M84" s="861"/>
      <c r="N84" s="51"/>
    </row>
    <row r="85" spans="1:14" ht="15.75" thickBot="1">
      <c r="B85" s="91" t="s">
        <v>974</v>
      </c>
      <c r="C85" s="92"/>
      <c r="D85" s="92"/>
      <c r="E85" s="92"/>
      <c r="F85" s="92"/>
      <c r="G85" s="92"/>
      <c r="H85" s="92"/>
      <c r="I85" s="93"/>
      <c r="J85" s="94"/>
      <c r="K85" s="304">
        <v>0.05</v>
      </c>
      <c r="L85" s="862">
        <f>N78*K85</f>
        <v>1376.0028294813806</v>
      </c>
      <c r="M85" s="863"/>
      <c r="N85" s="51"/>
    </row>
    <row r="86" spans="1:14" ht="15.75" thickBot="1">
      <c r="B86" s="825" t="s">
        <v>953</v>
      </c>
      <c r="C86" s="826"/>
      <c r="D86" s="826"/>
      <c r="E86" s="826"/>
      <c r="F86" s="826"/>
      <c r="G86" s="826"/>
      <c r="H86" s="826"/>
      <c r="I86" s="826"/>
      <c r="J86" s="826"/>
      <c r="K86" s="826"/>
      <c r="L86" s="826"/>
      <c r="M86" s="827"/>
      <c r="N86" s="52">
        <f>L83+L84+L85</f>
        <v>8256.0169768882824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35776.073566515894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6"/>
      <c r="J36" s="267"/>
      <c r="K36" s="268"/>
      <c r="L36" s="269"/>
      <c r="M36" s="270"/>
      <c r="N36" s="271"/>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1" t="s">
        <v>961</v>
      </c>
      <c r="M58" s="890"/>
      <c r="N58" s="76" t="s">
        <v>951</v>
      </c>
    </row>
    <row r="59" spans="2:14">
      <c r="B59" s="46"/>
      <c r="C59" s="316"/>
      <c r="D59" s="316"/>
      <c r="E59" s="316"/>
      <c r="F59" s="316"/>
      <c r="G59" s="316"/>
      <c r="H59" s="310"/>
      <c r="I59" s="278"/>
      <c r="J59" s="285"/>
      <c r="K59" s="278"/>
      <c r="L59" s="912"/>
      <c r="M59" s="913"/>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317.56853333333333</v>
      </c>
      <c r="M83" s="861"/>
      <c r="N83" s="51"/>
    </row>
    <row r="84" spans="1:14">
      <c r="B84" s="89" t="s">
        <v>973</v>
      </c>
      <c r="C84" s="90"/>
      <c r="D84" s="90"/>
      <c r="E84" s="90"/>
      <c r="F84" s="90"/>
      <c r="G84" s="90"/>
      <c r="H84" s="90"/>
      <c r="I84" s="87"/>
      <c r="J84" s="88"/>
      <c r="K84" s="303">
        <v>0.05</v>
      </c>
      <c r="L84" s="860">
        <f>N78*K84</f>
        <v>79.392133333333334</v>
      </c>
      <c r="M84" s="861"/>
      <c r="N84" s="51"/>
    </row>
    <row r="85" spans="1:14" ht="15.75" thickBot="1">
      <c r="B85" s="91" t="s">
        <v>974</v>
      </c>
      <c r="C85" s="92"/>
      <c r="D85" s="92"/>
      <c r="E85" s="92"/>
      <c r="F85" s="92"/>
      <c r="G85" s="92"/>
      <c r="H85" s="92"/>
      <c r="I85" s="93"/>
      <c r="J85" s="94"/>
      <c r="K85" s="304">
        <v>0.05</v>
      </c>
      <c r="L85" s="862">
        <f>N78*K85</f>
        <v>79.392133333333334</v>
      </c>
      <c r="M85" s="863"/>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6"/>
      <c r="J36" s="267"/>
      <c r="K36" s="268">
        <f>VLOOKUP(A36,EQUIPOS!A6:D163,4,FALSE)</f>
        <v>122885.07568524149</v>
      </c>
      <c r="L36" s="269"/>
      <c r="M36" s="270">
        <v>3</v>
      </c>
      <c r="N36" s="271">
        <f>K36/M36</f>
        <v>40961.691895080497</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41051.910228413828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12">
        <f>VLOOKUP(A59,TRANSPORTE!A6:D117,4,FALSE)</f>
        <v>765.62491586610247</v>
      </c>
      <c r="M59" s="913"/>
      <c r="N59" s="286">
        <f>K59*L59</f>
        <v>1301.5623569723741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1301.5623569723741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51375.305918719539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10275.061183743908</v>
      </c>
      <c r="M83" s="861"/>
      <c r="N83" s="51"/>
    </row>
    <row r="84" spans="1:14">
      <c r="B84" s="89" t="s">
        <v>973</v>
      </c>
      <c r="C84" s="90"/>
      <c r="D84" s="90"/>
      <c r="E84" s="90"/>
      <c r="F84" s="90"/>
      <c r="G84" s="90"/>
      <c r="H84" s="90"/>
      <c r="I84" s="87"/>
      <c r="J84" s="88"/>
      <c r="K84" s="303">
        <v>0.05</v>
      </c>
      <c r="L84" s="860">
        <f>N78*K84</f>
        <v>2568.7652959359771</v>
      </c>
      <c r="M84" s="861"/>
      <c r="N84" s="51"/>
    </row>
    <row r="85" spans="1:14" ht="15.75" thickBot="1">
      <c r="B85" s="91" t="s">
        <v>974</v>
      </c>
      <c r="C85" s="92"/>
      <c r="D85" s="92"/>
      <c r="E85" s="92"/>
      <c r="F85" s="92"/>
      <c r="G85" s="92"/>
      <c r="H85" s="92"/>
      <c r="I85" s="93"/>
      <c r="J85" s="94"/>
      <c r="K85" s="304">
        <v>0.05</v>
      </c>
      <c r="L85" s="862">
        <f>N78*K85</f>
        <v>2568.7652959359771</v>
      </c>
      <c r="M85" s="863"/>
      <c r="N85" s="51"/>
    </row>
    <row r="86" spans="1:14" ht="15.75" thickBot="1">
      <c r="B86" s="825" t="s">
        <v>953</v>
      </c>
      <c r="C86" s="826"/>
      <c r="D86" s="826"/>
      <c r="E86" s="826"/>
      <c r="F86" s="826"/>
      <c r="G86" s="826"/>
      <c r="H86" s="826"/>
      <c r="I86" s="826"/>
      <c r="J86" s="826"/>
      <c r="K86" s="826"/>
      <c r="L86" s="826"/>
      <c r="M86" s="827"/>
      <c r="N86" s="52">
        <f>L83+L84+L85</f>
        <v>15412.591775615861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66787.897694335406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6"/>
      <c r="J36" s="267"/>
      <c r="K36" s="268">
        <f>VLOOKUP(A36,EQUIPOS!A6:D163,4,FALSE)</f>
        <v>122885.07568524149</v>
      </c>
      <c r="L36" s="269"/>
      <c r="M36" s="270">
        <v>3</v>
      </c>
      <c r="N36" s="271">
        <f>K36/M36</f>
        <v>40961.691895080497</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41051.910228413828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12">
        <f>VLOOKUP(A59,TRANSPORTE!A6:D117,4,FALSE)</f>
        <v>765.62491586610247</v>
      </c>
      <c r="M59" s="913"/>
      <c r="N59" s="286">
        <f>K59*L59</f>
        <v>1301.5623569723741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1301.5623569723741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51375.305918719539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10275.061183743908</v>
      </c>
      <c r="M83" s="861"/>
      <c r="N83" s="51"/>
    </row>
    <row r="84" spans="1:14">
      <c r="B84" s="89" t="s">
        <v>973</v>
      </c>
      <c r="C84" s="90"/>
      <c r="D84" s="90"/>
      <c r="E84" s="90"/>
      <c r="F84" s="90"/>
      <c r="G84" s="90"/>
      <c r="H84" s="90"/>
      <c r="I84" s="87"/>
      <c r="J84" s="88"/>
      <c r="K84" s="303">
        <v>0.05</v>
      </c>
      <c r="L84" s="860">
        <f>N78*K84</f>
        <v>2568.7652959359771</v>
      </c>
      <c r="M84" s="861"/>
      <c r="N84" s="51"/>
    </row>
    <row r="85" spans="1:14" ht="15.75" thickBot="1">
      <c r="B85" s="91" t="s">
        <v>974</v>
      </c>
      <c r="C85" s="92"/>
      <c r="D85" s="92"/>
      <c r="E85" s="92"/>
      <c r="F85" s="92"/>
      <c r="G85" s="92"/>
      <c r="H85" s="92"/>
      <c r="I85" s="93"/>
      <c r="J85" s="94"/>
      <c r="K85" s="304">
        <v>0.05</v>
      </c>
      <c r="L85" s="862">
        <f>N78*K85</f>
        <v>2568.7652959359771</v>
      </c>
      <c r="M85" s="863"/>
      <c r="N85" s="51"/>
    </row>
    <row r="86" spans="1:14" ht="15.75" thickBot="1">
      <c r="B86" s="825" t="s">
        <v>953</v>
      </c>
      <c r="C86" s="826"/>
      <c r="D86" s="826"/>
      <c r="E86" s="826"/>
      <c r="F86" s="826"/>
      <c r="G86" s="826"/>
      <c r="H86" s="826"/>
      <c r="I86" s="826"/>
      <c r="J86" s="826"/>
      <c r="K86" s="826"/>
      <c r="L86" s="826"/>
      <c r="M86" s="827"/>
      <c r="N86" s="52">
        <f>L83+L84+L85</f>
        <v>15412.591775615861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66787.897694335406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6"/>
      <c r="J36" s="267"/>
      <c r="K36" s="268">
        <f>VLOOKUP(A36,EQUIPOS!A6:D163,4,FALSE)</f>
        <v>122671.55610683006</v>
      </c>
      <c r="L36" s="269"/>
      <c r="M36" s="270">
        <v>45</v>
      </c>
      <c r="N36" s="271">
        <f>K36/M36</f>
        <v>2726.0345801517792</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2727.5382190406681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912">
        <f>VLOOKUP(A59,TRANSPORTE!A6:D117,4,FALSE)</f>
        <v>0.45685372101159405</v>
      </c>
      <c r="M59" s="913"/>
      <c r="N59" s="286">
        <f>K59*L59</f>
        <v>16.30967784011391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16.30967784011391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2894.2117857696712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578.84235715393424</v>
      </c>
      <c r="M83" s="861"/>
      <c r="N83" s="51"/>
    </row>
    <row r="84" spans="1:14">
      <c r="B84" s="89" t="s">
        <v>973</v>
      </c>
      <c r="C84" s="90"/>
      <c r="D84" s="90"/>
      <c r="E84" s="90"/>
      <c r="F84" s="90"/>
      <c r="G84" s="90"/>
      <c r="H84" s="90"/>
      <c r="I84" s="87"/>
      <c r="J84" s="88"/>
      <c r="K84" s="303">
        <v>0.05</v>
      </c>
      <c r="L84" s="860">
        <f>N78*K84</f>
        <v>144.71058928848356</v>
      </c>
      <c r="M84" s="861"/>
      <c r="N84" s="51"/>
    </row>
    <row r="85" spans="1:14" ht="15.75" thickBot="1">
      <c r="B85" s="91" t="s">
        <v>974</v>
      </c>
      <c r="C85" s="92"/>
      <c r="D85" s="92"/>
      <c r="E85" s="92"/>
      <c r="F85" s="92"/>
      <c r="G85" s="92"/>
      <c r="H85" s="92"/>
      <c r="I85" s="93"/>
      <c r="J85" s="94"/>
      <c r="K85" s="304">
        <v>0.05</v>
      </c>
      <c r="L85" s="862">
        <f>N78*K85</f>
        <v>144.71058928848356</v>
      </c>
      <c r="M85" s="863"/>
      <c r="N85" s="51"/>
    </row>
    <row r="86" spans="1:14" ht="15.75" thickBot="1">
      <c r="B86" s="825" t="s">
        <v>953</v>
      </c>
      <c r="C86" s="826"/>
      <c r="D86" s="826"/>
      <c r="E86" s="826"/>
      <c r="F86" s="826"/>
      <c r="G86" s="826"/>
      <c r="H86" s="826"/>
      <c r="I86" s="826"/>
      <c r="J86" s="826"/>
      <c r="K86" s="826"/>
      <c r="L86" s="826"/>
      <c r="M86" s="827"/>
      <c r="N86" s="52">
        <f>L83+L84+L85</f>
        <v>868.26353573090137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3762.4753215005726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6"/>
      <c r="J36" s="267"/>
      <c r="K36" s="268"/>
      <c r="L36" s="269"/>
      <c r="M36" s="270"/>
      <c r="N36" s="271"/>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0.1</v>
      </c>
      <c r="M42" s="887"/>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912">
        <f>VLOOKUP(A59,TRANSPORTE!A6:D117,4,FALSE)</f>
        <v>0.45685372101159405</v>
      </c>
      <c r="M59" s="913"/>
      <c r="N59" s="286">
        <f>K59*L59</f>
        <v>4.6827506403688393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4.6827506403688393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666.28386175147989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133.25677235029599</v>
      </c>
      <c r="M83" s="861"/>
      <c r="N83" s="51"/>
    </row>
    <row r="84" spans="1:14">
      <c r="B84" s="89" t="s">
        <v>973</v>
      </c>
      <c r="C84" s="90"/>
      <c r="D84" s="90"/>
      <c r="E84" s="90"/>
      <c r="F84" s="90"/>
      <c r="G84" s="90"/>
      <c r="H84" s="90"/>
      <c r="I84" s="87"/>
      <c r="J84" s="88"/>
      <c r="K84" s="303">
        <v>0.05</v>
      </c>
      <c r="L84" s="860">
        <f>N78*K84</f>
        <v>33.314193087573997</v>
      </c>
      <c r="M84" s="861"/>
      <c r="N84" s="51"/>
    </row>
    <row r="85" spans="1:14" ht="15.75" thickBot="1">
      <c r="B85" s="91" t="s">
        <v>974</v>
      </c>
      <c r="C85" s="92"/>
      <c r="D85" s="92"/>
      <c r="E85" s="92"/>
      <c r="F85" s="92"/>
      <c r="G85" s="92"/>
      <c r="H85" s="92"/>
      <c r="I85" s="93"/>
      <c r="J85" s="94"/>
      <c r="K85" s="304">
        <v>0.05</v>
      </c>
      <c r="L85" s="862">
        <f>N78*K85</f>
        <v>33.314193087573997</v>
      </c>
      <c r="M85" s="863"/>
      <c r="N85" s="51"/>
    </row>
    <row r="86" spans="1:14" ht="15.75" thickBot="1">
      <c r="B86" s="825" t="s">
        <v>953</v>
      </c>
      <c r="C86" s="826"/>
      <c r="D86" s="826"/>
      <c r="E86" s="826"/>
      <c r="F86" s="826"/>
      <c r="G86" s="826"/>
      <c r="H86" s="826"/>
      <c r="I86" s="826"/>
      <c r="J86" s="826"/>
      <c r="K86" s="826"/>
      <c r="L86" s="826"/>
      <c r="M86" s="827"/>
      <c r="N86" s="52">
        <f>L83+L84+L85</f>
        <v>199.88515852544396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866.1690202769239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6"/>
      <c r="J36" s="267"/>
      <c r="K36" s="268">
        <f>VLOOKUP(A36,EQUIPOS!A6:D163,4,FALSE)</f>
        <v>122671.55610683006</v>
      </c>
      <c r="L36" s="269"/>
      <c r="M36" s="270">
        <v>45</v>
      </c>
      <c r="N36" s="271">
        <f>K36/M36</f>
        <v>2726.0345801517792</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2727.5382190406681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912">
        <f>VLOOKUP(A59,TRANSPORTE!A6:D117,4,FALSE)</f>
        <v>798.68946174713119</v>
      </c>
      <c r="M59" s="913"/>
      <c r="N59" s="286">
        <f>K59*L59</f>
        <v>647.33381529874111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647.33381529874111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3525.2359232282984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705.04718464565974</v>
      </c>
      <c r="M83" s="861"/>
      <c r="N83" s="51"/>
    </row>
    <row r="84" spans="1:14">
      <c r="B84" s="89" t="s">
        <v>973</v>
      </c>
      <c r="C84" s="90"/>
      <c r="D84" s="90"/>
      <c r="E84" s="90"/>
      <c r="F84" s="90"/>
      <c r="G84" s="90"/>
      <c r="H84" s="90"/>
      <c r="I84" s="87"/>
      <c r="J84" s="88"/>
      <c r="K84" s="303">
        <v>0.05</v>
      </c>
      <c r="L84" s="860">
        <f>N78*K84</f>
        <v>176.26179616141494</v>
      </c>
      <c r="M84" s="861"/>
      <c r="N84" s="51"/>
    </row>
    <row r="85" spans="1:14" ht="15.75" thickBot="1">
      <c r="B85" s="91" t="s">
        <v>974</v>
      </c>
      <c r="C85" s="92"/>
      <c r="D85" s="92"/>
      <c r="E85" s="92"/>
      <c r="F85" s="92"/>
      <c r="G85" s="92"/>
      <c r="H85" s="92"/>
      <c r="I85" s="93"/>
      <c r="J85" s="94"/>
      <c r="K85" s="304">
        <v>0.05</v>
      </c>
      <c r="L85" s="862">
        <f>N78*K85</f>
        <v>176.26179616141494</v>
      </c>
      <c r="M85" s="863"/>
      <c r="N85" s="51"/>
    </row>
    <row r="86" spans="1:14" ht="15.75" thickBot="1">
      <c r="B86" s="825" t="s">
        <v>953</v>
      </c>
      <c r="C86" s="826"/>
      <c r="D86" s="826"/>
      <c r="E86" s="826"/>
      <c r="F86" s="826"/>
      <c r="G86" s="826"/>
      <c r="H86" s="826"/>
      <c r="I86" s="826"/>
      <c r="J86" s="826"/>
      <c r="K86" s="826"/>
      <c r="L86" s="826"/>
      <c r="M86" s="827"/>
      <c r="N86" s="52">
        <f>L83+L84+L85</f>
        <v>1057.5707769684896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4582.8067001967884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6"/>
      <c r="J36" s="267"/>
      <c r="K36" s="268">
        <f>VLOOKUP(A36,EQUIPOS!A5:D154,4,FALSE)</f>
        <v>215091.62972450975</v>
      </c>
      <c r="L36" s="269"/>
      <c r="M36" s="270">
        <v>0.625</v>
      </c>
      <c r="N36" s="271">
        <f>K36/M36</f>
        <v>344146.60755921563</v>
      </c>
    </row>
    <row r="37" spans="1:14">
      <c r="A37" s="108" t="s">
        <v>241</v>
      </c>
      <c r="B37" s="874" t="str">
        <f>VLOOKUP(A37,EQUIPOS!A7:D154,3,FALSE)</f>
        <v>Grúa (capacidad 15 ton)</v>
      </c>
      <c r="C37" s="875"/>
      <c r="D37" s="875"/>
      <c r="E37" s="875"/>
      <c r="F37" s="875"/>
      <c r="G37" s="875"/>
      <c r="H37" s="876"/>
      <c r="I37" s="266"/>
      <c r="J37" s="267"/>
      <c r="K37" s="268">
        <f>VLOOKUP(A37,EQUIPOS!A6:D154,4,FALSE)</f>
        <v>108112.12286329544</v>
      </c>
      <c r="L37" s="269"/>
      <c r="M37" s="270">
        <v>0.625</v>
      </c>
      <c r="N37" s="271">
        <f>K37/M37</f>
        <v>172979.39658127271</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2706.55</v>
      </c>
    </row>
    <row r="43" spans="1:14" ht="15.75" thickBot="1">
      <c r="B43" s="825" t="s">
        <v>953</v>
      </c>
      <c r="C43" s="826"/>
      <c r="D43" s="826"/>
      <c r="E43" s="826"/>
      <c r="F43" s="826"/>
      <c r="G43" s="826"/>
      <c r="H43" s="826"/>
      <c r="I43" s="826"/>
      <c r="J43" s="826"/>
      <c r="K43" s="826"/>
      <c r="L43" s="826"/>
      <c r="M43" s="827"/>
      <c r="N43" s="393">
        <f>SUM(N36:N42)</f>
        <v>519832.55414048833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10147.653145910353</v>
      </c>
      <c r="N49" s="271">
        <f>K49*M49</f>
        <v>10147.653145910353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2483.789862757701</v>
      </c>
      <c r="N50" s="271">
        <f>K50*M50</f>
        <v>2483.789862757701</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34071.655101307086</v>
      </c>
      <c r="N51" s="271">
        <f>K51*M51</f>
        <v>68143.310202614171</v>
      </c>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130189.30050039667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704152.85464088502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140830.57092817701</v>
      </c>
      <c r="M83" s="861"/>
      <c r="N83" s="51"/>
    </row>
    <row r="84" spans="1:14">
      <c r="B84" s="89" t="s">
        <v>973</v>
      </c>
      <c r="C84" s="90"/>
      <c r="D84" s="90"/>
      <c r="E84" s="90"/>
      <c r="F84" s="90"/>
      <c r="G84" s="90"/>
      <c r="H84" s="90"/>
      <c r="I84" s="87"/>
      <c r="J84" s="88"/>
      <c r="K84" s="303">
        <v>0.05</v>
      </c>
      <c r="L84" s="860">
        <f>N78*K84</f>
        <v>35207.642732044253</v>
      </c>
      <c r="M84" s="861"/>
      <c r="N84" s="51"/>
    </row>
    <row r="85" spans="1:14" ht="15.75" thickBot="1">
      <c r="B85" s="91" t="s">
        <v>974</v>
      </c>
      <c r="C85" s="92"/>
      <c r="D85" s="92"/>
      <c r="E85" s="92"/>
      <c r="F85" s="92"/>
      <c r="G85" s="92"/>
      <c r="H85" s="92"/>
      <c r="I85" s="93"/>
      <c r="J85" s="94"/>
      <c r="K85" s="304">
        <v>0.05</v>
      </c>
      <c r="L85" s="862">
        <f>N78*K85</f>
        <v>35207.642732044253</v>
      </c>
      <c r="M85" s="863"/>
      <c r="N85" s="51"/>
    </row>
    <row r="86" spans="1:14" ht="15.75" thickBot="1">
      <c r="B86" s="825" t="s">
        <v>953</v>
      </c>
      <c r="C86" s="826"/>
      <c r="D86" s="826"/>
      <c r="E86" s="826"/>
      <c r="F86" s="826"/>
      <c r="G86" s="826"/>
      <c r="H86" s="826"/>
      <c r="I86" s="826"/>
      <c r="J86" s="826"/>
      <c r="K86" s="826"/>
      <c r="L86" s="826"/>
      <c r="M86" s="827"/>
      <c r="N86" s="52">
        <f>L83+L84+L85</f>
        <v>211245.8563922655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915398.71103315055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6"/>
      <c r="J36" s="267"/>
      <c r="K36" s="268">
        <f>VLOOKUP(A36,EQUIPOS!A6:D163,4,FALSE)</f>
        <v>215091.62972450975</v>
      </c>
      <c r="L36" s="269"/>
      <c r="M36" s="270">
        <v>0.5</v>
      </c>
      <c r="N36" s="271">
        <f>K36/M36</f>
        <v>430183.2594490195</v>
      </c>
    </row>
    <row r="37" spans="1:14">
      <c r="A37" s="108" t="s">
        <v>241</v>
      </c>
      <c r="B37" s="874" t="str">
        <f>VLOOKUP(A37,EQUIPOS!A7:D154,3,FALSE)</f>
        <v>Grúa (capacidad 15 ton)</v>
      </c>
      <c r="C37" s="875"/>
      <c r="D37" s="875"/>
      <c r="E37" s="875"/>
      <c r="F37" s="875"/>
      <c r="G37" s="875"/>
      <c r="H37" s="876"/>
      <c r="I37" s="266"/>
      <c r="J37" s="267"/>
      <c r="K37" s="268">
        <f>VLOOKUP(A37,EQUIPOS!A7:D164,4,FALSE)</f>
        <v>108112.12286329544</v>
      </c>
      <c r="L37" s="269"/>
      <c r="M37" s="270">
        <v>0.5</v>
      </c>
      <c r="N37" s="271">
        <f>K37/M37</f>
        <v>216224.24572659089</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3383.1875</v>
      </c>
    </row>
    <row r="43" spans="1:14" ht="15.75" thickBot="1">
      <c r="B43" s="825" t="s">
        <v>953</v>
      </c>
      <c r="C43" s="826"/>
      <c r="D43" s="826"/>
      <c r="E43" s="826"/>
      <c r="F43" s="826"/>
      <c r="G43" s="826"/>
      <c r="H43" s="826"/>
      <c r="I43" s="826"/>
      <c r="J43" s="826"/>
      <c r="K43" s="826"/>
      <c r="L43" s="826"/>
      <c r="M43" s="827"/>
      <c r="N43" s="393">
        <f>SUM(N36:N42)</f>
        <v>649790.69267561042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10147.653145910353</v>
      </c>
      <c r="N49" s="271">
        <f>K49*M49</f>
        <v>10147.653145910353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2483.789862757701</v>
      </c>
      <c r="N50" s="271">
        <f>K50*M50</f>
        <v>2483.789862757701</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34071.655101307086</v>
      </c>
      <c r="N51" s="271">
        <f>K51*M51</f>
        <v>68143.310202614171</v>
      </c>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130189.30050039667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847643.74317600706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169528.74863520142</v>
      </c>
      <c r="M83" s="861"/>
      <c r="N83" s="51"/>
    </row>
    <row r="84" spans="1:14">
      <c r="B84" s="89" t="s">
        <v>973</v>
      </c>
      <c r="C84" s="90"/>
      <c r="D84" s="90"/>
      <c r="E84" s="90"/>
      <c r="F84" s="90"/>
      <c r="G84" s="90"/>
      <c r="H84" s="90"/>
      <c r="I84" s="87"/>
      <c r="J84" s="88"/>
      <c r="K84" s="303">
        <v>0.05</v>
      </c>
      <c r="L84" s="860">
        <f>N78*K84</f>
        <v>42382.187158800356</v>
      </c>
      <c r="M84" s="861"/>
      <c r="N84" s="51"/>
    </row>
    <row r="85" spans="1:14" ht="15.75" thickBot="1">
      <c r="B85" s="91" t="s">
        <v>974</v>
      </c>
      <c r="C85" s="92"/>
      <c r="D85" s="92"/>
      <c r="E85" s="92"/>
      <c r="F85" s="92"/>
      <c r="G85" s="92"/>
      <c r="H85" s="92"/>
      <c r="I85" s="93"/>
      <c r="J85" s="94"/>
      <c r="K85" s="304">
        <v>0.05</v>
      </c>
      <c r="L85" s="862">
        <f>N78*K85</f>
        <v>42382.187158800356</v>
      </c>
      <c r="M85" s="863"/>
      <c r="N85" s="51"/>
    </row>
    <row r="86" spans="1:14" ht="15.75" thickBot="1">
      <c r="B86" s="825" t="s">
        <v>953</v>
      </c>
      <c r="C86" s="826"/>
      <c r="D86" s="826"/>
      <c r="E86" s="826"/>
      <c r="F86" s="826"/>
      <c r="G86" s="826"/>
      <c r="H86" s="826"/>
      <c r="I86" s="826"/>
      <c r="J86" s="826"/>
      <c r="K86" s="826"/>
      <c r="L86" s="826"/>
      <c r="M86" s="827"/>
      <c r="N86" s="52">
        <f>L83+L84+L85</f>
        <v>254293.12295280216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1101936.8661288093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6"/>
      <c r="J36" s="267"/>
      <c r="K36" s="268">
        <f>VLOOKUP(A36,EQUIPOS!A6:D163,4,FALSE)</f>
        <v>215091.62972450975</v>
      </c>
      <c r="L36" s="269"/>
      <c r="M36" s="270">
        <v>0.4375</v>
      </c>
      <c r="N36" s="271">
        <f>K36/M36</f>
        <v>491638.01079887943</v>
      </c>
    </row>
    <row r="37" spans="1:14">
      <c r="A37" s="108" t="s">
        <v>241</v>
      </c>
      <c r="B37" s="874" t="str">
        <f>VLOOKUP(A37,EQUIPOS!A7:D154,3,FALSE)</f>
        <v>Grúa (capacidad 15 ton)</v>
      </c>
      <c r="C37" s="875"/>
      <c r="D37" s="875"/>
      <c r="E37" s="875"/>
      <c r="F37" s="875"/>
      <c r="G37" s="875"/>
      <c r="H37" s="876"/>
      <c r="I37" s="266"/>
      <c r="J37" s="267"/>
      <c r="K37" s="268">
        <f>VLOOKUP(A37,EQUIPOS!A7:D164,4,FALSE)</f>
        <v>108112.12286329544</v>
      </c>
      <c r="L37" s="269"/>
      <c r="M37" s="270">
        <v>0.4375</v>
      </c>
      <c r="N37" s="271">
        <f>K37/M37</f>
        <v>247113.42368753246</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3866.5</v>
      </c>
    </row>
    <row r="43" spans="1:14" ht="15.75" thickBot="1">
      <c r="B43" s="825" t="s">
        <v>953</v>
      </c>
      <c r="C43" s="826"/>
      <c r="D43" s="826"/>
      <c r="E43" s="826"/>
      <c r="F43" s="826"/>
      <c r="G43" s="826"/>
      <c r="H43" s="826"/>
      <c r="I43" s="826"/>
      <c r="J43" s="826"/>
      <c r="K43" s="826"/>
      <c r="L43" s="826"/>
      <c r="M43" s="827"/>
      <c r="N43" s="393">
        <f>SUM(N36:N42)</f>
        <v>742617.93448641186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10147.653145910353</v>
      </c>
      <c r="N49" s="271">
        <f>K49*M49</f>
        <v>10147.653145910353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2483.789862757701</v>
      </c>
      <c r="N50" s="271">
        <f>K50*M50</f>
        <v>2483.789862757701</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34071.655101307086</v>
      </c>
      <c r="N51" s="271">
        <f>K51*M51</f>
        <v>68143.310202614171</v>
      </c>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130189.30050039667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950137.2349868085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190027.44699736172</v>
      </c>
      <c r="M83" s="861"/>
      <c r="N83" s="51"/>
    </row>
    <row r="84" spans="1:14">
      <c r="B84" s="89" t="s">
        <v>973</v>
      </c>
      <c r="C84" s="90"/>
      <c r="D84" s="90"/>
      <c r="E84" s="90"/>
      <c r="F84" s="90"/>
      <c r="G84" s="90"/>
      <c r="H84" s="90"/>
      <c r="I84" s="87"/>
      <c r="J84" s="88"/>
      <c r="K84" s="303">
        <v>0.05</v>
      </c>
      <c r="L84" s="860">
        <f>N78*K84</f>
        <v>47506.861749340431</v>
      </c>
      <c r="M84" s="861"/>
      <c r="N84" s="51"/>
    </row>
    <row r="85" spans="1:14" ht="15.75" thickBot="1">
      <c r="B85" s="91" t="s">
        <v>974</v>
      </c>
      <c r="C85" s="92"/>
      <c r="D85" s="92"/>
      <c r="E85" s="92"/>
      <c r="F85" s="92"/>
      <c r="G85" s="92"/>
      <c r="H85" s="92"/>
      <c r="I85" s="93"/>
      <c r="J85" s="94"/>
      <c r="K85" s="304">
        <v>0.05</v>
      </c>
      <c r="L85" s="862">
        <f>N78*K85</f>
        <v>47506.861749340431</v>
      </c>
      <c r="M85" s="863"/>
      <c r="N85" s="51"/>
    </row>
    <row r="86" spans="1:14" ht="15.75" thickBot="1">
      <c r="B86" s="825" t="s">
        <v>953</v>
      </c>
      <c r="C86" s="826"/>
      <c r="D86" s="826"/>
      <c r="E86" s="826"/>
      <c r="F86" s="826"/>
      <c r="G86" s="826"/>
      <c r="H86" s="826"/>
      <c r="I86" s="826"/>
      <c r="J86" s="826"/>
      <c r="K86" s="826"/>
      <c r="L86" s="826"/>
      <c r="M86" s="827"/>
      <c r="N86" s="52">
        <f>L83+L84+L85</f>
        <v>285041.17049604259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1235178.405482851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6"/>
      <c r="J36" s="267"/>
      <c r="K36" s="268">
        <f>VLOOKUP(A36,EQUIPOS!A6:D163,4,FALSE)</f>
        <v>215091.62972450975</v>
      </c>
      <c r="L36" s="269"/>
      <c r="M36" s="270">
        <v>0.875</v>
      </c>
      <c r="N36" s="271">
        <f>K36/M36</f>
        <v>245819.00539943972</v>
      </c>
    </row>
    <row r="37" spans="1:14">
      <c r="A37" s="108" t="s">
        <v>241</v>
      </c>
      <c r="B37" s="874" t="str">
        <f>VLOOKUP(A37,EQUIPOS!A7:D154,3,FALSE)</f>
        <v>Grúa (capacidad 15 ton)</v>
      </c>
      <c r="C37" s="875"/>
      <c r="D37" s="875"/>
      <c r="E37" s="875"/>
      <c r="F37" s="875"/>
      <c r="G37" s="875"/>
      <c r="H37" s="876"/>
      <c r="I37" s="266"/>
      <c r="J37" s="267"/>
      <c r="K37" s="268">
        <f>VLOOKUP(A37,EQUIPOS!A7:D164,4,FALSE)</f>
        <v>108112.12286329544</v>
      </c>
      <c r="L37" s="269"/>
      <c r="M37" s="270">
        <v>0.875</v>
      </c>
      <c r="N37" s="271">
        <f>K37/M37</f>
        <v>123556.71184376623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1546.6000000000001</v>
      </c>
    </row>
    <row r="43" spans="1:14" ht="15.75" thickBot="1">
      <c r="B43" s="825" t="s">
        <v>953</v>
      </c>
      <c r="C43" s="826"/>
      <c r="D43" s="826"/>
      <c r="E43" s="826"/>
      <c r="F43" s="826"/>
      <c r="G43" s="826"/>
      <c r="H43" s="826"/>
      <c r="I43" s="826"/>
      <c r="J43" s="826"/>
      <c r="K43" s="826"/>
      <c r="L43" s="826"/>
      <c r="M43" s="827"/>
      <c r="N43" s="393">
        <f>SUM(N36:N42)</f>
        <v>370922.31724320591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10147.653145910353</v>
      </c>
      <c r="N49" s="271">
        <f>K49*M49</f>
        <v>10147.653145910353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2483.789862757701</v>
      </c>
      <c r="N50" s="271">
        <f>K50*M50</f>
        <v>2483.789862757701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463900.30754098837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92780.061508197687</v>
      </c>
      <c r="M83" s="861"/>
      <c r="N83" s="51"/>
    </row>
    <row r="84" spans="1:14">
      <c r="B84" s="89" t="s">
        <v>973</v>
      </c>
      <c r="C84" s="90"/>
      <c r="D84" s="90"/>
      <c r="E84" s="90"/>
      <c r="F84" s="90"/>
      <c r="G84" s="90"/>
      <c r="H84" s="90"/>
      <c r="I84" s="87"/>
      <c r="J84" s="88"/>
      <c r="K84" s="303">
        <v>0.05</v>
      </c>
      <c r="L84" s="860">
        <f>N78*K84</f>
        <v>23195.015377049422</v>
      </c>
      <c r="M84" s="861"/>
      <c r="N84" s="51"/>
    </row>
    <row r="85" spans="1:14" ht="15.75" thickBot="1">
      <c r="B85" s="91" t="s">
        <v>974</v>
      </c>
      <c r="C85" s="92"/>
      <c r="D85" s="92"/>
      <c r="E85" s="92"/>
      <c r="F85" s="92"/>
      <c r="G85" s="92"/>
      <c r="H85" s="92"/>
      <c r="I85" s="93"/>
      <c r="J85" s="94"/>
      <c r="K85" s="304">
        <v>0.05</v>
      </c>
      <c r="L85" s="862">
        <f>N78*K85</f>
        <v>23195.015377049422</v>
      </c>
      <c r="M85" s="863"/>
      <c r="N85" s="51"/>
    </row>
    <row r="86" spans="1:14" ht="15.75" thickBot="1">
      <c r="B86" s="825" t="s">
        <v>953</v>
      </c>
      <c r="C86" s="826"/>
      <c r="D86" s="826"/>
      <c r="E86" s="826"/>
      <c r="F86" s="826"/>
      <c r="G86" s="826"/>
      <c r="H86" s="826"/>
      <c r="I86" s="826"/>
      <c r="J86" s="826"/>
      <c r="K86" s="826"/>
      <c r="L86" s="826"/>
      <c r="M86" s="827"/>
      <c r="N86" s="52">
        <f>L83+L84+L85</f>
        <v>139170.09226229653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603070.3998032849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6"/>
      <c r="J36" s="267"/>
      <c r="K36" s="268">
        <f>VLOOKUP(A36,EQUIPOS!A6:D163,4,FALSE)</f>
        <v>215091.62972450975</v>
      </c>
      <c r="L36" s="269"/>
      <c r="M36" s="270">
        <v>0.75</v>
      </c>
      <c r="N36" s="271">
        <f>K36/M36</f>
        <v>286788.83963267965</v>
      </c>
    </row>
    <row r="37" spans="1:14">
      <c r="A37" s="108" t="s">
        <v>241</v>
      </c>
      <c r="B37" s="874" t="str">
        <f>VLOOKUP(A37,EQUIPOS!A7:D154,3,FALSE)</f>
        <v>Grúa (capacidad 15 ton)</v>
      </c>
      <c r="C37" s="875"/>
      <c r="D37" s="875"/>
      <c r="E37" s="875"/>
      <c r="F37" s="875"/>
      <c r="G37" s="875"/>
      <c r="H37" s="876"/>
      <c r="I37" s="266"/>
      <c r="J37" s="267"/>
      <c r="K37" s="268">
        <f>VLOOKUP(A37,EQUIPOS!A7:D164,4,FALSE)</f>
        <v>108112.12286329544</v>
      </c>
      <c r="L37" s="269"/>
      <c r="M37" s="270">
        <v>0.75</v>
      </c>
      <c r="N37" s="271">
        <f>K37/M37</f>
        <v>144149.49715106058</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1804.3666666666668</v>
      </c>
    </row>
    <row r="43" spans="1:14" ht="15.75" thickBot="1">
      <c r="B43" s="825" t="s">
        <v>953</v>
      </c>
      <c r="C43" s="826"/>
      <c r="D43" s="826"/>
      <c r="E43" s="826"/>
      <c r="F43" s="826"/>
      <c r="G43" s="826"/>
      <c r="H43" s="826"/>
      <c r="I43" s="826"/>
      <c r="J43" s="826"/>
      <c r="K43" s="826"/>
      <c r="L43" s="826"/>
      <c r="M43" s="827"/>
      <c r="N43" s="393">
        <f>SUM(N36:N42)</f>
        <v>432742.70345040684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10147.653145910353</v>
      </c>
      <c r="N49" s="271">
        <f>K49*M49</f>
        <v>10147.653145910353</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2483.789862757701</v>
      </c>
      <c r="N50" s="271">
        <f>K50*M50</f>
        <v>2483.789862757701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530876.02708152262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106175.20541630452</v>
      </c>
      <c r="M83" s="861"/>
      <c r="N83" s="51"/>
    </row>
    <row r="84" spans="1:14">
      <c r="B84" s="89" t="s">
        <v>973</v>
      </c>
      <c r="C84" s="90"/>
      <c r="D84" s="90"/>
      <c r="E84" s="90"/>
      <c r="F84" s="90"/>
      <c r="G84" s="90"/>
      <c r="H84" s="90"/>
      <c r="I84" s="87"/>
      <c r="J84" s="88"/>
      <c r="K84" s="303">
        <v>0.05</v>
      </c>
      <c r="L84" s="860">
        <f>N78*K84</f>
        <v>26543.801354076131</v>
      </c>
      <c r="M84" s="861"/>
      <c r="N84" s="51"/>
    </row>
    <row r="85" spans="1:14" ht="15.75" thickBot="1">
      <c r="B85" s="91" t="s">
        <v>974</v>
      </c>
      <c r="C85" s="92"/>
      <c r="D85" s="92"/>
      <c r="E85" s="92"/>
      <c r="F85" s="92"/>
      <c r="G85" s="92"/>
      <c r="H85" s="92"/>
      <c r="I85" s="93"/>
      <c r="J85" s="94"/>
      <c r="K85" s="304">
        <v>0.05</v>
      </c>
      <c r="L85" s="862">
        <f>N78*K85</f>
        <v>26543.801354076131</v>
      </c>
      <c r="M85" s="863"/>
      <c r="N85" s="51"/>
    </row>
    <row r="86" spans="1:14" ht="15.75" thickBot="1">
      <c r="B86" s="825" t="s">
        <v>953</v>
      </c>
      <c r="C86" s="826"/>
      <c r="D86" s="826"/>
      <c r="E86" s="826"/>
      <c r="F86" s="826"/>
      <c r="G86" s="826"/>
      <c r="H86" s="826"/>
      <c r="I86" s="826"/>
      <c r="J86" s="826"/>
      <c r="K86" s="826"/>
      <c r="L86" s="826"/>
      <c r="M86" s="827"/>
      <c r="N86" s="52">
        <f>L83+L84+L85</f>
        <v>159262.80812445679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690138.83520597941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6"/>
      <c r="J36" s="267"/>
      <c r="K36" s="268">
        <f>VLOOKUP(A36,EQUIPOS!A6:D163,4,FALSE)</f>
        <v>215091.62972450975</v>
      </c>
      <c r="L36" s="269"/>
      <c r="M36" s="270">
        <v>0.6875</v>
      </c>
      <c r="N36" s="271">
        <f>K36/M36</f>
        <v>312860.55232655961</v>
      </c>
    </row>
    <row r="37" spans="1:14">
      <c r="A37" s="108" t="s">
        <v>241</v>
      </c>
      <c r="B37" s="874" t="str">
        <f>VLOOKUP(A37,EQUIPOS!A7:D154,3,FALSE)</f>
        <v>Grúa (capacidad 15 ton)</v>
      </c>
      <c r="C37" s="875"/>
      <c r="D37" s="875"/>
      <c r="E37" s="875"/>
      <c r="F37" s="875"/>
      <c r="G37" s="875"/>
      <c r="H37" s="876"/>
      <c r="I37" s="266"/>
      <c r="J37" s="267"/>
      <c r="K37" s="268">
        <f>VLOOKUP(A37,EQUIPOS!A7:D164,4,FALSE)</f>
        <v>108112.12286329544</v>
      </c>
      <c r="L37" s="269"/>
      <c r="M37" s="270">
        <v>0.6875</v>
      </c>
      <c r="N37" s="271">
        <f>K37/M37</f>
        <v>157253.99689206609</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1968.4</v>
      </c>
    </row>
    <row r="43" spans="1:14" ht="15.75" thickBot="1">
      <c r="B43" s="825" t="s">
        <v>953</v>
      </c>
      <c r="C43" s="826"/>
      <c r="D43" s="826"/>
      <c r="E43" s="826"/>
      <c r="F43" s="826"/>
      <c r="G43" s="826"/>
      <c r="H43" s="826"/>
      <c r="I43" s="826"/>
      <c r="J43" s="826"/>
      <c r="K43" s="826"/>
      <c r="L43" s="826"/>
      <c r="M43" s="827"/>
      <c r="N43" s="393">
        <f>SUM(N36:N42)</f>
        <v>472082.94921862573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10147.653145910353</v>
      </c>
      <c r="N49" s="271">
        <f>K49*M49</f>
        <v>10147.653145910353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2483.789862757701</v>
      </c>
      <c r="N50" s="271">
        <f>K50*M50</f>
        <v>2483.789862757701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573496.93951640825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114699.38790328166</v>
      </c>
      <c r="M83" s="861"/>
      <c r="N83" s="51"/>
    </row>
    <row r="84" spans="1:14">
      <c r="B84" s="89" t="s">
        <v>973</v>
      </c>
      <c r="C84" s="90"/>
      <c r="D84" s="90"/>
      <c r="E84" s="90"/>
      <c r="F84" s="90"/>
      <c r="G84" s="90"/>
      <c r="H84" s="90"/>
      <c r="I84" s="87"/>
      <c r="J84" s="88"/>
      <c r="K84" s="303">
        <v>0.05</v>
      </c>
      <c r="L84" s="860">
        <f>N78*K84</f>
        <v>28674.846975820416</v>
      </c>
      <c r="M84" s="861"/>
      <c r="N84" s="51"/>
    </row>
    <row r="85" spans="1:14" ht="15.75" thickBot="1">
      <c r="B85" s="91" t="s">
        <v>974</v>
      </c>
      <c r="C85" s="92"/>
      <c r="D85" s="92"/>
      <c r="E85" s="92"/>
      <c r="F85" s="92"/>
      <c r="G85" s="92"/>
      <c r="H85" s="92"/>
      <c r="I85" s="93"/>
      <c r="J85" s="94"/>
      <c r="K85" s="304">
        <v>0.05</v>
      </c>
      <c r="L85" s="862">
        <f>N78*K85</f>
        <v>28674.846975820416</v>
      </c>
      <c r="M85" s="863"/>
      <c r="N85" s="51"/>
    </row>
    <row r="86" spans="1:14" ht="15.75" thickBot="1">
      <c r="B86" s="825" t="s">
        <v>953</v>
      </c>
      <c r="C86" s="826"/>
      <c r="D86" s="826"/>
      <c r="E86" s="826"/>
      <c r="F86" s="826"/>
      <c r="G86" s="826"/>
      <c r="H86" s="826"/>
      <c r="I86" s="826"/>
      <c r="J86" s="826"/>
      <c r="K86" s="826"/>
      <c r="L86" s="826"/>
      <c r="M86" s="827"/>
      <c r="N86" s="52">
        <f>L83+L84+L85</f>
        <v>172049.08185492252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745546.02137133083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2" t="s">
        <v>241</v>
      </c>
      <c r="B36" s="874" t="str">
        <f>VLOOKUP(A36,EQUIPOS!A6:D154,3,FALSE)</f>
        <v>Grúa (capacidad 15 ton)</v>
      </c>
      <c r="C36" s="875"/>
      <c r="D36" s="875"/>
      <c r="E36" s="875"/>
      <c r="F36" s="875"/>
      <c r="G36" s="875"/>
      <c r="H36" s="876"/>
      <c r="I36" s="266"/>
      <c r="J36" s="267"/>
      <c r="K36" s="268">
        <f>VLOOKUP(A36,EQUIPOS!A6:D163,4,FALSE)</f>
        <v>108112.12286329544</v>
      </c>
      <c r="L36" s="269"/>
      <c r="M36" s="395">
        <v>1.125</v>
      </c>
      <c r="N36" s="271">
        <f>K36/M36</f>
        <v>96099.664767373732</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1202.9111111111113</v>
      </c>
    </row>
    <row r="43" spans="1:14" ht="15.75" thickBot="1">
      <c r="B43" s="825" t="s">
        <v>953</v>
      </c>
      <c r="C43" s="826"/>
      <c r="D43" s="826"/>
      <c r="E43" s="826"/>
      <c r="F43" s="826"/>
      <c r="G43" s="826"/>
      <c r="H43" s="826"/>
      <c r="I43" s="826"/>
      <c r="J43" s="826"/>
      <c r="K43" s="826"/>
      <c r="L43" s="826"/>
      <c r="M43" s="827"/>
      <c r="N43" s="393">
        <f>SUM(N36:N42)</f>
        <v>97302.575878484844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4941.4547289114435</v>
      </c>
      <c r="N48" s="271">
        <f>K48*M48</f>
        <v>49414.547289114431</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2483.789862757701</v>
      </c>
      <c r="N49" s="271">
        <f>K49*M49</f>
        <v>2483.789862757701</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10147.653145910353</v>
      </c>
      <c r="N50" s="271">
        <f>K50*M50</f>
        <v>10147.653145910353</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183406.78839848956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36681.35767969791</v>
      </c>
      <c r="M83" s="861"/>
      <c r="N83" s="51"/>
    </row>
    <row r="84" spans="1:14">
      <c r="B84" s="89" t="s">
        <v>973</v>
      </c>
      <c r="C84" s="90"/>
      <c r="D84" s="90"/>
      <c r="E84" s="90"/>
      <c r="F84" s="90"/>
      <c r="G84" s="90"/>
      <c r="H84" s="90"/>
      <c r="I84" s="87"/>
      <c r="J84" s="88"/>
      <c r="K84" s="303">
        <v>0.05</v>
      </c>
      <c r="L84" s="860">
        <f>N78*K84</f>
        <v>9170.3394199244776</v>
      </c>
      <c r="M84" s="861"/>
      <c r="N84" s="51"/>
    </row>
    <row r="85" spans="1:14" ht="15.75" thickBot="1">
      <c r="B85" s="91" t="s">
        <v>974</v>
      </c>
      <c r="C85" s="92"/>
      <c r="D85" s="92"/>
      <c r="E85" s="92"/>
      <c r="F85" s="92"/>
      <c r="G85" s="92"/>
      <c r="H85" s="92"/>
      <c r="I85" s="93"/>
      <c r="J85" s="94"/>
      <c r="K85" s="304">
        <v>0.05</v>
      </c>
      <c r="L85" s="862">
        <f>N78*K85</f>
        <v>9170.3394199244776</v>
      </c>
      <c r="M85" s="863"/>
      <c r="N85" s="51"/>
    </row>
    <row r="86" spans="1:14" ht="15.75" thickBot="1">
      <c r="B86" s="825" t="s">
        <v>953</v>
      </c>
      <c r="C86" s="826"/>
      <c r="D86" s="826"/>
      <c r="E86" s="826"/>
      <c r="F86" s="826"/>
      <c r="G86" s="826"/>
      <c r="H86" s="826"/>
      <c r="I86" s="826"/>
      <c r="J86" s="826"/>
      <c r="K86" s="826"/>
      <c r="L86" s="826"/>
      <c r="M86" s="827"/>
      <c r="N86" s="52">
        <f>L83+L84+L85</f>
        <v>55022.036519546869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238428.82491803644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5" t="s">
        <v>241</v>
      </c>
      <c r="B36" s="874" t="str">
        <f>VLOOKUP(A36,EQUIPOS!A6:D154,3,FALSE)</f>
        <v>Grúa (capacidad 15 ton)</v>
      </c>
      <c r="C36" s="875"/>
      <c r="D36" s="875"/>
      <c r="E36" s="875"/>
      <c r="F36" s="875"/>
      <c r="G36" s="875"/>
      <c r="H36" s="876"/>
      <c r="I36" s="266"/>
      <c r="J36" s="267"/>
      <c r="K36" s="268">
        <f>VLOOKUP(A36,EQUIPOS!A6:D163,4,FALSE)</f>
        <v>108112.12286329544</v>
      </c>
      <c r="L36" s="269"/>
      <c r="M36" s="461">
        <v>1</v>
      </c>
      <c r="N36" s="271">
        <f>K36/M36</f>
        <v>108112.12286329544</v>
      </c>
    </row>
    <row r="37" spans="1:14">
      <c r="A37" s="155" t="s">
        <v>373</v>
      </c>
      <c r="B37" s="874" t="str">
        <f>VLOOKUP(A37,EQUIPOS!A7:D154,3,FALSE)</f>
        <v>Volqueta 6 m3</v>
      </c>
      <c r="C37" s="875"/>
      <c r="D37" s="875"/>
      <c r="E37" s="875"/>
      <c r="F37" s="875"/>
      <c r="G37" s="875"/>
      <c r="H37" s="876"/>
      <c r="I37" s="266"/>
      <c r="J37" s="267"/>
      <c r="K37" s="268">
        <f>VLOOKUP(A37,EQUIPOS!A7:D164,4,FALSE)</f>
        <v>70834.087198278576</v>
      </c>
      <c r="L37" s="269"/>
      <c r="M37" s="462">
        <v>1</v>
      </c>
      <c r="N37" s="271">
        <f>K37/M37</f>
        <v>70834.087198278576</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1353.2750000000001</v>
      </c>
    </row>
    <row r="43" spans="1:14" ht="15.75" thickBot="1">
      <c r="B43" s="825" t="s">
        <v>953</v>
      </c>
      <c r="C43" s="826"/>
      <c r="D43" s="826"/>
      <c r="E43" s="826"/>
      <c r="F43" s="826"/>
      <c r="G43" s="826"/>
      <c r="H43" s="826"/>
      <c r="I43" s="826"/>
      <c r="J43" s="826"/>
      <c r="K43" s="826"/>
      <c r="L43" s="826"/>
      <c r="M43" s="827"/>
      <c r="N43" s="393">
        <f>SUM(N36:N42)</f>
        <v>180299.485061574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4941.4547289114435</v>
      </c>
      <c r="N48" s="271">
        <f>K48*M48</f>
        <v>49414.547289114431</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2483.789862757701</v>
      </c>
      <c r="N49" s="271">
        <f>K49*M49</f>
        <v>2483.789862757701</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10147.653145910353</v>
      </c>
      <c r="N50" s="271">
        <f>K50*M50</f>
        <v>10147.653145910353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269410.9753593565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53882.195071871305</v>
      </c>
      <c r="M83" s="861"/>
      <c r="N83" s="51"/>
    </row>
    <row r="84" spans="1:14">
      <c r="B84" s="89" t="s">
        <v>973</v>
      </c>
      <c r="C84" s="90"/>
      <c r="D84" s="90"/>
      <c r="E84" s="90"/>
      <c r="F84" s="90"/>
      <c r="G84" s="90"/>
      <c r="H84" s="90"/>
      <c r="I84" s="87"/>
      <c r="J84" s="88"/>
      <c r="K84" s="303">
        <v>0.05</v>
      </c>
      <c r="L84" s="860">
        <f>N78*K84</f>
        <v>13470.548767967826</v>
      </c>
      <c r="M84" s="861"/>
      <c r="N84" s="51"/>
    </row>
    <row r="85" spans="1:14" ht="15.75" thickBot="1">
      <c r="B85" s="91" t="s">
        <v>974</v>
      </c>
      <c r="C85" s="92"/>
      <c r="D85" s="92"/>
      <c r="E85" s="92"/>
      <c r="F85" s="92"/>
      <c r="G85" s="92"/>
      <c r="H85" s="92"/>
      <c r="I85" s="93"/>
      <c r="J85" s="94"/>
      <c r="K85" s="304">
        <v>0.05</v>
      </c>
      <c r="L85" s="862">
        <f>N78*K85</f>
        <v>13470.548767967826</v>
      </c>
      <c r="M85" s="863"/>
      <c r="N85" s="51"/>
    </row>
    <row r="86" spans="1:14" ht="15.75" thickBot="1">
      <c r="B86" s="825" t="s">
        <v>953</v>
      </c>
      <c r="C86" s="826"/>
      <c r="D86" s="826"/>
      <c r="E86" s="826"/>
      <c r="F86" s="826"/>
      <c r="G86" s="826"/>
      <c r="H86" s="826"/>
      <c r="I86" s="826"/>
      <c r="J86" s="826"/>
      <c r="K86" s="826"/>
      <c r="L86" s="826"/>
      <c r="M86" s="827"/>
      <c r="N86" s="52">
        <f>L83+L84+L85</f>
        <v>80823.292607806943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350234.26796716347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6"/>
      <c r="J36" s="267"/>
      <c r="K36" s="268">
        <f>VLOOKUP(A36,EQUIPOS!A6:D163,4,FALSE)</f>
        <v>108112.12286329544</v>
      </c>
      <c r="L36" s="269"/>
      <c r="M36" s="270">
        <v>0.9375</v>
      </c>
      <c r="N36" s="271">
        <f>K36/M36</f>
        <v>115319.59772084847</v>
      </c>
    </row>
    <row r="37" spans="1:14">
      <c r="A37" s="144" t="s">
        <v>373</v>
      </c>
      <c r="B37" s="874" t="str">
        <f>VLOOKUP(A37,EQUIPOS!A7:D154,3,FALSE)</f>
        <v>Volqueta 6 m3</v>
      </c>
      <c r="C37" s="875"/>
      <c r="D37" s="875"/>
      <c r="E37" s="875"/>
      <c r="F37" s="875"/>
      <c r="G37" s="875"/>
      <c r="H37" s="876"/>
      <c r="I37" s="266"/>
      <c r="J37" s="267"/>
      <c r="K37" s="268">
        <f>VLOOKUP(A37,EQUIPOS!A7:D164,4,FALSE)</f>
        <v>70834.087198278576</v>
      </c>
      <c r="L37" s="269"/>
      <c r="M37" s="270">
        <v>0.9375</v>
      </c>
      <c r="N37" s="271">
        <f>K37/M37</f>
        <v>75556.359678163819</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1443.4933333333333</v>
      </c>
    </row>
    <row r="43" spans="1:14" ht="15.75" thickBot="1">
      <c r="B43" s="825" t="s">
        <v>953</v>
      </c>
      <c r="C43" s="826"/>
      <c r="D43" s="826"/>
      <c r="E43" s="826"/>
      <c r="F43" s="826"/>
      <c r="G43" s="826"/>
      <c r="H43" s="826"/>
      <c r="I43" s="826"/>
      <c r="J43" s="826"/>
      <c r="K43" s="826"/>
      <c r="L43" s="826"/>
      <c r="M43" s="827"/>
      <c r="N43" s="393">
        <f>SUM(N36:N42)</f>
        <v>192319.45073234563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10147.653145910353</v>
      </c>
      <c r="N49" s="271">
        <f>K49*M49</f>
        <v>10147.653145910353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2483.789862757701</v>
      </c>
      <c r="N50" s="271">
        <f>K50*M50</f>
        <v>2483.789862757701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283235.3076967948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56647.061539358961</v>
      </c>
      <c r="M83" s="861"/>
      <c r="N83" s="51"/>
    </row>
    <row r="84" spans="1:14">
      <c r="B84" s="89" t="s">
        <v>973</v>
      </c>
      <c r="C84" s="90"/>
      <c r="D84" s="90"/>
      <c r="E84" s="90"/>
      <c r="F84" s="90"/>
      <c r="G84" s="90"/>
      <c r="H84" s="90"/>
      <c r="I84" s="87"/>
      <c r="J84" s="88"/>
      <c r="K84" s="303">
        <v>0.05</v>
      </c>
      <c r="L84" s="860">
        <f>N78*K84</f>
        <v>14161.76538483974</v>
      </c>
      <c r="M84" s="861"/>
      <c r="N84" s="51"/>
    </row>
    <row r="85" spans="1:14" ht="15.75" thickBot="1">
      <c r="B85" s="91" t="s">
        <v>974</v>
      </c>
      <c r="C85" s="92"/>
      <c r="D85" s="92"/>
      <c r="E85" s="92"/>
      <c r="F85" s="92"/>
      <c r="G85" s="92"/>
      <c r="H85" s="92"/>
      <c r="I85" s="93"/>
      <c r="J85" s="94"/>
      <c r="K85" s="304">
        <v>0.05</v>
      </c>
      <c r="L85" s="862">
        <f>N78*K85</f>
        <v>14161.76538483974</v>
      </c>
      <c r="M85" s="863"/>
      <c r="N85" s="51"/>
    </row>
    <row r="86" spans="1:14" ht="15.75" thickBot="1">
      <c r="B86" s="825" t="s">
        <v>953</v>
      </c>
      <c r="C86" s="826"/>
      <c r="D86" s="826"/>
      <c r="E86" s="826"/>
      <c r="F86" s="826"/>
      <c r="G86" s="826"/>
      <c r="H86" s="826"/>
      <c r="I86" s="826"/>
      <c r="J86" s="826"/>
      <c r="K86" s="826"/>
      <c r="L86" s="826"/>
      <c r="M86" s="827"/>
      <c r="N86" s="52">
        <f>L83+L84+L85</f>
        <v>84970.592309038446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368205.90000583325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6"/>
      <c r="J36" s="267"/>
      <c r="K36" s="268">
        <f>VLOOKUP(A36,EQUIPOS!A6:D163,4,FALSE)</f>
        <v>108112.12286329544</v>
      </c>
      <c r="L36" s="269"/>
      <c r="M36" s="270">
        <v>1.5</v>
      </c>
      <c r="N36" s="271">
        <f>K36/M36</f>
        <v>72074.748575530291</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393">
        <f>SUM(N36:N42)</f>
        <v>72976.931908863626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10147.653145910353</v>
      </c>
      <c r="N49" s="271">
        <f>K49*M49</f>
        <v>10147.653145910353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2483.789862757701</v>
      </c>
      <c r="N50" s="271">
        <f>K50*M50</f>
        <v>2483.789862757701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153066.58887331278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30613.317774662559</v>
      </c>
      <c r="M83" s="861"/>
      <c r="N83" s="51"/>
    </row>
    <row r="84" spans="1:14">
      <c r="B84" s="89" t="s">
        <v>973</v>
      </c>
      <c r="C84" s="90"/>
      <c r="D84" s="90"/>
      <c r="E84" s="90"/>
      <c r="F84" s="90"/>
      <c r="G84" s="90"/>
      <c r="H84" s="90"/>
      <c r="I84" s="87"/>
      <c r="J84" s="88"/>
      <c r="K84" s="303">
        <v>0.05</v>
      </c>
      <c r="L84" s="860">
        <f>N78*K84</f>
        <v>7653.3294436656397</v>
      </c>
      <c r="M84" s="861"/>
      <c r="N84" s="51"/>
    </row>
    <row r="85" spans="1:14" ht="15.75" thickBot="1">
      <c r="B85" s="91" t="s">
        <v>974</v>
      </c>
      <c r="C85" s="92"/>
      <c r="D85" s="92"/>
      <c r="E85" s="92"/>
      <c r="F85" s="92"/>
      <c r="G85" s="92"/>
      <c r="H85" s="92"/>
      <c r="I85" s="93"/>
      <c r="J85" s="94"/>
      <c r="K85" s="304">
        <v>0.05</v>
      </c>
      <c r="L85" s="862">
        <f>N78*K85</f>
        <v>7653.3294436656397</v>
      </c>
      <c r="M85" s="863"/>
      <c r="N85" s="51"/>
    </row>
    <row r="86" spans="1:14" ht="15.75" thickBot="1">
      <c r="B86" s="825" t="s">
        <v>953</v>
      </c>
      <c r="C86" s="826"/>
      <c r="D86" s="826"/>
      <c r="E86" s="826"/>
      <c r="F86" s="826"/>
      <c r="G86" s="826"/>
      <c r="H86" s="826"/>
      <c r="I86" s="826"/>
      <c r="J86" s="826"/>
      <c r="K86" s="826"/>
      <c r="L86" s="826"/>
      <c r="M86" s="827"/>
      <c r="N86" s="52">
        <f>L83+L84+L85</f>
        <v>45919.976661993845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198986.56553530664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6"/>
      <c r="J36" s="267"/>
      <c r="K36" s="268">
        <f>VLOOKUP(A36,EQUIPOS!A6:D163,4,FALSE)</f>
        <v>108112.12286329544</v>
      </c>
      <c r="L36" s="269"/>
      <c r="M36" s="270">
        <v>1.375</v>
      </c>
      <c r="N36" s="271">
        <f>K36/M36</f>
        <v>78626.998446033045</v>
      </c>
    </row>
    <row r="37" spans="1:14">
      <c r="A37" s="144" t="s">
        <v>373</v>
      </c>
      <c r="B37" s="874" t="str">
        <f>VLOOKUP(A37,EQUIPOS!A7:D154,3,FALSE)</f>
        <v>Volqueta 6 m3</v>
      </c>
      <c r="C37" s="875"/>
      <c r="D37" s="875"/>
      <c r="E37" s="875"/>
      <c r="F37" s="875"/>
      <c r="G37" s="875"/>
      <c r="H37" s="876"/>
      <c r="I37" s="266"/>
      <c r="J37" s="267"/>
      <c r="K37" s="268">
        <f>VLOOKUP(A37,EQUIPOS!A7:D164,4,FALSE)</f>
        <v>70834.087198278576</v>
      </c>
      <c r="L37" s="269"/>
      <c r="M37" s="270">
        <v>1.375</v>
      </c>
      <c r="N37" s="271">
        <f>K37/M37</f>
        <v>51515.699780566239</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984.2</v>
      </c>
    </row>
    <row r="43" spans="1:14" ht="15.75" thickBot="1">
      <c r="B43" s="825" t="s">
        <v>953</v>
      </c>
      <c r="C43" s="826"/>
      <c r="D43" s="826"/>
      <c r="E43" s="826"/>
      <c r="F43" s="826"/>
      <c r="G43" s="826"/>
      <c r="H43" s="826"/>
      <c r="I43" s="826"/>
      <c r="J43" s="826"/>
      <c r="K43" s="826"/>
      <c r="L43" s="826"/>
      <c r="M43" s="827"/>
      <c r="N43" s="393">
        <f>SUM(N36:N42)</f>
        <v>131126.8982265993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10147.653145910353</v>
      </c>
      <c r="N49" s="271">
        <f>K49*M49</f>
        <v>10147.653145910353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2483.789862757701</v>
      </c>
      <c r="N50" s="271">
        <f>K50*M50</f>
        <v>2483.789862757701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212856.88852438179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42571.377704876359</v>
      </c>
      <c r="M83" s="861"/>
      <c r="N83" s="51"/>
    </row>
    <row r="84" spans="1:14">
      <c r="B84" s="89" t="s">
        <v>973</v>
      </c>
      <c r="C84" s="90"/>
      <c r="D84" s="90"/>
      <c r="E84" s="90"/>
      <c r="F84" s="90"/>
      <c r="G84" s="90"/>
      <c r="H84" s="90"/>
      <c r="I84" s="87"/>
      <c r="J84" s="88"/>
      <c r="K84" s="303">
        <v>0.05</v>
      </c>
      <c r="L84" s="860">
        <f>N78*K84</f>
        <v>10642.84442621909</v>
      </c>
      <c r="M84" s="861"/>
      <c r="N84" s="51"/>
    </row>
    <row r="85" spans="1:14" ht="15.75" thickBot="1">
      <c r="B85" s="91" t="s">
        <v>974</v>
      </c>
      <c r="C85" s="92"/>
      <c r="D85" s="92"/>
      <c r="E85" s="92"/>
      <c r="F85" s="92"/>
      <c r="G85" s="92"/>
      <c r="H85" s="92"/>
      <c r="I85" s="93"/>
      <c r="J85" s="94"/>
      <c r="K85" s="304">
        <v>0.05</v>
      </c>
      <c r="L85" s="862">
        <f>N78*K85</f>
        <v>10642.84442621909</v>
      </c>
      <c r="M85" s="863"/>
      <c r="N85" s="51"/>
    </row>
    <row r="86" spans="1:14" ht="15.75" thickBot="1">
      <c r="B86" s="825" t="s">
        <v>953</v>
      </c>
      <c r="C86" s="826"/>
      <c r="D86" s="826"/>
      <c r="E86" s="826"/>
      <c r="F86" s="826"/>
      <c r="G86" s="826"/>
      <c r="H86" s="826"/>
      <c r="I86" s="826"/>
      <c r="J86" s="826"/>
      <c r="K86" s="826"/>
      <c r="L86" s="826"/>
      <c r="M86" s="827"/>
      <c r="N86" s="52">
        <f>L83+L84+L85</f>
        <v>63857.066557314538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276713.95508169633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6"/>
      <c r="J36" s="267"/>
      <c r="K36" s="268">
        <f>VLOOKUP(A36,EQUIPOS!A6:D163,4,FALSE)</f>
        <v>108112.12286329544</v>
      </c>
      <c r="L36" s="269"/>
      <c r="M36" s="270">
        <v>1.3125</v>
      </c>
      <c r="N36" s="271">
        <f>K36/M36</f>
        <v>82371.141229177476</v>
      </c>
    </row>
    <row r="37" spans="1:14">
      <c r="A37" s="144" t="s">
        <v>373</v>
      </c>
      <c r="B37" s="874" t="str">
        <f>VLOOKUP(A37,EQUIPOS!A7:D154,3,FALSE)</f>
        <v>Volqueta 6 m3</v>
      </c>
      <c r="C37" s="875"/>
      <c r="D37" s="875"/>
      <c r="E37" s="875"/>
      <c r="F37" s="875"/>
      <c r="G37" s="875"/>
      <c r="H37" s="876"/>
      <c r="I37" s="266"/>
      <c r="J37" s="267"/>
      <c r="K37" s="268">
        <f>VLOOKUP(A37,EQUIPOS!A7:D164,4,FALSE)</f>
        <v>70834.087198278576</v>
      </c>
      <c r="L37" s="269"/>
      <c r="M37" s="270">
        <v>1.3125</v>
      </c>
      <c r="N37" s="271">
        <f>K37/M37</f>
        <v>53968.828341545581</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0.05</v>
      </c>
      <c r="M42" s="887"/>
      <c r="N42" s="105">
        <f>N76*L42</f>
        <v>1031.0666666666666</v>
      </c>
    </row>
    <row r="43" spans="1:14" ht="15.75" thickBot="1">
      <c r="B43" s="825" t="s">
        <v>953</v>
      </c>
      <c r="C43" s="826"/>
      <c r="D43" s="826"/>
      <c r="E43" s="826"/>
      <c r="F43" s="826"/>
      <c r="G43" s="826"/>
      <c r="H43" s="826"/>
      <c r="I43" s="826"/>
      <c r="J43" s="826"/>
      <c r="K43" s="826"/>
      <c r="L43" s="826"/>
      <c r="M43" s="827"/>
      <c r="N43" s="393">
        <f>SUM(N36:N42)</f>
        <v>137371.03623738975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4941.4547289114435</v>
      </c>
      <c r="N48" s="271">
        <f>K48*M48</f>
        <v>49414.547289114431</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10147.653145910353</v>
      </c>
      <c r="N49" s="271">
        <f>K49*M49</f>
        <v>10147.653145910353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2483.789862757701</v>
      </c>
      <c r="N50" s="271">
        <f>K50*M50</f>
        <v>2483.789862757701</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62045.99029778249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220038.35986850559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44007.671973701123</v>
      </c>
      <c r="M83" s="861"/>
      <c r="N83" s="51"/>
    </row>
    <row r="84" spans="1:14">
      <c r="B84" s="89" t="s">
        <v>973</v>
      </c>
      <c r="C84" s="90"/>
      <c r="D84" s="90"/>
      <c r="E84" s="90"/>
      <c r="F84" s="90"/>
      <c r="G84" s="90"/>
      <c r="H84" s="90"/>
      <c r="I84" s="87"/>
      <c r="J84" s="88"/>
      <c r="K84" s="303">
        <v>0.05</v>
      </c>
      <c r="L84" s="860">
        <f>N78*K84</f>
        <v>11001.917993425281</v>
      </c>
      <c r="M84" s="861"/>
      <c r="N84" s="51"/>
    </row>
    <row r="85" spans="1:14" ht="15.75" thickBot="1">
      <c r="B85" s="91" t="s">
        <v>974</v>
      </c>
      <c r="C85" s="92"/>
      <c r="D85" s="92"/>
      <c r="E85" s="92"/>
      <c r="F85" s="92"/>
      <c r="G85" s="92"/>
      <c r="H85" s="92"/>
      <c r="I85" s="93"/>
      <c r="J85" s="94"/>
      <c r="K85" s="304">
        <v>0.05</v>
      </c>
      <c r="L85" s="862">
        <f>N78*K85</f>
        <v>11001.917993425281</v>
      </c>
      <c r="M85" s="863"/>
      <c r="N85" s="51"/>
    </row>
    <row r="86" spans="1:14" ht="15.75" thickBot="1">
      <c r="B86" s="825" t="s">
        <v>953</v>
      </c>
      <c r="C86" s="826"/>
      <c r="D86" s="826"/>
      <c r="E86" s="826"/>
      <c r="F86" s="826"/>
      <c r="G86" s="826"/>
      <c r="H86" s="826"/>
      <c r="I86" s="826"/>
      <c r="J86" s="826"/>
      <c r="K86" s="826"/>
      <c r="L86" s="826"/>
      <c r="M86" s="827"/>
      <c r="N86" s="52">
        <f>L83+L84+L85</f>
        <v>66011.50796055168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286049.86782905727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6"/>
      <c r="J36" s="267"/>
      <c r="K36" s="268">
        <f>VLOOKUP(A36,EQUIPOS!A6:D163,4,FALSE)</f>
        <v>122671.55610683006</v>
      </c>
      <c r="L36" s="269"/>
      <c r="M36" s="270">
        <v>66</v>
      </c>
      <c r="N36" s="271">
        <f>K36/M36</f>
        <v>1858.6599410125766</v>
      </c>
    </row>
    <row r="37" spans="1:14">
      <c r="A37" s="144" t="s">
        <v>129</v>
      </c>
      <c r="B37" s="874" t="str">
        <f>VLOOKUP(A37,EQUIPOS!A7:D154,3,FALSE)</f>
        <v xml:space="preserve">Buldozer, Potencia al volante de 140 HP, motor de 2200 RPM, longitud de hoja 4,80m. </v>
      </c>
      <c r="C37" s="875"/>
      <c r="D37" s="875"/>
      <c r="E37" s="875"/>
      <c r="F37" s="875"/>
      <c r="G37" s="875"/>
      <c r="H37" s="876"/>
      <c r="I37" s="266"/>
      <c r="J37" s="267"/>
      <c r="K37" s="268">
        <f>VLOOKUP(A37,EQUIPOS!A7:D164,4,FALSE)</f>
        <v>132894.18578239923</v>
      </c>
      <c r="L37" s="269"/>
      <c r="M37" s="270">
        <v>100</v>
      </c>
      <c r="N37" s="271">
        <f>K37/M37</f>
        <v>1328.9418578239922</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3">
        <f>SUM(N36:N42)</f>
        <v>3188.6270071699023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3272.1515626765536</v>
      </c>
      <c r="N48" s="271">
        <f>K48*M48</f>
        <v>3272.1515626765536</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3272.1515626765536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6563.2994031797889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1312.659880635958</v>
      </c>
      <c r="M83" s="861"/>
      <c r="N83" s="51"/>
    </row>
    <row r="84" spans="1:14">
      <c r="B84" s="89" t="s">
        <v>973</v>
      </c>
      <c r="C84" s="90"/>
      <c r="D84" s="90"/>
      <c r="E84" s="90"/>
      <c r="F84" s="90"/>
      <c r="G84" s="90"/>
      <c r="H84" s="90"/>
      <c r="I84" s="87"/>
      <c r="J84" s="88"/>
      <c r="K84" s="303">
        <v>0.05</v>
      </c>
      <c r="L84" s="860">
        <f>N78*K84</f>
        <v>328.16497015898949</v>
      </c>
      <c r="M84" s="861"/>
      <c r="N84" s="51"/>
    </row>
    <row r="85" spans="1:14" ht="15.75" thickBot="1">
      <c r="B85" s="91" t="s">
        <v>974</v>
      </c>
      <c r="C85" s="92"/>
      <c r="D85" s="92"/>
      <c r="E85" s="92"/>
      <c r="F85" s="92"/>
      <c r="G85" s="92"/>
      <c r="H85" s="92"/>
      <c r="I85" s="93"/>
      <c r="J85" s="94"/>
      <c r="K85" s="304">
        <v>0.05</v>
      </c>
      <c r="L85" s="862">
        <f>N78*K85</f>
        <v>328.16497015898949</v>
      </c>
      <c r="M85" s="863"/>
      <c r="N85" s="51"/>
    </row>
    <row r="86" spans="1:14" ht="15.75" thickBot="1">
      <c r="B86" s="825" t="s">
        <v>953</v>
      </c>
      <c r="C86" s="826"/>
      <c r="D86" s="826"/>
      <c r="E86" s="826"/>
      <c r="F86" s="826"/>
      <c r="G86" s="826"/>
      <c r="H86" s="826"/>
      <c r="I86" s="826"/>
      <c r="J86" s="826"/>
      <c r="K86" s="826"/>
      <c r="L86" s="826"/>
      <c r="M86" s="827"/>
      <c r="N86" s="52">
        <f>L83+L84+L85</f>
        <v>1968.9898209539369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8532.2892241337249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6"/>
      <c r="J36" s="267"/>
      <c r="K36" s="268">
        <f>VLOOKUP(A36,EQUIPOS!A6:D163,4,FALSE)</f>
        <v>122671.55610683006</v>
      </c>
      <c r="L36" s="269"/>
      <c r="M36" s="270">
        <v>66</v>
      </c>
      <c r="N36" s="271">
        <f>K36/M36</f>
        <v>1858.6599410125766</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3">
        <f>SUM(N36:N42)</f>
        <v>1859.6851493459098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1962.2059826792431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392.44119653584863</v>
      </c>
      <c r="M83" s="861"/>
      <c r="N83" s="51"/>
    </row>
    <row r="84" spans="1:14">
      <c r="B84" s="89" t="s">
        <v>973</v>
      </c>
      <c r="C84" s="90"/>
      <c r="D84" s="90"/>
      <c r="E84" s="90"/>
      <c r="F84" s="90"/>
      <c r="G84" s="90"/>
      <c r="H84" s="90"/>
      <c r="I84" s="87"/>
      <c r="J84" s="88"/>
      <c r="K84" s="303">
        <v>0.05</v>
      </c>
      <c r="L84" s="860">
        <f>N78*K84</f>
        <v>98.110299133962158</v>
      </c>
      <c r="M84" s="861"/>
      <c r="N84" s="51"/>
    </row>
    <row r="85" spans="1:14" ht="15.75" thickBot="1">
      <c r="B85" s="91" t="s">
        <v>974</v>
      </c>
      <c r="C85" s="92"/>
      <c r="D85" s="92"/>
      <c r="E85" s="92"/>
      <c r="F85" s="92"/>
      <c r="G85" s="92"/>
      <c r="H85" s="92"/>
      <c r="I85" s="93"/>
      <c r="J85" s="94"/>
      <c r="K85" s="304">
        <v>0.05</v>
      </c>
      <c r="L85" s="862">
        <f>N78*K85</f>
        <v>98.110299133962158</v>
      </c>
      <c r="M85" s="863"/>
      <c r="N85" s="51"/>
    </row>
    <row r="86" spans="1:14" ht="15.75" thickBot="1">
      <c r="B86" s="825" t="s">
        <v>953</v>
      </c>
      <c r="C86" s="826"/>
      <c r="D86" s="826"/>
      <c r="E86" s="826"/>
      <c r="F86" s="826"/>
      <c r="G86" s="826"/>
      <c r="H86" s="826"/>
      <c r="I86" s="826"/>
      <c r="J86" s="826"/>
      <c r="K86" s="826"/>
      <c r="L86" s="826"/>
      <c r="M86" s="827"/>
      <c r="N86" s="52">
        <f>L83+L84+L85</f>
        <v>588.66179480377298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2550.8677774830162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7" sqref="A1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180</v>
      </c>
      <c r="B36" s="874" t="str">
        <f>VLOOKUP(A36,EQUIPOS!A6:D154,3,FALSE)</f>
        <v>Compresor 120 HP, con martillo.</v>
      </c>
      <c r="C36" s="875"/>
      <c r="D36" s="875"/>
      <c r="E36" s="875"/>
      <c r="F36" s="875"/>
      <c r="G36" s="875"/>
      <c r="H36" s="876"/>
      <c r="I36" s="266"/>
      <c r="J36" s="267"/>
      <c r="K36" s="268">
        <f>VLOOKUP(A36,EQUIPOS!A6:D163,4,FALSE)</f>
        <v>51113.148377845857</v>
      </c>
      <c r="L36" s="269"/>
      <c r="M36" s="270">
        <v>66</v>
      </c>
      <c r="N36" s="271">
        <f>K36/M36</f>
        <v>774.44164208857364</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6"/>
      <c r="J37" s="267"/>
      <c r="K37" s="268">
        <f>VLOOKUP(A37,EQUIPOS!A7:D164,4,FALSE)</f>
        <v>132894.18578239923</v>
      </c>
      <c r="L37" s="269"/>
      <c r="M37" s="270">
        <v>100</v>
      </c>
      <c r="N37" s="271">
        <f>K37/M37</f>
        <v>1328.9418578239922</v>
      </c>
    </row>
    <row r="38" spans="1:14">
      <c r="A38" t="s">
        <v>312</v>
      </c>
      <c r="B38" s="874" t="str">
        <f>VLOOKUP(A38,EQUIPOS!A8:D154,3,FALSE)</f>
        <v>Retroexcavadora sobre oruga, potencia 138 HP, balde de 1,5 m3.</v>
      </c>
      <c r="C38" s="875"/>
      <c r="D38" s="875"/>
      <c r="E38" s="875"/>
      <c r="F38" s="875"/>
      <c r="G38" s="875"/>
      <c r="H38" s="876"/>
      <c r="I38" s="266"/>
      <c r="J38" s="267"/>
      <c r="K38" s="268">
        <f>VLOOKUP(A38,EQUIPOS!A8:D165,4,FALSE)</f>
        <v>122671.55610683006</v>
      </c>
      <c r="L38" s="269"/>
      <c r="M38" s="270">
        <v>66</v>
      </c>
      <c r="N38" s="271">
        <f>K38/M38</f>
        <v>1858.6599410125766</v>
      </c>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N78*L42</f>
        <v>6.0915622581215141</v>
      </c>
    </row>
    <row r="43" spans="1:14" ht="15.75" thickBot="1">
      <c r="B43" s="825" t="s">
        <v>953</v>
      </c>
      <c r="C43" s="826"/>
      <c r="D43" s="826"/>
      <c r="E43" s="826"/>
      <c r="F43" s="826"/>
      <c r="G43" s="826"/>
      <c r="H43" s="826"/>
      <c r="I43" s="826"/>
      <c r="J43" s="826"/>
      <c r="K43" s="826"/>
      <c r="L43" s="826"/>
      <c r="M43" s="827"/>
      <c r="N43" s="393">
        <f>SUM(N36:N42)</f>
        <v>3968.1350031832635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7287.5011304808195</v>
      </c>
      <c r="N48" s="271">
        <f>K48*M48</f>
        <v>1457.5002260961639</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1856.9052030212363</v>
      </c>
      <c r="N49" s="271">
        <f t="shared" ref="N49:N54" si="0">K49*M49</f>
        <v>5570.7156090637091</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17775.757425531738</v>
      </c>
      <c r="N50" s="271">
        <f t="shared" si="0"/>
        <v>5332.7272276595213</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1215.9321914278967</v>
      </c>
      <c r="N51" s="271">
        <f t="shared" si="0"/>
        <v>243.18643828557936</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1307.4997645126596</v>
      </c>
      <c r="N52" s="271">
        <f t="shared" si="0"/>
        <v>653.74988225632978</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3272.1515626765536</v>
      </c>
      <c r="N54" s="271">
        <f t="shared" si="0"/>
        <v>3272.1515626765536</v>
      </c>
    </row>
    <row r="55" spans="1:14" ht="15.75" thickBot="1">
      <c r="B55" s="907"/>
      <c r="C55" s="908"/>
      <c r="D55" s="908"/>
      <c r="E55" s="908"/>
      <c r="F55" s="908"/>
      <c r="G55" s="908"/>
      <c r="H55" s="908"/>
      <c r="I55" s="878"/>
      <c r="J55" s="42"/>
      <c r="K55" s="44"/>
      <c r="L55" s="909"/>
      <c r="M55" s="910"/>
      <c r="N55" s="45"/>
    </row>
    <row r="56" spans="1:14" ht="15.75" thickBot="1">
      <c r="B56" s="825" t="s">
        <v>953</v>
      </c>
      <c r="C56" s="826"/>
      <c r="D56" s="826"/>
      <c r="E56" s="826"/>
      <c r="F56" s="826"/>
      <c r="G56" s="826"/>
      <c r="H56" s="826"/>
      <c r="I56" s="826"/>
      <c r="J56" s="826"/>
      <c r="K56" s="826"/>
      <c r="L56" s="826"/>
      <c r="M56" s="827"/>
      <c r="N56" s="393">
        <f>SUM(N48:N55)</f>
        <v>16530.030946037859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B61" s="46"/>
      <c r="C61" s="316"/>
      <c r="D61" s="316"/>
      <c r="E61" s="316"/>
      <c r="F61" s="316"/>
      <c r="G61" s="316"/>
      <c r="H61" s="310"/>
      <c r="I61" s="278"/>
      <c r="J61" s="285"/>
      <c r="K61" s="278"/>
      <c r="L61" s="912"/>
      <c r="M61" s="913"/>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45"/>
    </row>
    <row r="78" spans="1:15" ht="15.75" thickBot="1">
      <c r="B78" s="825" t="s">
        <v>953</v>
      </c>
      <c r="C78" s="826"/>
      <c r="D78" s="826"/>
      <c r="E78" s="826"/>
      <c r="F78" s="826"/>
      <c r="G78" s="826"/>
      <c r="H78" s="826"/>
      <c r="I78" s="868"/>
      <c r="J78" s="868"/>
      <c r="K78" s="868"/>
      <c r="L78" s="868"/>
      <c r="M78" s="869"/>
      <c r="N78" s="300">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20802.744062127196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4160.5488124254398</v>
      </c>
      <c r="M85" s="861"/>
      <c r="N85" s="51"/>
    </row>
    <row r="86" spans="1:14">
      <c r="B86" s="89" t="s">
        <v>973</v>
      </c>
      <c r="C86" s="90"/>
      <c r="D86" s="90"/>
      <c r="E86" s="90"/>
      <c r="F86" s="90"/>
      <c r="G86" s="90"/>
      <c r="H86" s="90"/>
      <c r="I86" s="87"/>
      <c r="J86" s="88"/>
      <c r="K86" s="303">
        <v>0.05</v>
      </c>
      <c r="L86" s="860">
        <f>N80*K86</f>
        <v>1040.1372031063599</v>
      </c>
      <c r="M86" s="861"/>
      <c r="N86" s="51"/>
    </row>
    <row r="87" spans="1:14" ht="15.75" thickBot="1">
      <c r="B87" s="91" t="s">
        <v>974</v>
      </c>
      <c r="C87" s="92"/>
      <c r="D87" s="92"/>
      <c r="E87" s="92"/>
      <c r="F87" s="92"/>
      <c r="G87" s="92"/>
      <c r="H87" s="92"/>
      <c r="I87" s="93"/>
      <c r="J87" s="94"/>
      <c r="K87" s="304">
        <v>0.05</v>
      </c>
      <c r="L87" s="862">
        <f>N80*K87</f>
        <v>1040.1372031063599</v>
      </c>
      <c r="M87" s="863"/>
      <c r="N87" s="51"/>
    </row>
    <row r="88" spans="1:14" ht="15.75" thickBot="1">
      <c r="B88" s="825" t="s">
        <v>953</v>
      </c>
      <c r="C88" s="826"/>
      <c r="D88" s="826"/>
      <c r="E88" s="826"/>
      <c r="F88" s="826"/>
      <c r="G88" s="826"/>
      <c r="H88" s="826"/>
      <c r="I88" s="826"/>
      <c r="J88" s="826"/>
      <c r="K88" s="826"/>
      <c r="L88" s="826"/>
      <c r="M88" s="827"/>
      <c r="N88" s="52">
        <f>L85+L86+L87</f>
        <v>6240.8232186381601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27043.567280765357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28" t="s">
        <v>2218</v>
      </c>
      <c r="C107" s="829"/>
      <c r="D107" s="829"/>
      <c r="E107" s="829"/>
      <c r="F107" s="829"/>
      <c r="G107" s="829"/>
      <c r="H107" s="829"/>
      <c r="I107" s="829"/>
      <c r="J107" s="829"/>
      <c r="K107" s="829"/>
      <c r="L107" s="829"/>
      <c r="M107" s="829"/>
      <c r="N107" s="830"/>
    </row>
    <row r="108" spans="2:14" ht="15" customHeight="1">
      <c r="B108" s="828"/>
      <c r="C108" s="829"/>
      <c r="D108" s="829"/>
      <c r="E108" s="829"/>
      <c r="F108" s="829"/>
      <c r="G108" s="829"/>
      <c r="H108" s="829"/>
      <c r="I108" s="829"/>
      <c r="J108" s="829"/>
      <c r="K108" s="829"/>
      <c r="L108" s="829"/>
      <c r="M108" s="829"/>
      <c r="N108" s="830"/>
    </row>
    <row r="109" spans="2:14" ht="30" customHeight="1">
      <c r="B109" s="831" t="s">
        <v>2219</v>
      </c>
      <c r="C109" s="832"/>
      <c r="D109" s="832"/>
      <c r="E109" s="832"/>
      <c r="F109" s="832"/>
      <c r="G109" s="832"/>
      <c r="H109" s="832"/>
      <c r="I109" s="832"/>
      <c r="J109" s="832"/>
      <c r="K109" s="832"/>
      <c r="L109" s="832"/>
      <c r="M109" s="832"/>
      <c r="N109" s="833"/>
    </row>
    <row r="110" spans="2:14">
      <c r="B110" s="831"/>
      <c r="C110" s="832"/>
      <c r="D110" s="832"/>
      <c r="E110" s="832"/>
      <c r="F110" s="832"/>
      <c r="G110" s="832"/>
      <c r="H110" s="832"/>
      <c r="I110" s="832"/>
      <c r="J110" s="832"/>
      <c r="K110" s="832"/>
      <c r="L110" s="832"/>
      <c r="M110" s="832"/>
      <c r="N110" s="833"/>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1"/>
      <c r="K120" s="891"/>
      <c r="L120" s="891"/>
      <c r="M120" s="891"/>
      <c r="N120" s="892"/>
    </row>
    <row r="121" spans="2:14" ht="15.75" thickBot="1">
      <c r="B121" s="260" t="s">
        <v>2221</v>
      </c>
      <c r="C121" s="392"/>
      <c r="D121" s="392"/>
      <c r="E121" s="57"/>
      <c r="F121" s="57"/>
      <c r="G121" s="57"/>
      <c r="H121" s="57"/>
      <c r="I121" s="57"/>
      <c r="J121" s="893"/>
      <c r="K121" s="893"/>
      <c r="L121" s="893"/>
      <c r="M121" s="893"/>
      <c r="N121" s="89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6"/>
      <c r="J36" s="267"/>
      <c r="K36" s="268">
        <f>VLOOKUP(A36,EQUIPOS!A6:D163,4,FALSE)</f>
        <v>122671.55610683006</v>
      </c>
      <c r="L36" s="269"/>
      <c r="M36" s="270">
        <v>66</v>
      </c>
      <c r="N36" s="271">
        <f>K36/M36</f>
        <v>1858.6599410125766</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6"/>
      <c r="J37" s="267"/>
      <c r="K37" s="268">
        <f>VLOOKUP(A37,EQUIPOS!A7:D164,4,FALSE)</f>
        <v>132894.18578239923</v>
      </c>
      <c r="L37" s="269"/>
      <c r="M37" s="270">
        <v>100</v>
      </c>
      <c r="N37" s="271">
        <f>K37/M37</f>
        <v>1328.9418578239922</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3">
        <f>SUM(N36:N42)</f>
        <v>3188.6270071699023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3272.1515626765536</v>
      </c>
      <c r="N48" s="271">
        <f>K48*M48</f>
        <v>3272.1515626765536</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3272.1515626765536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6563.2994031797889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1312.659880635958</v>
      </c>
      <c r="M83" s="861"/>
      <c r="N83" s="51"/>
    </row>
    <row r="84" spans="1:14">
      <c r="B84" s="89" t="s">
        <v>973</v>
      </c>
      <c r="C84" s="90"/>
      <c r="D84" s="90"/>
      <c r="E84" s="90"/>
      <c r="F84" s="90"/>
      <c r="G84" s="90"/>
      <c r="H84" s="90"/>
      <c r="I84" s="87"/>
      <c r="J84" s="88"/>
      <c r="K84" s="303">
        <v>0.05</v>
      </c>
      <c r="L84" s="860">
        <f>N78*K84</f>
        <v>328.16497015898949</v>
      </c>
      <c r="M84" s="861"/>
      <c r="N84" s="51"/>
    </row>
    <row r="85" spans="1:14" ht="15.75" thickBot="1">
      <c r="B85" s="91" t="s">
        <v>974</v>
      </c>
      <c r="C85" s="92"/>
      <c r="D85" s="92"/>
      <c r="E85" s="92"/>
      <c r="F85" s="92"/>
      <c r="G85" s="92"/>
      <c r="H85" s="92"/>
      <c r="I85" s="93"/>
      <c r="J85" s="94"/>
      <c r="K85" s="304">
        <v>0.05</v>
      </c>
      <c r="L85" s="862">
        <f>N78*K85</f>
        <v>328.16497015898949</v>
      </c>
      <c r="M85" s="863"/>
      <c r="N85" s="51"/>
    </row>
    <row r="86" spans="1:14" ht="15.75" thickBot="1">
      <c r="B86" s="825" t="s">
        <v>953</v>
      </c>
      <c r="C86" s="826"/>
      <c r="D86" s="826"/>
      <c r="E86" s="826"/>
      <c r="F86" s="826"/>
      <c r="G86" s="826"/>
      <c r="H86" s="826"/>
      <c r="I86" s="826"/>
      <c r="J86" s="826"/>
      <c r="K86" s="826"/>
      <c r="L86" s="826"/>
      <c r="M86" s="827"/>
      <c r="N86" s="52">
        <f>L83+L84+L85</f>
        <v>1968.9898209539369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8532.2892241337249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49" sqref="P4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6"/>
      <c r="J36" s="267"/>
      <c r="K36" s="268">
        <f>VLOOKUP(A36,EQUIPOS!A6:D163,4,FALSE)</f>
        <v>122671.55610683006</v>
      </c>
      <c r="L36" s="269"/>
      <c r="M36" s="270">
        <v>66</v>
      </c>
      <c r="N36" s="271">
        <f>K36/M36</f>
        <v>1858.6599410125766</v>
      </c>
    </row>
    <row r="37" spans="1:14">
      <c r="A37" s="108" t="s">
        <v>180</v>
      </c>
      <c r="B37" s="874" t="str">
        <f>VLOOKUP(A37,EQUIPOS!A7:D154,3,FALSE)</f>
        <v>Compresor 120 HP, con martillo.</v>
      </c>
      <c r="C37" s="875"/>
      <c r="D37" s="875"/>
      <c r="E37" s="875"/>
      <c r="F37" s="875"/>
      <c r="G37" s="875"/>
      <c r="H37" s="876"/>
      <c r="I37" s="266"/>
      <c r="J37" s="267"/>
      <c r="K37" s="268">
        <f>VLOOKUP(A37,EQUIPOS!A7:D164,4,FALSE)</f>
        <v>51113.148377845857</v>
      </c>
      <c r="L37" s="269"/>
      <c r="M37" s="270">
        <v>66</v>
      </c>
      <c r="N37" s="271">
        <f>K37/M37</f>
        <v>774.44164208857364</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N79*L42</f>
        <v>6.0915622581215141</v>
      </c>
    </row>
    <row r="43" spans="1:14" ht="15.75" thickBot="1">
      <c r="B43" s="825" t="s">
        <v>953</v>
      </c>
      <c r="C43" s="826"/>
      <c r="D43" s="826"/>
      <c r="E43" s="826"/>
      <c r="F43" s="826"/>
      <c r="G43" s="826"/>
      <c r="H43" s="826"/>
      <c r="I43" s="826"/>
      <c r="J43" s="826"/>
      <c r="K43" s="826"/>
      <c r="L43" s="826"/>
      <c r="M43" s="827"/>
      <c r="N43" s="393">
        <f>SUM(N36:N42)</f>
        <v>2639.1931453592715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7287.5011304808195</v>
      </c>
      <c r="N48" s="271">
        <f t="shared" ref="N48:N53" si="0">K48*M48</f>
        <v>1457.5002260961639</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1856.9052030212363</v>
      </c>
      <c r="N49" s="271">
        <f t="shared" si="0"/>
        <v>5570.7156090637091</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17775.757425531738</v>
      </c>
      <c r="N50" s="271">
        <f t="shared" si="0"/>
        <v>5332.7272276595213</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1215.9321914278967</v>
      </c>
      <c r="N51" s="271">
        <f t="shared" si="0"/>
        <v>243.18643828557936</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1307.4997645126596</v>
      </c>
      <c r="N52" s="271">
        <f t="shared" si="0"/>
        <v>653.74988225632978</v>
      </c>
    </row>
    <row r="53" spans="1:14">
      <c r="B53" s="43"/>
      <c r="C53" s="280"/>
      <c r="D53" s="280"/>
      <c r="E53" s="280"/>
      <c r="F53" s="280"/>
      <c r="G53" s="280"/>
      <c r="H53" s="280"/>
      <c r="I53" s="267"/>
      <c r="J53" s="223"/>
      <c r="K53" s="281"/>
      <c r="L53" s="266"/>
      <c r="M53" s="282"/>
      <c r="N53" s="271"/>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3">
        <f>SUM(N48:N54)</f>
        <v>13257.879383361305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952"/>
      <c r="C65" s="953"/>
      <c r="D65" s="953"/>
      <c r="E65" s="953"/>
      <c r="F65" s="953"/>
      <c r="G65" s="954"/>
      <c r="H65" s="310"/>
      <c r="I65" s="278"/>
      <c r="J65" s="285"/>
      <c r="K65" s="278"/>
      <c r="L65" s="912"/>
      <c r="M65" s="913"/>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0">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16201.650641626653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3"/>
      <c r="J85" s="333"/>
      <c r="K85" s="301" t="s">
        <v>970</v>
      </c>
      <c r="L85" s="872" t="s">
        <v>971</v>
      </c>
      <c r="M85" s="873"/>
      <c r="N85" s="302"/>
    </row>
    <row r="86" spans="1:14">
      <c r="B86" s="858" t="s">
        <v>972</v>
      </c>
      <c r="C86" s="859"/>
      <c r="D86" s="859"/>
      <c r="E86" s="859"/>
      <c r="F86" s="859"/>
      <c r="G86" s="859"/>
      <c r="H86" s="859"/>
      <c r="I86" s="87"/>
      <c r="J86" s="88"/>
      <c r="K86" s="303">
        <v>0.2</v>
      </c>
      <c r="L86" s="860">
        <f>N81*K86</f>
        <v>3240.3301283253309</v>
      </c>
      <c r="M86" s="861"/>
      <c r="N86" s="51"/>
    </row>
    <row r="87" spans="1:14">
      <c r="B87" s="89" t="s">
        <v>973</v>
      </c>
      <c r="C87" s="90"/>
      <c r="D87" s="90"/>
      <c r="E87" s="90"/>
      <c r="F87" s="90"/>
      <c r="G87" s="90"/>
      <c r="H87" s="90"/>
      <c r="I87" s="87"/>
      <c r="J87" s="88"/>
      <c r="K87" s="303">
        <v>0.05</v>
      </c>
      <c r="L87" s="860">
        <f>N81*K87</f>
        <v>810.08253208133272</v>
      </c>
      <c r="M87" s="861"/>
      <c r="N87" s="51"/>
    </row>
    <row r="88" spans="1:14" ht="15.75" thickBot="1">
      <c r="B88" s="91" t="s">
        <v>974</v>
      </c>
      <c r="C88" s="92"/>
      <c r="D88" s="92"/>
      <c r="E88" s="92"/>
      <c r="F88" s="92"/>
      <c r="G88" s="92"/>
      <c r="H88" s="92"/>
      <c r="I88" s="93"/>
      <c r="J88" s="94"/>
      <c r="K88" s="304">
        <v>0.05</v>
      </c>
      <c r="L88" s="862">
        <f>N81*K88</f>
        <v>810.08253208133272</v>
      </c>
      <c r="M88" s="863"/>
      <c r="N88" s="51"/>
    </row>
    <row r="89" spans="1:14" ht="15.75" thickBot="1">
      <c r="B89" s="825" t="s">
        <v>953</v>
      </c>
      <c r="C89" s="826"/>
      <c r="D89" s="826"/>
      <c r="E89" s="826"/>
      <c r="F89" s="826"/>
      <c r="G89" s="826"/>
      <c r="H89" s="826"/>
      <c r="I89" s="826"/>
      <c r="J89" s="826"/>
      <c r="K89" s="826"/>
      <c r="L89" s="826"/>
      <c r="M89" s="827"/>
      <c r="N89" s="52">
        <f>L86+L87+L88</f>
        <v>4860.4951924879961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7">
        <f>N81+N89</f>
        <v>21062.14583411465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28" t="s">
        <v>2218</v>
      </c>
      <c r="C108" s="829"/>
      <c r="D108" s="829"/>
      <c r="E108" s="829"/>
      <c r="F108" s="829"/>
      <c r="G108" s="829"/>
      <c r="H108" s="829"/>
      <c r="I108" s="829"/>
      <c r="J108" s="829"/>
      <c r="K108" s="829"/>
      <c r="L108" s="829"/>
      <c r="M108" s="829"/>
      <c r="N108" s="830"/>
    </row>
    <row r="109" spans="2:14" ht="15" customHeight="1">
      <c r="B109" s="828"/>
      <c r="C109" s="829"/>
      <c r="D109" s="829"/>
      <c r="E109" s="829"/>
      <c r="F109" s="829"/>
      <c r="G109" s="829"/>
      <c r="H109" s="829"/>
      <c r="I109" s="829"/>
      <c r="J109" s="829"/>
      <c r="K109" s="829"/>
      <c r="L109" s="829"/>
      <c r="M109" s="829"/>
      <c r="N109" s="830"/>
    </row>
    <row r="110" spans="2:14" ht="32.25" customHeight="1">
      <c r="B110" s="831" t="s">
        <v>2219</v>
      </c>
      <c r="C110" s="832"/>
      <c r="D110" s="832"/>
      <c r="E110" s="832"/>
      <c r="F110" s="832"/>
      <c r="G110" s="832"/>
      <c r="H110" s="832"/>
      <c r="I110" s="832"/>
      <c r="J110" s="832"/>
      <c r="K110" s="832"/>
      <c r="L110" s="832"/>
      <c r="M110" s="832"/>
      <c r="N110" s="833"/>
    </row>
    <row r="111" spans="2:14">
      <c r="B111" s="831"/>
      <c r="C111" s="832"/>
      <c r="D111" s="832"/>
      <c r="E111" s="832"/>
      <c r="F111" s="832"/>
      <c r="G111" s="832"/>
      <c r="H111" s="832"/>
      <c r="I111" s="832"/>
      <c r="J111" s="832"/>
      <c r="K111" s="832"/>
      <c r="L111" s="832"/>
      <c r="M111" s="832"/>
      <c r="N111" s="833"/>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1"/>
      <c r="K121" s="891"/>
      <c r="L121" s="891"/>
      <c r="M121" s="891"/>
      <c r="N121" s="892"/>
    </row>
    <row r="122" spans="2:14" ht="15.75" thickBot="1">
      <c r="B122" s="260" t="s">
        <v>2221</v>
      </c>
      <c r="C122" s="392"/>
      <c r="D122" s="392"/>
      <c r="E122" s="57"/>
      <c r="F122" s="57"/>
      <c r="G122" s="57"/>
      <c r="H122" s="57"/>
      <c r="I122" s="57"/>
      <c r="J122" s="893"/>
      <c r="K122" s="893"/>
      <c r="L122" s="893"/>
      <c r="M122" s="893"/>
      <c r="N122" s="89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6"/>
      <c r="J36" s="267"/>
      <c r="K36" s="268">
        <f>VLOOKUP(A36,EQUIPOS!A6:D163,4,FALSE)</f>
        <v>122671.55610683006</v>
      </c>
      <c r="L36" s="269"/>
      <c r="M36" s="270">
        <v>66</v>
      </c>
      <c r="N36" s="271">
        <f>K36/M36</f>
        <v>1858.6599410125766</v>
      </c>
    </row>
    <row r="37" spans="1:14">
      <c r="A37" s="108"/>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3">
        <f>SUM(N36:N42)</f>
        <v>1859.6851493459098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1962.2059826792431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392.44119653584863</v>
      </c>
      <c r="M83" s="861"/>
      <c r="N83" s="51"/>
    </row>
    <row r="84" spans="1:14">
      <c r="B84" s="89" t="s">
        <v>973</v>
      </c>
      <c r="C84" s="90"/>
      <c r="D84" s="90"/>
      <c r="E84" s="90"/>
      <c r="F84" s="90"/>
      <c r="G84" s="90"/>
      <c r="H84" s="90"/>
      <c r="I84" s="87"/>
      <c r="J84" s="88"/>
      <c r="K84" s="303">
        <v>0.05</v>
      </c>
      <c r="L84" s="860">
        <f>N78*K84</f>
        <v>98.110299133962158</v>
      </c>
      <c r="M84" s="861"/>
      <c r="N84" s="51"/>
    </row>
    <row r="85" spans="1:14" ht="15.75" thickBot="1">
      <c r="B85" s="91" t="s">
        <v>974</v>
      </c>
      <c r="C85" s="92"/>
      <c r="D85" s="92"/>
      <c r="E85" s="92"/>
      <c r="F85" s="92"/>
      <c r="G85" s="92"/>
      <c r="H85" s="92"/>
      <c r="I85" s="93"/>
      <c r="J85" s="94"/>
      <c r="K85" s="304">
        <v>0.05</v>
      </c>
      <c r="L85" s="862">
        <f>N78*K85</f>
        <v>98.110299133962158</v>
      </c>
      <c r="M85" s="863"/>
      <c r="N85" s="51"/>
    </row>
    <row r="86" spans="1:14" ht="15.75" thickBot="1">
      <c r="B86" s="825" t="s">
        <v>953</v>
      </c>
      <c r="C86" s="826"/>
      <c r="D86" s="826"/>
      <c r="E86" s="826"/>
      <c r="F86" s="826"/>
      <c r="G86" s="826"/>
      <c r="H86" s="826"/>
      <c r="I86" s="826"/>
      <c r="J86" s="826"/>
      <c r="K86" s="826"/>
      <c r="L86" s="826"/>
      <c r="M86" s="827"/>
      <c r="N86" s="52">
        <f>L83+L84+L85</f>
        <v>588.66179480377298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2550.8677774830162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148</v>
      </c>
      <c r="B36" s="874" t="str">
        <f>VLOOKUP(A36,EQUIPOS!A6:D154,3,FALSE)</f>
        <v>Cargador : Potencia en el volante 110 hp, Clasificación de RPM del motor 2300.</v>
      </c>
      <c r="C36" s="875"/>
      <c r="D36" s="875"/>
      <c r="E36" s="875"/>
      <c r="F36" s="875"/>
      <c r="G36" s="875"/>
      <c r="H36" s="876"/>
      <c r="I36" s="266"/>
      <c r="J36" s="267"/>
      <c r="K36" s="268">
        <f>VLOOKUP(A36,EQUIPOS!A6:D163,4,FALSE)</f>
        <v>102226.29675569171</v>
      </c>
      <c r="L36" s="269"/>
      <c r="M36" s="270">
        <v>66</v>
      </c>
      <c r="N36" s="271">
        <f>K36/M36</f>
        <v>1548.8832841771473</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6"/>
      <c r="J37" s="267"/>
      <c r="K37" s="268">
        <f>VLOOKUP(A37,EQUIPOS!A7:D164,4,FALSE)</f>
        <v>132894.18578239923</v>
      </c>
      <c r="L37" s="269"/>
      <c r="M37" s="270">
        <v>100</v>
      </c>
      <c r="N37" s="271">
        <f>K37/M37</f>
        <v>1328.9418578239922</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73"/>
      <c r="L39" s="879"/>
      <c r="M39" s="880"/>
      <c r="N39" s="272"/>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2.0504166666666666</v>
      </c>
    </row>
    <row r="43" spans="1:14" ht="15.75" thickBot="1">
      <c r="B43" s="825" t="s">
        <v>953</v>
      </c>
      <c r="C43" s="826"/>
      <c r="D43" s="826"/>
      <c r="E43" s="826"/>
      <c r="F43" s="826"/>
      <c r="G43" s="826"/>
      <c r="H43" s="826"/>
      <c r="I43" s="826"/>
      <c r="J43" s="826"/>
      <c r="K43" s="826"/>
      <c r="L43" s="826"/>
      <c r="M43" s="827"/>
      <c r="N43" s="393">
        <f>SUM(N36:N42)</f>
        <v>2879.8755586678058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2317.8474184832157</v>
      </c>
      <c r="N48" s="271">
        <f>K48*M48</f>
        <v>2317.8474184832157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2317.8474184832157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5402.764643817688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1080.5529287635377</v>
      </c>
      <c r="M83" s="861"/>
      <c r="N83" s="51"/>
    </row>
    <row r="84" spans="1:14">
      <c r="B84" s="89" t="s">
        <v>973</v>
      </c>
      <c r="C84" s="90"/>
      <c r="D84" s="90"/>
      <c r="E84" s="90"/>
      <c r="F84" s="90"/>
      <c r="G84" s="90"/>
      <c r="H84" s="90"/>
      <c r="I84" s="87"/>
      <c r="J84" s="88"/>
      <c r="K84" s="303">
        <v>0.05</v>
      </c>
      <c r="L84" s="860">
        <f>N78*K84</f>
        <v>270.13823219088442</v>
      </c>
      <c r="M84" s="861"/>
      <c r="N84" s="51"/>
    </row>
    <row r="85" spans="1:14" ht="15.75" thickBot="1">
      <c r="B85" s="91" t="s">
        <v>974</v>
      </c>
      <c r="C85" s="92"/>
      <c r="D85" s="92"/>
      <c r="E85" s="92"/>
      <c r="F85" s="92"/>
      <c r="G85" s="92"/>
      <c r="H85" s="92"/>
      <c r="I85" s="93"/>
      <c r="J85" s="94"/>
      <c r="K85" s="304">
        <v>0.05</v>
      </c>
      <c r="L85" s="862">
        <f>N78*K85</f>
        <v>270.13823219088442</v>
      </c>
      <c r="M85" s="863"/>
      <c r="N85" s="51"/>
    </row>
    <row r="86" spans="1:14" ht="15.75" thickBot="1">
      <c r="B86" s="825" t="s">
        <v>953</v>
      </c>
      <c r="C86" s="826"/>
      <c r="D86" s="826"/>
      <c r="E86" s="826"/>
      <c r="F86" s="826"/>
      <c r="G86" s="826"/>
      <c r="H86" s="826"/>
      <c r="I86" s="826"/>
      <c r="J86" s="826"/>
      <c r="K86" s="826"/>
      <c r="L86" s="826"/>
      <c r="M86" s="827"/>
      <c r="N86" s="52">
        <f>L83+L84+L85</f>
        <v>1620.8293931453068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7023.5940369629952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129</v>
      </c>
      <c r="B36" s="874" t="str">
        <f>VLOOKUP(A36,EQUIPOS!A6:D154,3,FALSE)</f>
        <v xml:space="preserve">Buldozer, Potencia al volante de 140 HP, motor de 2200 RPM, longitud de hoja 4,80m. </v>
      </c>
      <c r="C36" s="875"/>
      <c r="D36" s="875"/>
      <c r="E36" s="875"/>
      <c r="F36" s="875"/>
      <c r="G36" s="875"/>
      <c r="H36" s="876"/>
      <c r="I36" s="266"/>
      <c r="J36" s="267"/>
      <c r="K36" s="268">
        <f>VLOOKUP(A36,EQUIPOS!A6:D163,4,FALSE)</f>
        <v>132894.18578239923</v>
      </c>
      <c r="L36" s="463"/>
      <c r="M36" s="282">
        <v>50</v>
      </c>
      <c r="N36" s="271">
        <f>K36/M36</f>
        <v>2657.8837156479844</v>
      </c>
    </row>
    <row r="37" spans="1:14">
      <c r="A37" s="108" t="s">
        <v>152</v>
      </c>
      <c r="B37" s="874" t="str">
        <f>VLOOKUP(A37,EQUIPOS!A7:D154,3,FALSE)</f>
        <v xml:space="preserve">Carrotanque de agua(1000 Galones) </v>
      </c>
      <c r="C37" s="875"/>
      <c r="D37" s="875"/>
      <c r="E37" s="875"/>
      <c r="F37" s="875"/>
      <c r="G37" s="875"/>
      <c r="H37" s="876"/>
      <c r="I37" s="266"/>
      <c r="J37" s="267"/>
      <c r="K37" s="268">
        <f>VLOOKUP(A37,EQUIPOS!A7:D164,4,FALSE)</f>
        <v>63891.435472307327</v>
      </c>
      <c r="L37" s="463"/>
      <c r="M37" s="282">
        <v>50</v>
      </c>
      <c r="N37" s="271">
        <f>K37/M37</f>
        <v>1277.8287094461466</v>
      </c>
    </row>
    <row r="38" spans="1:14">
      <c r="A38" s="204" t="s">
        <v>269</v>
      </c>
      <c r="B38" s="874" t="str">
        <f>VLOOKUP(A38,EQUIPOS!A8:D154,3,FALSE)</f>
        <v>Motoniveladora  potencia 215 HP, ancho de cuchilla 4,27 m, peso 18 ton.</v>
      </c>
      <c r="C38" s="875"/>
      <c r="D38" s="875"/>
      <c r="E38" s="875"/>
      <c r="F38" s="875"/>
      <c r="G38" s="875"/>
      <c r="H38" s="876"/>
      <c r="I38" s="266"/>
      <c r="J38" s="267"/>
      <c r="K38" s="268">
        <f>VLOOKUP(A38,EQUIPOS!A8:D165,4,FALSE)</f>
        <v>153339.44513353758</v>
      </c>
      <c r="L38" s="463"/>
      <c r="M38" s="282">
        <v>50</v>
      </c>
      <c r="N38" s="271">
        <f>K38/M38</f>
        <v>3066.7889026707517</v>
      </c>
    </row>
    <row r="39" spans="1:14">
      <c r="A39" s="204" t="s">
        <v>365</v>
      </c>
      <c r="B39" s="874" t="str">
        <f>VLOOKUP(A39,EQUIPOS!A9:D154,3,FALSE)</f>
        <v xml:space="preserve">Vibrocompatador, potencia 153 HP, peso 10 Ton. </v>
      </c>
      <c r="C39" s="875"/>
      <c r="D39" s="875"/>
      <c r="E39" s="875"/>
      <c r="F39" s="875"/>
      <c r="G39" s="875"/>
      <c r="H39" s="876"/>
      <c r="I39" s="877"/>
      <c r="J39" s="878"/>
      <c r="K39" s="268">
        <f>VLOOKUP(A39,EQUIPOS!A9:D166,4,FALSE)</f>
        <v>102226.29675569171</v>
      </c>
      <c r="L39" s="955">
        <v>50</v>
      </c>
      <c r="M39" s="956"/>
      <c r="N39" s="271">
        <f>K39/L39</f>
        <v>2044.5259351138343</v>
      </c>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9047.027262878717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9449.0703719147368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1889.8140743829474</v>
      </c>
      <c r="M83" s="861"/>
      <c r="N83" s="51"/>
    </row>
    <row r="84" spans="1:14">
      <c r="B84" s="89" t="s">
        <v>973</v>
      </c>
      <c r="C84" s="90"/>
      <c r="D84" s="90"/>
      <c r="E84" s="90"/>
      <c r="F84" s="90"/>
      <c r="G84" s="90"/>
      <c r="H84" s="90"/>
      <c r="I84" s="87"/>
      <c r="J84" s="88"/>
      <c r="K84" s="303">
        <v>0.05</v>
      </c>
      <c r="L84" s="860">
        <f>N78*K84</f>
        <v>472.45351859573685</v>
      </c>
      <c r="M84" s="861"/>
      <c r="N84" s="51"/>
    </row>
    <row r="85" spans="1:14" ht="15.75" thickBot="1">
      <c r="B85" s="91" t="s">
        <v>974</v>
      </c>
      <c r="C85" s="92"/>
      <c r="D85" s="92"/>
      <c r="E85" s="92"/>
      <c r="F85" s="92"/>
      <c r="G85" s="92"/>
      <c r="H85" s="92"/>
      <c r="I85" s="93"/>
      <c r="J85" s="94"/>
      <c r="K85" s="304">
        <v>0.05</v>
      </c>
      <c r="L85" s="862">
        <f>N78*K85</f>
        <v>472.45351859573685</v>
      </c>
      <c r="M85" s="863"/>
      <c r="N85" s="51"/>
    </row>
    <row r="86" spans="1:14" ht="15.75" thickBot="1">
      <c r="B86" s="825" t="s">
        <v>953</v>
      </c>
      <c r="C86" s="826"/>
      <c r="D86" s="826"/>
      <c r="E86" s="826"/>
      <c r="F86" s="826"/>
      <c r="G86" s="826"/>
      <c r="H86" s="826"/>
      <c r="I86" s="826"/>
      <c r="J86" s="826"/>
      <c r="K86" s="826"/>
      <c r="L86" s="826"/>
      <c r="M86" s="827"/>
      <c r="N86" s="52">
        <f>L83+L84+L85</f>
        <v>2834.7211115744212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12283.791483489158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129</v>
      </c>
      <c r="B36" s="874" t="str">
        <f>VLOOKUP(A36,EQUIPOS!A6:D154,3,FALSE)</f>
        <v xml:space="preserve">Buldozer, Potencia al volante de 140 HP, motor de 2200 RPM, longitud de hoja 4,80m. </v>
      </c>
      <c r="C36" s="875"/>
      <c r="D36" s="875"/>
      <c r="E36" s="875"/>
      <c r="F36" s="875"/>
      <c r="G36" s="875"/>
      <c r="H36" s="876"/>
      <c r="I36" s="266"/>
      <c r="J36" s="267"/>
      <c r="K36" s="268">
        <f>VLOOKUP(A36,EQUIPOS!A6:D163,4,FALSE)</f>
        <v>132894.18578239923</v>
      </c>
      <c r="L36" s="269"/>
      <c r="M36" s="270">
        <v>40</v>
      </c>
      <c r="N36" s="271">
        <f>K36/M36</f>
        <v>3322.3546445599809</v>
      </c>
    </row>
    <row r="37" spans="1:14">
      <c r="A37" s="113" t="s">
        <v>365</v>
      </c>
      <c r="B37" s="874" t="str">
        <f>VLOOKUP(A37,EQUIPOS!A7:D154,3,FALSE)</f>
        <v xml:space="preserve">Vibrocompatador, potencia 153 HP, peso 10 Ton. </v>
      </c>
      <c r="C37" s="875"/>
      <c r="D37" s="875"/>
      <c r="E37" s="875"/>
      <c r="F37" s="875"/>
      <c r="G37" s="875"/>
      <c r="H37" s="876"/>
      <c r="I37" s="266"/>
      <c r="J37" s="267"/>
      <c r="K37" s="268">
        <f>VLOOKUP(A37,EQUIPOS!A7:D164,4,FALSE)</f>
        <v>102226.29675569171</v>
      </c>
      <c r="L37" s="269"/>
      <c r="M37" s="270">
        <v>40</v>
      </c>
      <c r="N37" s="271">
        <f>K37/M37</f>
        <v>2555.6574188922928</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5878.0120634522737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6380.5659497472989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1276.1131899494599</v>
      </c>
      <c r="M83" s="861"/>
      <c r="N83" s="51"/>
    </row>
    <row r="84" spans="1:14">
      <c r="B84" s="89" t="s">
        <v>973</v>
      </c>
      <c r="C84" s="90"/>
      <c r="D84" s="90"/>
      <c r="E84" s="90"/>
      <c r="F84" s="90"/>
      <c r="G84" s="90"/>
      <c r="H84" s="90"/>
      <c r="I84" s="87"/>
      <c r="J84" s="88"/>
      <c r="K84" s="303">
        <v>0.05</v>
      </c>
      <c r="L84" s="860">
        <f>N78*K84</f>
        <v>319.02829748736497</v>
      </c>
      <c r="M84" s="861"/>
      <c r="N84" s="51"/>
    </row>
    <row r="85" spans="1:14" ht="15.75" thickBot="1">
      <c r="B85" s="91" t="s">
        <v>974</v>
      </c>
      <c r="C85" s="92"/>
      <c r="D85" s="92"/>
      <c r="E85" s="92"/>
      <c r="F85" s="92"/>
      <c r="G85" s="92"/>
      <c r="H85" s="92"/>
      <c r="I85" s="93"/>
      <c r="J85" s="94"/>
      <c r="K85" s="304">
        <v>0.05</v>
      </c>
      <c r="L85" s="862">
        <f>N78*K85</f>
        <v>319.02829748736497</v>
      </c>
      <c r="M85" s="863"/>
      <c r="N85" s="51"/>
    </row>
    <row r="86" spans="1:14" ht="15.75" thickBot="1">
      <c r="B86" s="825" t="s">
        <v>953</v>
      </c>
      <c r="C86" s="826"/>
      <c r="D86" s="826"/>
      <c r="E86" s="826"/>
      <c r="F86" s="826"/>
      <c r="G86" s="826"/>
      <c r="H86" s="826"/>
      <c r="I86" s="826"/>
      <c r="J86" s="826"/>
      <c r="K86" s="826"/>
      <c r="L86" s="826"/>
      <c r="M86" s="827"/>
      <c r="N86" s="52">
        <f>L83+L84+L85</f>
        <v>1914.1697849241896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8294.7357346714889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129</v>
      </c>
      <c r="B36" s="874" t="str">
        <f>VLOOKUP(A36,EQUIPOS!A6:D154,3,FALSE)</f>
        <v xml:space="preserve">Buldozer, Potencia al volante de 140 HP, motor de 2200 RPM, longitud de hoja 4,80m. </v>
      </c>
      <c r="C36" s="875"/>
      <c r="D36" s="875"/>
      <c r="E36" s="875"/>
      <c r="F36" s="875"/>
      <c r="G36" s="875"/>
      <c r="H36" s="876"/>
      <c r="I36" s="266"/>
      <c r="J36" s="267"/>
      <c r="K36" s="268">
        <f>VLOOKUP(A36,EQUIPOS!A6:D163,4,FALSE)</f>
        <v>132894.18578239923</v>
      </c>
      <c r="L36" s="269"/>
      <c r="M36" s="270">
        <v>40</v>
      </c>
      <c r="N36" s="271">
        <f>K36/M36</f>
        <v>3322.3546445599809</v>
      </c>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3322.3546445599809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3824.9085308550057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764.98170617100118</v>
      </c>
      <c r="M83" s="861"/>
      <c r="N83" s="51"/>
    </row>
    <row r="84" spans="1:14">
      <c r="B84" s="89" t="s">
        <v>973</v>
      </c>
      <c r="C84" s="90"/>
      <c r="D84" s="90"/>
      <c r="E84" s="90"/>
      <c r="F84" s="90"/>
      <c r="G84" s="90"/>
      <c r="H84" s="90"/>
      <c r="I84" s="87"/>
      <c r="J84" s="88"/>
      <c r="K84" s="303">
        <v>0.05</v>
      </c>
      <c r="L84" s="860">
        <f>N78*K84</f>
        <v>191.24542654275029</v>
      </c>
      <c r="M84" s="861"/>
      <c r="N84" s="51"/>
    </row>
    <row r="85" spans="1:14" ht="15.75" thickBot="1">
      <c r="B85" s="91" t="s">
        <v>974</v>
      </c>
      <c r="C85" s="92"/>
      <c r="D85" s="92"/>
      <c r="E85" s="92"/>
      <c r="F85" s="92"/>
      <c r="G85" s="92"/>
      <c r="H85" s="92"/>
      <c r="I85" s="93"/>
      <c r="J85" s="94"/>
      <c r="K85" s="304">
        <v>0.05</v>
      </c>
      <c r="L85" s="862">
        <f>N78*K85</f>
        <v>191.24542654275029</v>
      </c>
      <c r="M85" s="863"/>
      <c r="N85" s="51"/>
    </row>
    <row r="86" spans="1:14" ht="15.75" thickBot="1">
      <c r="B86" s="825" t="s">
        <v>953</v>
      </c>
      <c r="C86" s="826"/>
      <c r="D86" s="826"/>
      <c r="E86" s="826"/>
      <c r="F86" s="826"/>
      <c r="G86" s="826"/>
      <c r="H86" s="826"/>
      <c r="I86" s="826"/>
      <c r="J86" s="826"/>
      <c r="K86" s="826"/>
      <c r="L86" s="826"/>
      <c r="M86" s="827"/>
      <c r="N86" s="52">
        <f>L83+L84+L85</f>
        <v>1147.4725592565017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4972.3810901115075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5814.4450643524651</v>
      </c>
      <c r="N48" s="271">
        <f>K48*M48</f>
        <v>7558.7785836582052</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7558.7785836582052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47"/>
      <c r="D59" s="47"/>
      <c r="E59" s="47"/>
      <c r="F59" s="47"/>
      <c r="G59" s="47"/>
      <c r="H59" s="287"/>
      <c r="I59" s="278"/>
      <c r="J59" s="278"/>
      <c r="K59" s="278"/>
      <c r="L59" s="912"/>
      <c r="M59" s="913"/>
      <c r="N59" s="290"/>
    </row>
    <row r="60" spans="1:14" ht="24.75" customHeight="1">
      <c r="B60" s="46"/>
      <c r="C60" s="316"/>
      <c r="D60" s="316"/>
      <c r="E60" s="316"/>
      <c r="F60" s="316"/>
      <c r="G60" s="316"/>
      <c r="H60" s="310"/>
      <c r="I60" s="398"/>
      <c r="J60" s="285"/>
      <c r="K60" s="278"/>
      <c r="L60" s="912"/>
      <c r="M60" s="913"/>
      <c r="N60" s="286"/>
    </row>
    <row r="61" spans="1:14">
      <c r="B61" s="46"/>
      <c r="C61" s="47"/>
      <c r="D61" s="47"/>
      <c r="E61" s="47"/>
      <c r="F61" s="47"/>
      <c r="G61" s="316"/>
      <c r="H61" s="310"/>
      <c r="I61" s="398"/>
      <c r="J61" s="285"/>
      <c r="K61" s="278"/>
      <c r="L61" s="912"/>
      <c r="M61" s="913"/>
      <c r="N61" s="290"/>
    </row>
    <row r="62" spans="1:14">
      <c r="B62" s="46"/>
      <c r="C62" s="47"/>
      <c r="D62" s="47"/>
      <c r="E62" s="47"/>
      <c r="F62" s="47"/>
      <c r="G62" s="47"/>
      <c r="H62" s="287"/>
      <c r="I62" s="278"/>
      <c r="J62" s="278"/>
      <c r="K62" s="278"/>
      <c r="L62" s="912"/>
      <c r="M62" s="913"/>
      <c r="N62" s="290"/>
    </row>
    <row r="63" spans="1:14">
      <c r="B63" s="46"/>
      <c r="C63" s="47"/>
      <c r="D63" s="47"/>
      <c r="E63" s="47"/>
      <c r="F63" s="47"/>
      <c r="G63" s="47"/>
      <c r="H63" s="287"/>
      <c r="I63" s="278"/>
      <c r="J63" s="278"/>
      <c r="K63" s="278"/>
      <c r="L63" s="912"/>
      <c r="M63" s="913"/>
      <c r="N63" s="290"/>
    </row>
    <row r="64" spans="1:14" ht="15.75" thickBot="1">
      <c r="B64" s="464"/>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7775.8763097087576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1555.1752619417516</v>
      </c>
      <c r="M83" s="861"/>
      <c r="N83" s="51"/>
    </row>
    <row r="84" spans="1:14">
      <c r="B84" s="89" t="s">
        <v>973</v>
      </c>
      <c r="C84" s="90"/>
      <c r="D84" s="90"/>
      <c r="E84" s="90"/>
      <c r="F84" s="90"/>
      <c r="G84" s="90"/>
      <c r="H84" s="90"/>
      <c r="I84" s="87"/>
      <c r="J84" s="88"/>
      <c r="K84" s="303">
        <v>0.05</v>
      </c>
      <c r="L84" s="860">
        <f>N78*K84</f>
        <v>388.7938154854379</v>
      </c>
      <c r="M84" s="861"/>
      <c r="N84" s="51"/>
    </row>
    <row r="85" spans="1:14" ht="15.75" thickBot="1">
      <c r="B85" s="91" t="s">
        <v>974</v>
      </c>
      <c r="C85" s="92"/>
      <c r="D85" s="92"/>
      <c r="E85" s="92"/>
      <c r="F85" s="92"/>
      <c r="G85" s="92"/>
      <c r="H85" s="92"/>
      <c r="I85" s="93"/>
      <c r="J85" s="94"/>
      <c r="K85" s="304">
        <v>0.05</v>
      </c>
      <c r="L85" s="862">
        <f>N78*K85</f>
        <v>388.7938154854379</v>
      </c>
      <c r="M85" s="863"/>
      <c r="N85" s="51"/>
    </row>
    <row r="86" spans="1:14" ht="15.75" thickBot="1">
      <c r="B86" s="825" t="s">
        <v>953</v>
      </c>
      <c r="C86" s="826"/>
      <c r="D86" s="826"/>
      <c r="E86" s="826"/>
      <c r="F86" s="826"/>
      <c r="G86" s="826"/>
      <c r="H86" s="826"/>
      <c r="I86" s="826"/>
      <c r="J86" s="826"/>
      <c r="K86" s="826"/>
      <c r="L86" s="826"/>
      <c r="M86" s="827"/>
      <c r="N86" s="52">
        <f>L83+L84+L85</f>
        <v>2332.7628929126272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10108.639202621385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10064.096131216307</v>
      </c>
      <c r="N48" s="271">
        <f>K48*M48</f>
        <v>12076.915357459568</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12076.915357459568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47"/>
      <c r="D59" s="47"/>
      <c r="E59" s="47"/>
      <c r="F59" s="47"/>
      <c r="G59" s="47"/>
      <c r="H59" s="287"/>
      <c r="I59" s="278"/>
      <c r="J59" s="278"/>
      <c r="K59" s="278"/>
      <c r="L59" s="912"/>
      <c r="M59" s="913"/>
      <c r="N59" s="290"/>
    </row>
    <row r="60" spans="1:14" ht="24.75" customHeight="1">
      <c r="B60" s="46"/>
      <c r="C60" s="316"/>
      <c r="D60" s="316"/>
      <c r="E60" s="316"/>
      <c r="F60" s="316"/>
      <c r="G60" s="316"/>
      <c r="H60" s="310"/>
      <c r="I60" s="398"/>
      <c r="J60" s="285"/>
      <c r="K60" s="278"/>
      <c r="L60" s="912"/>
      <c r="M60" s="913"/>
      <c r="N60" s="286"/>
    </row>
    <row r="61" spans="1:14">
      <c r="B61" s="46"/>
      <c r="C61" s="47"/>
      <c r="D61" s="47"/>
      <c r="E61" s="47"/>
      <c r="F61" s="47"/>
      <c r="G61" s="316"/>
      <c r="H61" s="310"/>
      <c r="I61" s="398"/>
      <c r="J61" s="285"/>
      <c r="K61" s="278"/>
      <c r="L61" s="912"/>
      <c r="M61" s="913"/>
      <c r="N61" s="290"/>
    </row>
    <row r="62" spans="1:14">
      <c r="B62" s="46"/>
      <c r="C62" s="47"/>
      <c r="D62" s="47"/>
      <c r="E62" s="47"/>
      <c r="F62" s="47"/>
      <c r="G62" s="47"/>
      <c r="H62" s="287"/>
      <c r="I62" s="278"/>
      <c r="J62" s="278"/>
      <c r="K62" s="278"/>
      <c r="L62" s="912"/>
      <c r="M62" s="913"/>
      <c r="N62" s="290"/>
    </row>
    <row r="63" spans="1:14">
      <c r="B63" s="46"/>
      <c r="C63" s="47"/>
      <c r="D63" s="47"/>
      <c r="E63" s="47"/>
      <c r="F63" s="47"/>
      <c r="G63" s="47"/>
      <c r="H63" s="287"/>
      <c r="I63" s="278"/>
      <c r="J63" s="278"/>
      <c r="K63" s="278"/>
      <c r="L63" s="912"/>
      <c r="M63" s="913"/>
      <c r="N63" s="290"/>
    </row>
    <row r="64" spans="1:14" ht="15.75" thickBot="1">
      <c r="B64" s="464"/>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12294.013083510119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2458.8026167020239</v>
      </c>
      <c r="M83" s="861"/>
      <c r="N83" s="51"/>
    </row>
    <row r="84" spans="1:14">
      <c r="B84" s="89" t="s">
        <v>973</v>
      </c>
      <c r="C84" s="90"/>
      <c r="D84" s="90"/>
      <c r="E84" s="90"/>
      <c r="F84" s="90"/>
      <c r="G84" s="90"/>
      <c r="H84" s="90"/>
      <c r="I84" s="87"/>
      <c r="J84" s="88"/>
      <c r="K84" s="303">
        <v>0.05</v>
      </c>
      <c r="L84" s="860">
        <f>N78*K84</f>
        <v>614.70065417550597</v>
      </c>
      <c r="M84" s="861"/>
      <c r="N84" s="51"/>
    </row>
    <row r="85" spans="1:14" ht="15.75" thickBot="1">
      <c r="B85" s="91" t="s">
        <v>974</v>
      </c>
      <c r="C85" s="92"/>
      <c r="D85" s="92"/>
      <c r="E85" s="92"/>
      <c r="F85" s="92"/>
      <c r="G85" s="92"/>
      <c r="H85" s="92"/>
      <c r="I85" s="93"/>
      <c r="J85" s="94"/>
      <c r="K85" s="304">
        <v>0.05</v>
      </c>
      <c r="L85" s="862">
        <f>N78*K85</f>
        <v>614.70065417550597</v>
      </c>
      <c r="M85" s="863"/>
      <c r="N85" s="51"/>
    </row>
    <row r="86" spans="1:14" ht="15.75" thickBot="1">
      <c r="B86" s="825" t="s">
        <v>953</v>
      </c>
      <c r="C86" s="826"/>
      <c r="D86" s="826"/>
      <c r="E86" s="826"/>
      <c r="F86" s="826"/>
      <c r="G86" s="826"/>
      <c r="H86" s="826"/>
      <c r="I86" s="826"/>
      <c r="J86" s="826"/>
      <c r="K86" s="826"/>
      <c r="L86" s="826"/>
      <c r="M86" s="827"/>
      <c r="N86" s="52">
        <f>L83+L84+L85</f>
        <v>3688.2039250530356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15982.217008563155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129</v>
      </c>
      <c r="B36" s="874" t="str">
        <f>VLOOKUP(A36,EQUIPOS!A6:D186,3,FALSE)</f>
        <v xml:space="preserve">Buldozer, Potencia al volante de 140 HP, motor de 2200 RPM, longitud de hoja 4,80m. </v>
      </c>
      <c r="C36" s="875"/>
      <c r="D36" s="875"/>
      <c r="E36" s="875"/>
      <c r="F36" s="875"/>
      <c r="G36" s="875"/>
      <c r="H36" s="876"/>
      <c r="I36" s="266"/>
      <c r="J36" s="267"/>
      <c r="K36" s="268">
        <f>VLOOKUP(A36,EQUIPOS!A6:D186,4,FALSE)</f>
        <v>132894.18578239923</v>
      </c>
      <c r="L36" s="269"/>
      <c r="M36" s="270">
        <v>45</v>
      </c>
      <c r="N36" s="271">
        <f>K36/M36</f>
        <v>2953.2041284977608</v>
      </c>
    </row>
    <row r="37" spans="1:14">
      <c r="A37" s="113" t="s">
        <v>152</v>
      </c>
      <c r="B37" s="874" t="str">
        <f>VLOOKUP(A37,EQUIPOS!A7:D187,3,FALSE)</f>
        <v xml:space="preserve">Carrotanque de agua(1000 Galones) </v>
      </c>
      <c r="C37" s="875"/>
      <c r="D37" s="875"/>
      <c r="E37" s="875"/>
      <c r="F37" s="875"/>
      <c r="G37" s="875"/>
      <c r="H37" s="876"/>
      <c r="I37" s="266"/>
      <c r="J37" s="267"/>
      <c r="K37" s="268">
        <f>VLOOKUP(A37,EQUIPOS!A7:D187,4,FALSE)</f>
        <v>63891.435472307327</v>
      </c>
      <c r="L37" s="269"/>
      <c r="M37" s="270">
        <v>45</v>
      </c>
      <c r="N37" s="271">
        <f>K37/M37</f>
        <v>1419.809677162385</v>
      </c>
    </row>
    <row r="38" spans="1:14">
      <c r="A38" t="s">
        <v>269</v>
      </c>
      <c r="B38" s="874" t="str">
        <f>VLOOKUP(A38,EQUIPOS!A8:D188,3,FALSE)</f>
        <v>Motoniveladora  potencia 215 HP, ancho de cuchilla 4,27 m, peso 18 ton.</v>
      </c>
      <c r="C38" s="875"/>
      <c r="D38" s="875"/>
      <c r="E38" s="875"/>
      <c r="F38" s="875"/>
      <c r="G38" s="875"/>
      <c r="H38" s="876"/>
      <c r="I38" s="266"/>
      <c r="J38" s="267"/>
      <c r="K38" s="268">
        <f>VLOOKUP(A38,EQUIPOS!A8:D188,4,FALSE)</f>
        <v>153339.44513353758</v>
      </c>
      <c r="L38" s="269"/>
      <c r="M38" s="270">
        <v>45</v>
      </c>
      <c r="N38" s="271">
        <f>K38/M38</f>
        <v>3407.5432251897241</v>
      </c>
    </row>
    <row r="39" spans="1:14">
      <c r="A39" t="s">
        <v>365</v>
      </c>
      <c r="B39" s="874" t="str">
        <f>VLOOKUP(A39,EQUIPOS!A9:D189,3,FALSE)</f>
        <v xml:space="preserve">Vibrocompatador, potencia 153 HP, peso 10 Ton. </v>
      </c>
      <c r="C39" s="875"/>
      <c r="D39" s="875"/>
      <c r="E39" s="875"/>
      <c r="F39" s="875"/>
      <c r="G39" s="875"/>
      <c r="H39" s="876"/>
      <c r="I39" s="877"/>
      <c r="J39" s="878"/>
      <c r="K39" s="268">
        <f>VLOOKUP(A39,EQUIPOS!A9:D189,4,FALSE)</f>
        <v>102226.29675569171</v>
      </c>
      <c r="L39" s="879">
        <v>45</v>
      </c>
      <c r="M39" s="880"/>
      <c r="N39" s="271">
        <f>K39/L39</f>
        <v>2271.6954834598159</v>
      </c>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3">
        <f>SUM(N36:N42)</f>
        <v>10064.194083399376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26618.480547896164</v>
      </c>
      <c r="N48" s="271">
        <f>K48*M48</f>
        <v>33273.100684870209</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33273.100684870209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912">
        <f>VLOOKUP(A59,TRANSPORTE!A5:D123,4,FALSE)</f>
        <v>819.12972593026996</v>
      </c>
      <c r="M59" s="913"/>
      <c r="N59" s="290">
        <f>K59*L59</f>
        <v>1023.9121574128375</v>
      </c>
    </row>
    <row r="60" spans="1:14" ht="24.75" customHeight="1">
      <c r="B60" s="46"/>
      <c r="C60" s="316"/>
      <c r="D60" s="316"/>
      <c r="E60" s="316"/>
      <c r="F60" s="316"/>
      <c r="G60" s="316"/>
      <c r="H60" s="310"/>
      <c r="I60" s="398"/>
      <c r="J60" s="285"/>
      <c r="K60" s="278"/>
      <c r="L60" s="912"/>
      <c r="M60" s="913"/>
      <c r="N60" s="286"/>
    </row>
    <row r="61" spans="1:14">
      <c r="B61" s="46"/>
      <c r="C61" s="47"/>
      <c r="D61" s="47"/>
      <c r="E61" s="47"/>
      <c r="F61" s="47"/>
      <c r="G61" s="316"/>
      <c r="H61" s="310"/>
      <c r="I61" s="398"/>
      <c r="J61" s="285"/>
      <c r="K61" s="278"/>
      <c r="L61" s="912"/>
      <c r="M61" s="913"/>
      <c r="N61" s="290"/>
    </row>
    <row r="62" spans="1:14">
      <c r="B62" s="46"/>
      <c r="C62" s="47"/>
      <c r="D62" s="47"/>
      <c r="E62" s="47"/>
      <c r="F62" s="47"/>
      <c r="G62" s="47"/>
      <c r="H62" s="287"/>
      <c r="I62" s="278"/>
      <c r="J62" s="278"/>
      <c r="K62" s="278"/>
      <c r="L62" s="912"/>
      <c r="M62" s="913"/>
      <c r="N62" s="290"/>
    </row>
    <row r="63" spans="1:14">
      <c r="B63" s="46"/>
      <c r="C63" s="47"/>
      <c r="D63" s="47"/>
      <c r="E63" s="47"/>
      <c r="F63" s="47"/>
      <c r="G63" s="47"/>
      <c r="H63" s="287"/>
      <c r="I63" s="278"/>
      <c r="J63" s="278"/>
      <c r="K63" s="278"/>
      <c r="L63" s="912"/>
      <c r="M63" s="913"/>
      <c r="N63" s="290"/>
    </row>
    <row r="64" spans="1:14" ht="15.75" thickBot="1">
      <c r="B64" s="464"/>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44958.285380166883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8991.6570760333761</v>
      </c>
      <c r="M83" s="861"/>
      <c r="N83" s="51"/>
    </row>
    <row r="84" spans="1:14">
      <c r="B84" s="89" t="s">
        <v>973</v>
      </c>
      <c r="C84" s="90"/>
      <c r="D84" s="90"/>
      <c r="E84" s="90"/>
      <c r="F84" s="90"/>
      <c r="G84" s="90"/>
      <c r="H84" s="90"/>
      <c r="I84" s="87"/>
      <c r="J84" s="88"/>
      <c r="K84" s="303">
        <v>0.05</v>
      </c>
      <c r="L84" s="860">
        <f>N78*K84</f>
        <v>2247.914269008344</v>
      </c>
      <c r="M84" s="861"/>
      <c r="N84" s="51"/>
    </row>
    <row r="85" spans="1:14" ht="15.75" thickBot="1">
      <c r="B85" s="91" t="s">
        <v>974</v>
      </c>
      <c r="C85" s="92"/>
      <c r="D85" s="92"/>
      <c r="E85" s="92"/>
      <c r="F85" s="92"/>
      <c r="G85" s="92"/>
      <c r="H85" s="92"/>
      <c r="I85" s="93"/>
      <c r="J85" s="94"/>
      <c r="K85" s="304">
        <v>0.05</v>
      </c>
      <c r="L85" s="862">
        <f>N78*K85</f>
        <v>2247.914269008344</v>
      </c>
      <c r="M85" s="863"/>
      <c r="N85" s="51"/>
    </row>
    <row r="86" spans="1:14" ht="15.75" thickBot="1">
      <c r="B86" s="825" t="s">
        <v>953</v>
      </c>
      <c r="C86" s="826"/>
      <c r="D86" s="826"/>
      <c r="E86" s="826"/>
      <c r="F86" s="826"/>
      <c r="G86" s="826"/>
      <c r="H86" s="826"/>
      <c r="I86" s="826"/>
      <c r="J86" s="826"/>
      <c r="K86" s="826"/>
      <c r="L86" s="826"/>
      <c r="M86" s="827"/>
      <c r="N86" s="52">
        <f>L83+L84+L85</f>
        <v>13487.485614050065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ROUND((N78+N86),0)</f>
        <v>58446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129</v>
      </c>
      <c r="B36" s="874" t="str">
        <f>VLOOKUP(A36,EQUIPOS!A6:D186,3,FALSE)</f>
        <v xml:space="preserve">Buldozer, Potencia al volante de 140 HP, motor de 2200 RPM, longitud de hoja 4,80m. </v>
      </c>
      <c r="C36" s="875"/>
      <c r="D36" s="875"/>
      <c r="E36" s="875"/>
      <c r="F36" s="875"/>
      <c r="G36" s="875"/>
      <c r="H36" s="876"/>
      <c r="I36" s="266"/>
      <c r="J36" s="267"/>
      <c r="K36" s="268">
        <f>VLOOKUP(A36,EQUIPOS!A6:D186,4,FALSE)</f>
        <v>132894.18578239923</v>
      </c>
      <c r="L36" s="269"/>
      <c r="M36" s="270">
        <v>45</v>
      </c>
      <c r="N36" s="271">
        <f>K36/M36</f>
        <v>2953.2041284977608</v>
      </c>
    </row>
    <row r="37" spans="1:14">
      <c r="A37" s="113" t="s">
        <v>152</v>
      </c>
      <c r="B37" s="874" t="str">
        <f>VLOOKUP(A37,EQUIPOS!A7:D187,3,FALSE)</f>
        <v xml:space="preserve">Carrotanque de agua(1000 Galones) </v>
      </c>
      <c r="C37" s="875"/>
      <c r="D37" s="875"/>
      <c r="E37" s="875"/>
      <c r="F37" s="875"/>
      <c r="G37" s="875"/>
      <c r="H37" s="876"/>
      <c r="I37" s="266"/>
      <c r="J37" s="267"/>
      <c r="K37" s="268">
        <f>VLOOKUP(A37,EQUIPOS!A7:D187,4,FALSE)</f>
        <v>63891.435472307327</v>
      </c>
      <c r="L37" s="269"/>
      <c r="M37" s="270">
        <v>45</v>
      </c>
      <c r="N37" s="271">
        <f>K37/M37</f>
        <v>1419.809677162385</v>
      </c>
    </row>
    <row r="38" spans="1:14">
      <c r="A38" t="s">
        <v>269</v>
      </c>
      <c r="B38" s="874" t="str">
        <f>VLOOKUP(A38,EQUIPOS!A8:D188,3,FALSE)</f>
        <v>Motoniveladora  potencia 215 HP, ancho de cuchilla 4,27 m, peso 18 ton.</v>
      </c>
      <c r="C38" s="875"/>
      <c r="D38" s="875"/>
      <c r="E38" s="875"/>
      <c r="F38" s="875"/>
      <c r="G38" s="875"/>
      <c r="H38" s="876"/>
      <c r="I38" s="266"/>
      <c r="J38" s="267"/>
      <c r="K38" s="268">
        <f>VLOOKUP(A38,EQUIPOS!A8:D188,4,FALSE)</f>
        <v>153339.44513353758</v>
      </c>
      <c r="L38" s="269"/>
      <c r="M38" s="270">
        <v>45</v>
      </c>
      <c r="N38" s="271">
        <f>K38/M38</f>
        <v>3407.5432251897241</v>
      </c>
    </row>
    <row r="39" spans="1:14">
      <c r="A39" t="s">
        <v>365</v>
      </c>
      <c r="B39" s="874" t="str">
        <f>VLOOKUP(A39,EQUIPOS!A9:D189,3,FALSE)</f>
        <v xml:space="preserve">Vibrocompatador, potencia 153 HP, peso 10 Ton. </v>
      </c>
      <c r="C39" s="875"/>
      <c r="D39" s="875"/>
      <c r="E39" s="875"/>
      <c r="F39" s="875"/>
      <c r="G39" s="875"/>
      <c r="H39" s="876"/>
      <c r="I39" s="877"/>
      <c r="J39" s="878"/>
      <c r="K39" s="268">
        <f>VLOOKUP(A39,EQUIPOS!A9:D189,4,FALSE)</f>
        <v>102226.29675569171</v>
      </c>
      <c r="L39" s="879">
        <v>45</v>
      </c>
      <c r="M39" s="880"/>
      <c r="N39" s="271">
        <f>K39/L39</f>
        <v>2271.6954834598159</v>
      </c>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3">
        <f>SUM(N36:N42)</f>
        <v>10064.194083399376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42589.568876633857</v>
      </c>
      <c r="N48" s="271">
        <f>K48*M48</f>
        <v>53236.961095792321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53236.961095792321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12">
        <f>VLOOKUP(A59,TRANSPORTE!A5:D123,4,FALSE)</f>
        <v>819.12972593026996</v>
      </c>
      <c r="M59" s="913"/>
      <c r="N59" s="290">
        <f>K59*L59</f>
        <v>1023.9121574128375</v>
      </c>
    </row>
    <row r="60" spans="1:14" ht="24.75" customHeight="1">
      <c r="B60" s="46"/>
      <c r="C60" s="316"/>
      <c r="D60" s="316"/>
      <c r="E60" s="316"/>
      <c r="F60" s="316"/>
      <c r="G60" s="316"/>
      <c r="H60" s="310"/>
      <c r="I60" s="398"/>
      <c r="J60" s="285"/>
      <c r="K60" s="278"/>
      <c r="L60" s="912"/>
      <c r="M60" s="913"/>
      <c r="N60" s="286"/>
    </row>
    <row r="61" spans="1:14">
      <c r="B61" s="46"/>
      <c r="C61" s="47"/>
      <c r="D61" s="47"/>
      <c r="E61" s="47"/>
      <c r="F61" s="47"/>
      <c r="G61" s="316"/>
      <c r="H61" s="310"/>
      <c r="I61" s="398"/>
      <c r="J61" s="285"/>
      <c r="K61" s="278"/>
      <c r="L61" s="912"/>
      <c r="M61" s="913"/>
      <c r="N61" s="290"/>
    </row>
    <row r="62" spans="1:14">
      <c r="B62" s="46"/>
      <c r="C62" s="47"/>
      <c r="D62" s="47"/>
      <c r="E62" s="47"/>
      <c r="F62" s="47"/>
      <c r="G62" s="47"/>
      <c r="H62" s="287"/>
      <c r="I62" s="278"/>
      <c r="J62" s="278"/>
      <c r="K62" s="278"/>
      <c r="L62" s="912"/>
      <c r="M62" s="913"/>
      <c r="N62" s="290"/>
    </row>
    <row r="63" spans="1:14">
      <c r="B63" s="46"/>
      <c r="C63" s="47"/>
      <c r="D63" s="47"/>
      <c r="E63" s="47"/>
      <c r="F63" s="47"/>
      <c r="G63" s="47"/>
      <c r="H63" s="287"/>
      <c r="I63" s="278"/>
      <c r="J63" s="278"/>
      <c r="K63" s="278"/>
      <c r="L63" s="912"/>
      <c r="M63" s="913"/>
      <c r="N63" s="290"/>
    </row>
    <row r="64" spans="1:14" ht="15.75" thickBot="1">
      <c r="B64" s="464"/>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64922.145791089002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12984.429158217801</v>
      </c>
      <c r="M83" s="861"/>
      <c r="N83" s="51"/>
    </row>
    <row r="84" spans="1:14">
      <c r="B84" s="89" t="s">
        <v>973</v>
      </c>
      <c r="C84" s="90"/>
      <c r="D84" s="90"/>
      <c r="E84" s="90"/>
      <c r="F84" s="90"/>
      <c r="G84" s="90"/>
      <c r="H84" s="90"/>
      <c r="I84" s="87"/>
      <c r="J84" s="88"/>
      <c r="K84" s="303">
        <v>0.05</v>
      </c>
      <c r="L84" s="860">
        <f>N78*K84</f>
        <v>3246.1072895544503</v>
      </c>
      <c r="M84" s="861"/>
      <c r="N84" s="51"/>
    </row>
    <row r="85" spans="1:14" ht="15.75" thickBot="1">
      <c r="B85" s="91" t="s">
        <v>974</v>
      </c>
      <c r="C85" s="92"/>
      <c r="D85" s="92"/>
      <c r="E85" s="92"/>
      <c r="F85" s="92"/>
      <c r="G85" s="92"/>
      <c r="H85" s="92"/>
      <c r="I85" s="93"/>
      <c r="J85" s="94"/>
      <c r="K85" s="304">
        <v>0.05</v>
      </c>
      <c r="L85" s="862">
        <f>N78*K85</f>
        <v>3246.1072895544503</v>
      </c>
      <c r="M85" s="863"/>
      <c r="N85" s="51"/>
    </row>
    <row r="86" spans="1:14" ht="15.75" thickBot="1">
      <c r="B86" s="825" t="s">
        <v>953</v>
      </c>
      <c r="C86" s="826"/>
      <c r="D86" s="826"/>
      <c r="E86" s="826"/>
      <c r="F86" s="826"/>
      <c r="G86" s="826"/>
      <c r="H86" s="826"/>
      <c r="I86" s="826"/>
      <c r="J86" s="826"/>
      <c r="K86" s="826"/>
      <c r="L86" s="826"/>
      <c r="M86" s="827"/>
      <c r="N86" s="52">
        <f>L83+L84+L85</f>
        <v>19476.6437373267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84398.789528415698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129</v>
      </c>
      <c r="B36" s="874" t="str">
        <f>VLOOKUP(A36,EQUIPOS!A6:D186,3,FALSE)</f>
        <v xml:space="preserve">Buldozer, Potencia al volante de 140 HP, motor de 2200 RPM, longitud de hoja 4,80m. </v>
      </c>
      <c r="C36" s="875"/>
      <c r="D36" s="875"/>
      <c r="E36" s="875"/>
      <c r="F36" s="875"/>
      <c r="G36" s="875"/>
      <c r="H36" s="876"/>
      <c r="I36" s="266"/>
      <c r="J36" s="267"/>
      <c r="K36" s="268">
        <f>VLOOKUP(A36,EQUIPOS!A6:D186,4,FALSE)</f>
        <v>132894.18578239923</v>
      </c>
      <c r="L36" s="269"/>
      <c r="M36" s="270">
        <v>45</v>
      </c>
      <c r="N36" s="271">
        <f>K36/M36</f>
        <v>2953.2041284977608</v>
      </c>
    </row>
    <row r="37" spans="1:14">
      <c r="A37" s="113" t="s">
        <v>152</v>
      </c>
      <c r="B37" s="874" t="str">
        <f>VLOOKUP(A37,EQUIPOS!A7:D187,3,FALSE)</f>
        <v xml:space="preserve">Carrotanque de agua(1000 Galones) </v>
      </c>
      <c r="C37" s="875"/>
      <c r="D37" s="875"/>
      <c r="E37" s="875"/>
      <c r="F37" s="875"/>
      <c r="G37" s="875"/>
      <c r="H37" s="876"/>
      <c r="I37" s="266"/>
      <c r="J37" s="267"/>
      <c r="K37" s="268">
        <f>VLOOKUP(A37,EQUIPOS!A7:D187,4,FALSE)</f>
        <v>63891.435472307327</v>
      </c>
      <c r="L37" s="269"/>
      <c r="M37" s="270">
        <v>45</v>
      </c>
      <c r="N37" s="271">
        <f>K37/M37</f>
        <v>1419.809677162385</v>
      </c>
    </row>
    <row r="38" spans="1:14">
      <c r="A38" t="s">
        <v>269</v>
      </c>
      <c r="B38" s="874" t="str">
        <f>VLOOKUP(A38,EQUIPOS!A8:D188,3,FALSE)</f>
        <v>Motoniveladora  potencia 215 HP, ancho de cuchilla 4,27 m, peso 18 ton.</v>
      </c>
      <c r="C38" s="875"/>
      <c r="D38" s="875"/>
      <c r="E38" s="875"/>
      <c r="F38" s="875"/>
      <c r="G38" s="875"/>
      <c r="H38" s="876"/>
      <c r="I38" s="266"/>
      <c r="J38" s="267"/>
      <c r="K38" s="268">
        <f>VLOOKUP(A38,EQUIPOS!A8:D188,4,FALSE)</f>
        <v>153339.44513353758</v>
      </c>
      <c r="L38" s="269"/>
      <c r="M38" s="270">
        <v>45</v>
      </c>
      <c r="N38" s="271">
        <f>K38/M38</f>
        <v>3407.5432251897241</v>
      </c>
    </row>
    <row r="39" spans="1:14">
      <c r="A39" t="s">
        <v>365</v>
      </c>
      <c r="B39" s="874" t="str">
        <f>VLOOKUP(A39,EQUIPOS!A9:D189,3,FALSE)</f>
        <v xml:space="preserve">Vibrocompatador, potencia 153 HP, peso 10 Ton. </v>
      </c>
      <c r="C39" s="875"/>
      <c r="D39" s="875"/>
      <c r="E39" s="875"/>
      <c r="F39" s="875"/>
      <c r="G39" s="875"/>
      <c r="H39" s="876"/>
      <c r="I39" s="877"/>
      <c r="J39" s="878"/>
      <c r="K39" s="268">
        <f>VLOOKUP(A39,EQUIPOS!A9:D189,4,FALSE)</f>
        <v>102226.29675569171</v>
      </c>
      <c r="L39" s="879">
        <v>45</v>
      </c>
      <c r="M39" s="880"/>
      <c r="N39" s="271">
        <f>K39/L39</f>
        <v>2271.6954834598159</v>
      </c>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3">
        <f>SUM(N36:N42)</f>
        <v>10064.194083399376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42589.568876633857</v>
      </c>
      <c r="N48" s="271">
        <f>K48*M48</f>
        <v>53236.961095792321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53236.961095792321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12">
        <f>VLOOKUP(A59,TRANSPORTE!A5:D123,4,FALSE)</f>
        <v>819.12972593026996</v>
      </c>
      <c r="M59" s="913"/>
      <c r="N59" s="290">
        <f>K59*L59</f>
        <v>1023.9121574128375</v>
      </c>
    </row>
    <row r="60" spans="1:14" ht="24.75" customHeight="1">
      <c r="B60" s="46"/>
      <c r="C60" s="316"/>
      <c r="D60" s="316"/>
      <c r="E60" s="316"/>
      <c r="F60" s="316"/>
      <c r="G60" s="316"/>
      <c r="H60" s="310"/>
      <c r="I60" s="398"/>
      <c r="J60" s="285"/>
      <c r="K60" s="278"/>
      <c r="L60" s="912"/>
      <c r="M60" s="913"/>
      <c r="N60" s="286"/>
    </row>
    <row r="61" spans="1:14">
      <c r="B61" s="46"/>
      <c r="C61" s="47"/>
      <c r="D61" s="47"/>
      <c r="E61" s="47"/>
      <c r="F61" s="47"/>
      <c r="G61" s="316"/>
      <c r="H61" s="310"/>
      <c r="I61" s="398"/>
      <c r="J61" s="285"/>
      <c r="K61" s="278"/>
      <c r="L61" s="912"/>
      <c r="M61" s="913"/>
      <c r="N61" s="290"/>
    </row>
    <row r="62" spans="1:14">
      <c r="B62" s="46"/>
      <c r="C62" s="47"/>
      <c r="D62" s="47"/>
      <c r="E62" s="47"/>
      <c r="F62" s="47"/>
      <c r="G62" s="47"/>
      <c r="H62" s="287"/>
      <c r="I62" s="278"/>
      <c r="J62" s="278"/>
      <c r="K62" s="278"/>
      <c r="L62" s="912"/>
      <c r="M62" s="913"/>
      <c r="N62" s="290"/>
    </row>
    <row r="63" spans="1:14">
      <c r="B63" s="46"/>
      <c r="C63" s="47"/>
      <c r="D63" s="47"/>
      <c r="E63" s="47"/>
      <c r="F63" s="47"/>
      <c r="G63" s="47"/>
      <c r="H63" s="287"/>
      <c r="I63" s="278"/>
      <c r="J63" s="278"/>
      <c r="K63" s="278"/>
      <c r="L63" s="912"/>
      <c r="M63" s="913"/>
      <c r="N63" s="290"/>
    </row>
    <row r="64" spans="1:14" ht="15.75" thickBot="1">
      <c r="B64" s="464"/>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64922.145791089002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12984.429158217801</v>
      </c>
      <c r="M83" s="861"/>
      <c r="N83" s="51"/>
    </row>
    <row r="84" spans="1:14">
      <c r="B84" s="89" t="s">
        <v>973</v>
      </c>
      <c r="C84" s="90"/>
      <c r="D84" s="90"/>
      <c r="E84" s="90"/>
      <c r="F84" s="90"/>
      <c r="G84" s="90"/>
      <c r="H84" s="90"/>
      <c r="I84" s="87"/>
      <c r="J84" s="88"/>
      <c r="K84" s="303">
        <v>0.05</v>
      </c>
      <c r="L84" s="860">
        <f>N78*K84</f>
        <v>3246.1072895544503</v>
      </c>
      <c r="M84" s="861"/>
      <c r="N84" s="51"/>
    </row>
    <row r="85" spans="1:14" ht="15.75" thickBot="1">
      <c r="B85" s="91" t="s">
        <v>974</v>
      </c>
      <c r="C85" s="92"/>
      <c r="D85" s="92"/>
      <c r="E85" s="92"/>
      <c r="F85" s="92"/>
      <c r="G85" s="92"/>
      <c r="H85" s="92"/>
      <c r="I85" s="93"/>
      <c r="J85" s="94"/>
      <c r="K85" s="304">
        <v>0.05</v>
      </c>
      <c r="L85" s="862">
        <f>N78*K85</f>
        <v>3246.1072895544503</v>
      </c>
      <c r="M85" s="863"/>
      <c r="N85" s="51"/>
    </row>
    <row r="86" spans="1:14" ht="15.75" thickBot="1">
      <c r="B86" s="825" t="s">
        <v>953</v>
      </c>
      <c r="C86" s="826"/>
      <c r="D86" s="826"/>
      <c r="E86" s="826"/>
      <c r="F86" s="826"/>
      <c r="G86" s="826"/>
      <c r="H86" s="826"/>
      <c r="I86" s="826"/>
      <c r="J86" s="826"/>
      <c r="K86" s="826"/>
      <c r="L86" s="826"/>
      <c r="M86" s="827"/>
      <c r="N86" s="52">
        <f>L83+L84+L85</f>
        <v>19476.6437373267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84398.789528415698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129</v>
      </c>
      <c r="B36" s="874" t="str">
        <f>VLOOKUP(A36,EQUIPOS!A6:D154,3,FALSE)</f>
        <v xml:space="preserve">Buldozer, Potencia al volante de 140 HP, motor de 2200 RPM, longitud de hoja 4,80m. </v>
      </c>
      <c r="C36" s="875"/>
      <c r="D36" s="875"/>
      <c r="E36" s="875"/>
      <c r="F36" s="875"/>
      <c r="G36" s="875"/>
      <c r="H36" s="876"/>
      <c r="I36" s="266"/>
      <c r="J36" s="267"/>
      <c r="K36" s="268">
        <f>VLOOKUP(A36,EQUIPOS!A6:D163,4,FALSE)</f>
        <v>132894.18578239923</v>
      </c>
      <c r="L36" s="269"/>
      <c r="M36" s="270">
        <v>400</v>
      </c>
      <c r="N36" s="271">
        <f>K36/M36</f>
        <v>332.23546445599806</v>
      </c>
    </row>
    <row r="37" spans="1:14">
      <c r="A37" s="113" t="s">
        <v>152</v>
      </c>
      <c r="B37" s="874" t="str">
        <f>VLOOKUP(A37,EQUIPOS!A7:D154,3,FALSE)</f>
        <v xml:space="preserve">Carrotanque de agua(1000 Galones) </v>
      </c>
      <c r="C37" s="875"/>
      <c r="D37" s="875"/>
      <c r="E37" s="875"/>
      <c r="F37" s="875"/>
      <c r="G37" s="875"/>
      <c r="H37" s="876"/>
      <c r="I37" s="266"/>
      <c r="J37" s="267"/>
      <c r="K37" s="268">
        <f>VLOOKUP(A37,EQUIPOS!A7:D164,4,FALSE)</f>
        <v>63891.435472307327</v>
      </c>
      <c r="L37" s="269"/>
      <c r="M37" s="270">
        <v>200</v>
      </c>
      <c r="N37" s="271">
        <f>K37/M37</f>
        <v>319.45717736153665</v>
      </c>
    </row>
    <row r="38" spans="1:14">
      <c r="A38" t="s">
        <v>269</v>
      </c>
      <c r="B38" s="874" t="str">
        <f>VLOOKUP(A38,EQUIPOS!A8:D154,3,FALSE)</f>
        <v>Motoniveladora  potencia 215 HP, ancho de cuchilla 4,27 m, peso 18 ton.</v>
      </c>
      <c r="C38" s="875"/>
      <c r="D38" s="875"/>
      <c r="E38" s="875"/>
      <c r="F38" s="875"/>
      <c r="G38" s="875"/>
      <c r="H38" s="876"/>
      <c r="I38" s="266"/>
      <c r="J38" s="267"/>
      <c r="K38" s="268">
        <f>VLOOKUP(A38,EQUIPOS!A8:D165,4,FALSE)</f>
        <v>153339.44513353758</v>
      </c>
      <c r="L38" s="269"/>
      <c r="M38" s="270">
        <v>200</v>
      </c>
      <c r="N38" s="271">
        <f>K38/M38</f>
        <v>766.69722566768792</v>
      </c>
    </row>
    <row r="39" spans="1:14">
      <c r="A39" t="s">
        <v>365</v>
      </c>
      <c r="B39" s="874" t="str">
        <f>VLOOKUP(A39,EQUIPOS!A9:D155,3,FALSE)</f>
        <v xml:space="preserve">Vibrocompatador, potencia 153 HP, peso 10 Ton. </v>
      </c>
      <c r="C39" s="875"/>
      <c r="D39" s="875"/>
      <c r="E39" s="875"/>
      <c r="F39" s="875"/>
      <c r="G39" s="875"/>
      <c r="H39" s="876"/>
      <c r="I39" s="877"/>
      <c r="J39" s="878"/>
      <c r="K39" s="268">
        <f>VLOOKUP(A39,EQUIPOS!A9:D166,4,FALSE)</f>
        <v>102226.29675569171</v>
      </c>
      <c r="L39" s="879">
        <v>200</v>
      </c>
      <c r="M39" s="880"/>
      <c r="N39" s="271">
        <f>K39/L39</f>
        <v>511.13148377845857</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0.02</v>
      </c>
      <c r="N41" s="343">
        <f>N76*M41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1932.208204308861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2066.550856567866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413.31017131357322</v>
      </c>
      <c r="M83" s="861"/>
      <c r="N83" s="51"/>
    </row>
    <row r="84" spans="1:14">
      <c r="B84" s="89" t="s">
        <v>973</v>
      </c>
      <c r="C84" s="90"/>
      <c r="D84" s="90"/>
      <c r="E84" s="90"/>
      <c r="F84" s="90"/>
      <c r="G84" s="90"/>
      <c r="H84" s="90"/>
      <c r="I84" s="87"/>
      <c r="J84" s="88"/>
      <c r="K84" s="303">
        <v>0.05</v>
      </c>
      <c r="L84" s="860">
        <f>N78*K84</f>
        <v>103.32754282839331</v>
      </c>
      <c r="M84" s="861"/>
      <c r="N84" s="51"/>
    </row>
    <row r="85" spans="1:14" ht="15.75" thickBot="1">
      <c r="B85" s="91" t="s">
        <v>974</v>
      </c>
      <c r="C85" s="92"/>
      <c r="D85" s="92"/>
      <c r="E85" s="92"/>
      <c r="F85" s="92"/>
      <c r="G85" s="92"/>
      <c r="H85" s="92"/>
      <c r="I85" s="93"/>
      <c r="J85" s="94"/>
      <c r="K85" s="304">
        <v>0.05</v>
      </c>
      <c r="L85" s="862">
        <f>N78*K85</f>
        <v>103.32754282839331</v>
      </c>
      <c r="M85" s="863"/>
      <c r="N85" s="51"/>
    </row>
    <row r="86" spans="1:14" ht="15.75" thickBot="1">
      <c r="B86" s="825" t="s">
        <v>953</v>
      </c>
      <c r="C86" s="826"/>
      <c r="D86" s="826"/>
      <c r="E86" s="826"/>
      <c r="F86" s="826"/>
      <c r="G86" s="826"/>
      <c r="H86" s="826"/>
      <c r="I86" s="826"/>
      <c r="J86" s="826"/>
      <c r="K86" s="826"/>
      <c r="L86" s="826"/>
      <c r="M86" s="827"/>
      <c r="N86" s="52">
        <f>L83+L84+L85</f>
        <v>619.96525697035986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2686.5161135382259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7560.4257352345076</v>
      </c>
      <c r="N48" s="271">
        <f>K48*M48</f>
        <v>9072.5108822814091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9072.5108822814091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9289.6086083319606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1857.9217216663922</v>
      </c>
      <c r="M83" s="861"/>
      <c r="N83" s="51"/>
    </row>
    <row r="84" spans="1:14">
      <c r="B84" s="89" t="s">
        <v>973</v>
      </c>
      <c r="C84" s="90"/>
      <c r="D84" s="90"/>
      <c r="E84" s="90"/>
      <c r="F84" s="90"/>
      <c r="G84" s="90"/>
      <c r="H84" s="90"/>
      <c r="I84" s="87"/>
      <c r="J84" s="88"/>
      <c r="K84" s="303">
        <v>0.05</v>
      </c>
      <c r="L84" s="860">
        <f>N78*K84</f>
        <v>464.48043041659804</v>
      </c>
      <c r="M84" s="861"/>
      <c r="N84" s="51"/>
    </row>
    <row r="85" spans="1:14" ht="15.75" thickBot="1">
      <c r="B85" s="91" t="s">
        <v>974</v>
      </c>
      <c r="C85" s="92"/>
      <c r="D85" s="92"/>
      <c r="E85" s="92"/>
      <c r="F85" s="92"/>
      <c r="G85" s="92"/>
      <c r="H85" s="92"/>
      <c r="I85" s="93"/>
      <c r="J85" s="94"/>
      <c r="K85" s="304">
        <v>0.05</v>
      </c>
      <c r="L85" s="862">
        <f>N78*K85</f>
        <v>464.48043041659804</v>
      </c>
      <c r="M85" s="863"/>
      <c r="N85" s="51"/>
    </row>
    <row r="86" spans="1:14" ht="15.75" thickBot="1">
      <c r="B86" s="825" t="s">
        <v>953</v>
      </c>
      <c r="C86" s="826"/>
      <c r="D86" s="826"/>
      <c r="E86" s="826"/>
      <c r="F86" s="826"/>
      <c r="G86" s="826"/>
      <c r="H86" s="826"/>
      <c r="I86" s="826"/>
      <c r="J86" s="826"/>
      <c r="K86" s="826"/>
      <c r="L86" s="826"/>
      <c r="M86" s="827"/>
      <c r="N86" s="52">
        <f>L83+L84+L85</f>
        <v>2786.8825824995884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12076.491190831548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1160.4915452101106</v>
      </c>
      <c r="M83" s="861"/>
      <c r="N83" s="51"/>
    </row>
    <row r="84" spans="1:14">
      <c r="B84" s="89" t="s">
        <v>973</v>
      </c>
      <c r="C84" s="90"/>
      <c r="D84" s="90"/>
      <c r="E84" s="90"/>
      <c r="F84" s="90"/>
      <c r="G84" s="90"/>
      <c r="H84" s="90"/>
      <c r="I84" s="87"/>
      <c r="J84" s="88"/>
      <c r="K84" s="303">
        <v>0.05</v>
      </c>
      <c r="L84" s="860">
        <f>N78*K84</f>
        <v>290.12288630252766</v>
      </c>
      <c r="M84" s="861"/>
      <c r="N84" s="51"/>
    </row>
    <row r="85" spans="1:14" ht="15.75" thickBot="1">
      <c r="B85" s="91" t="s">
        <v>974</v>
      </c>
      <c r="C85" s="92"/>
      <c r="D85" s="92"/>
      <c r="E85" s="92"/>
      <c r="F85" s="92"/>
      <c r="G85" s="92"/>
      <c r="H85" s="92"/>
      <c r="I85" s="93"/>
      <c r="J85" s="94"/>
      <c r="K85" s="304">
        <v>0.05</v>
      </c>
      <c r="L85" s="862">
        <f>N78*K85</f>
        <v>290.12288630252766</v>
      </c>
      <c r="M85" s="863"/>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8086.139667642622</v>
      </c>
      <c r="N48" s="271">
        <f>K48*M48</f>
        <v>9703.3676011711468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9703.3676011711468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9920.4653272216983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1984.0930654443398</v>
      </c>
      <c r="M83" s="861"/>
      <c r="N83" s="51"/>
    </row>
    <row r="84" spans="1:14">
      <c r="B84" s="89" t="s">
        <v>973</v>
      </c>
      <c r="C84" s="90"/>
      <c r="D84" s="90"/>
      <c r="E84" s="90"/>
      <c r="F84" s="90"/>
      <c r="G84" s="90"/>
      <c r="H84" s="90"/>
      <c r="I84" s="87"/>
      <c r="J84" s="88"/>
      <c r="K84" s="303">
        <v>0.05</v>
      </c>
      <c r="L84" s="860">
        <f>N78*K84</f>
        <v>496.02326636108495</v>
      </c>
      <c r="M84" s="861"/>
      <c r="N84" s="51"/>
    </row>
    <row r="85" spans="1:14" ht="15.75" thickBot="1">
      <c r="B85" s="91" t="s">
        <v>974</v>
      </c>
      <c r="C85" s="92"/>
      <c r="D85" s="92"/>
      <c r="E85" s="92"/>
      <c r="F85" s="92"/>
      <c r="G85" s="92"/>
      <c r="H85" s="92"/>
      <c r="I85" s="93"/>
      <c r="J85" s="94"/>
      <c r="K85" s="304">
        <v>0.05</v>
      </c>
      <c r="L85" s="862">
        <f>N78*K85</f>
        <v>496.02326636108495</v>
      </c>
      <c r="M85" s="863"/>
      <c r="N85" s="51"/>
    </row>
    <row r="86" spans="1:14" ht="15.75" thickBot="1">
      <c r="B86" s="825" t="s">
        <v>953</v>
      </c>
      <c r="C86" s="826"/>
      <c r="D86" s="826"/>
      <c r="E86" s="826"/>
      <c r="F86" s="826"/>
      <c r="G86" s="826"/>
      <c r="H86" s="826"/>
      <c r="I86" s="826"/>
      <c r="J86" s="826"/>
      <c r="K86" s="826"/>
      <c r="L86" s="826"/>
      <c r="M86" s="827"/>
      <c r="N86" s="52">
        <f>L83+L84+L85</f>
        <v>2976.1395981665096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12896.604925388208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15186.375522185717</v>
      </c>
      <c r="N48" s="271">
        <f>K48*M48</f>
        <v>19742.288178841434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19742.288178841434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19959.385904891984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3991.8771809783971</v>
      </c>
      <c r="M83" s="861"/>
      <c r="N83" s="51"/>
    </row>
    <row r="84" spans="1:14">
      <c r="B84" s="89" t="s">
        <v>973</v>
      </c>
      <c r="C84" s="90"/>
      <c r="D84" s="90"/>
      <c r="E84" s="90"/>
      <c r="F84" s="90"/>
      <c r="G84" s="90"/>
      <c r="H84" s="90"/>
      <c r="I84" s="87"/>
      <c r="J84" s="88"/>
      <c r="K84" s="303">
        <v>0.05</v>
      </c>
      <c r="L84" s="860">
        <f>N78*K84</f>
        <v>997.96929524459927</v>
      </c>
      <c r="M84" s="861"/>
      <c r="N84" s="51"/>
    </row>
    <row r="85" spans="1:14" ht="15.75" thickBot="1">
      <c r="B85" s="91" t="s">
        <v>974</v>
      </c>
      <c r="C85" s="92"/>
      <c r="D85" s="92"/>
      <c r="E85" s="92"/>
      <c r="F85" s="92"/>
      <c r="G85" s="92"/>
      <c r="H85" s="92"/>
      <c r="I85" s="93"/>
      <c r="J85" s="94"/>
      <c r="K85" s="304">
        <v>0.05</v>
      </c>
      <c r="L85" s="862">
        <f>N78*K85</f>
        <v>997.96929524459927</v>
      </c>
      <c r="M85" s="863"/>
      <c r="N85" s="51"/>
    </row>
    <row r="86" spans="1:14" ht="15.75" thickBot="1">
      <c r="B86" s="825" t="s">
        <v>953</v>
      </c>
      <c r="C86" s="826"/>
      <c r="D86" s="826"/>
      <c r="E86" s="826"/>
      <c r="F86" s="826"/>
      <c r="G86" s="826"/>
      <c r="H86" s="826"/>
      <c r="I86" s="826"/>
      <c r="J86" s="826"/>
      <c r="K86" s="826"/>
      <c r="L86" s="826"/>
      <c r="M86" s="827"/>
      <c r="N86" s="52">
        <f>L83+L84+L85</f>
        <v>5987.8157714675954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25947.201676359578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303</v>
      </c>
      <c r="B36" s="874" t="str">
        <f>VLOOKUP(A36,EQUIPOS!A6:D154,3,FALSE)</f>
        <v>Retrocargador, pala de 1,1 m3 de capacidad, profundidad de excavación de 4.400 mm y una altura de 5.680 mm</v>
      </c>
      <c r="C36" s="875"/>
      <c r="D36" s="875"/>
      <c r="E36" s="875"/>
      <c r="F36" s="875"/>
      <c r="G36" s="875"/>
      <c r="H36" s="876"/>
      <c r="I36" s="266"/>
      <c r="J36" s="267"/>
      <c r="K36" s="268">
        <f>VLOOKUP(A36,EQUIPOS!A6:D163,4,FALSE)</f>
        <v>81781.037404553383</v>
      </c>
      <c r="L36" s="269"/>
      <c r="M36" s="270">
        <v>250</v>
      </c>
      <c r="N36" s="271">
        <f>K36/M36</f>
        <v>327.12414961821355</v>
      </c>
    </row>
    <row r="37" spans="1:14">
      <c r="A37" s="113" t="s">
        <v>373</v>
      </c>
      <c r="B37" s="874" t="str">
        <f>VLOOKUP(A37,EQUIPOS!A7:D154,3,FALSE)</f>
        <v>Volqueta 6 m3</v>
      </c>
      <c r="C37" s="875"/>
      <c r="D37" s="875"/>
      <c r="E37" s="875"/>
      <c r="F37" s="875"/>
      <c r="G37" s="875"/>
      <c r="H37" s="876"/>
      <c r="I37" s="266"/>
      <c r="J37" s="267"/>
      <c r="K37" s="268">
        <f>VLOOKUP(A37,EQUIPOS!A7:D164,4,FALSE)</f>
        <v>70834.087198278576</v>
      </c>
      <c r="L37" s="269"/>
      <c r="M37" s="270">
        <v>250</v>
      </c>
      <c r="N37" s="271">
        <f>K37/M37</f>
        <v>283.33634879311433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0.05</v>
      </c>
      <c r="N41" s="343">
        <f>N76*M41</f>
        <v>5.3737060903602005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615.83420450168808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723.30832630889211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144.66166526177844</v>
      </c>
      <c r="M83" s="861"/>
      <c r="N83" s="51"/>
    </row>
    <row r="84" spans="1:14">
      <c r="B84" s="89" t="s">
        <v>973</v>
      </c>
      <c r="C84" s="90"/>
      <c r="D84" s="90"/>
      <c r="E84" s="90"/>
      <c r="F84" s="90"/>
      <c r="G84" s="90"/>
      <c r="H84" s="90"/>
      <c r="I84" s="87"/>
      <c r="J84" s="88"/>
      <c r="K84" s="303">
        <v>0.05</v>
      </c>
      <c r="L84" s="860">
        <f>N78*K84</f>
        <v>36.16541631544461</v>
      </c>
      <c r="M84" s="861"/>
      <c r="N84" s="51"/>
    </row>
    <row r="85" spans="1:14" ht="15.75" thickBot="1">
      <c r="B85" s="91" t="s">
        <v>974</v>
      </c>
      <c r="C85" s="92"/>
      <c r="D85" s="92"/>
      <c r="E85" s="92"/>
      <c r="F85" s="92"/>
      <c r="G85" s="92"/>
      <c r="H85" s="92"/>
      <c r="I85" s="93"/>
      <c r="J85" s="94"/>
      <c r="K85" s="304">
        <v>0.05</v>
      </c>
      <c r="L85" s="862">
        <f>N78*K85</f>
        <v>36.16541631544461</v>
      </c>
      <c r="M85" s="863"/>
      <c r="N85" s="51"/>
    </row>
    <row r="86" spans="1:14" ht="15.75" thickBot="1">
      <c r="B86" s="825" t="s">
        <v>953</v>
      </c>
      <c r="C86" s="826"/>
      <c r="D86" s="826"/>
      <c r="E86" s="826"/>
      <c r="F86" s="826"/>
      <c r="G86" s="826"/>
      <c r="H86" s="826"/>
      <c r="I86" s="826"/>
      <c r="J86" s="826"/>
      <c r="K86" s="826"/>
      <c r="L86" s="826"/>
      <c r="M86" s="827"/>
      <c r="N86" s="52">
        <f>L83+L84+L85</f>
        <v>216.99249789266767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940.30082420155975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35</v>
      </c>
      <c r="N36" s="271">
        <f>K36/M36</f>
        <v>1825.4695849230666</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35</v>
      </c>
      <c r="N37" s="271">
        <f>K37/M37</f>
        <v>4381.1270038153598</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35</v>
      </c>
      <c r="N38" s="271">
        <f>K38/M38</f>
        <v>2920.7513358769061</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0.02</v>
      </c>
      <c r="N41" s="343">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9142.7013705877907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44.719047320465556</v>
      </c>
      <c r="N48" s="271">
        <f>K48*M48</f>
        <v>1117.9761830116388</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573.89444061264135</v>
      </c>
      <c r="N49" s="271">
        <f>K49*M49</f>
        <v>45911.555249011304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47029.531432022945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56939.90510123362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11387.981020246725</v>
      </c>
      <c r="M83" s="861"/>
      <c r="N83" s="51"/>
    </row>
    <row r="84" spans="1:14">
      <c r="B84" s="89" t="s">
        <v>973</v>
      </c>
      <c r="C84" s="90"/>
      <c r="D84" s="90"/>
      <c r="E84" s="90"/>
      <c r="F84" s="90"/>
      <c r="G84" s="90"/>
      <c r="H84" s="90"/>
      <c r="I84" s="87"/>
      <c r="J84" s="88"/>
      <c r="K84" s="303">
        <v>0.05</v>
      </c>
      <c r="L84" s="860">
        <f>N78*K84</f>
        <v>2846.9952550616813</v>
      </c>
      <c r="M84" s="861"/>
      <c r="N84" s="51"/>
    </row>
    <row r="85" spans="1:14" ht="15.75" thickBot="1">
      <c r="B85" s="91" t="s">
        <v>974</v>
      </c>
      <c r="C85" s="92"/>
      <c r="D85" s="92"/>
      <c r="E85" s="92"/>
      <c r="F85" s="92"/>
      <c r="G85" s="92"/>
      <c r="H85" s="92"/>
      <c r="I85" s="93"/>
      <c r="J85" s="94"/>
      <c r="K85" s="304">
        <v>0.05</v>
      </c>
      <c r="L85" s="862">
        <f>N78*K85</f>
        <v>2846.9952550616813</v>
      </c>
      <c r="M85" s="863"/>
      <c r="N85" s="51"/>
    </row>
    <row r="86" spans="1:14" ht="15.75" thickBot="1">
      <c r="B86" s="825" t="s">
        <v>953</v>
      </c>
      <c r="C86" s="826"/>
      <c r="D86" s="826"/>
      <c r="E86" s="826"/>
      <c r="F86" s="826"/>
      <c r="G86" s="826"/>
      <c r="H86" s="826"/>
      <c r="I86" s="826"/>
      <c r="J86" s="826"/>
      <c r="K86" s="826"/>
      <c r="L86" s="826"/>
      <c r="M86" s="827"/>
      <c r="N86" s="52">
        <f>L83+L84+L85</f>
        <v>17081.971530370087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74021.876631603707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35</v>
      </c>
      <c r="N36" s="271">
        <f>K36/M36</f>
        <v>1825.4695849230666</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35</v>
      </c>
      <c r="N37" s="271">
        <f>K37/M37</f>
        <v>4381.1270038153598</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35</v>
      </c>
      <c r="N38" s="271">
        <f>K38/M38</f>
        <v>2920.7513358769061</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0.02</v>
      </c>
      <c r="N41" s="343">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9142.7013705877907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44.719047320465556</v>
      </c>
      <c r="N48" s="271">
        <f>K48*M48</f>
        <v>1117.9761830116388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1117.9761830116388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11028.349852222314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2205.6699704444632</v>
      </c>
      <c r="M83" s="861"/>
      <c r="N83" s="51"/>
    </row>
    <row r="84" spans="1:14">
      <c r="B84" s="89" t="s">
        <v>973</v>
      </c>
      <c r="C84" s="90"/>
      <c r="D84" s="90"/>
      <c r="E84" s="90"/>
      <c r="F84" s="90"/>
      <c r="G84" s="90"/>
      <c r="H84" s="90"/>
      <c r="I84" s="87"/>
      <c r="J84" s="88"/>
      <c r="K84" s="303">
        <v>0.05</v>
      </c>
      <c r="L84" s="860">
        <f>N78*K84</f>
        <v>551.41749261111579</v>
      </c>
      <c r="M84" s="861"/>
      <c r="N84" s="51"/>
    </row>
    <row r="85" spans="1:14" ht="15.75" thickBot="1">
      <c r="B85" s="91" t="s">
        <v>974</v>
      </c>
      <c r="C85" s="92"/>
      <c r="D85" s="92"/>
      <c r="E85" s="92"/>
      <c r="F85" s="92"/>
      <c r="G85" s="92"/>
      <c r="H85" s="92"/>
      <c r="I85" s="93"/>
      <c r="J85" s="94"/>
      <c r="K85" s="304">
        <v>0.05</v>
      </c>
      <c r="L85" s="862">
        <f>N78*K85</f>
        <v>551.41749261111579</v>
      </c>
      <c r="M85" s="863"/>
      <c r="N85" s="51"/>
    </row>
    <row r="86" spans="1:14" ht="15.75" thickBot="1">
      <c r="B86" s="825" t="s">
        <v>953</v>
      </c>
      <c r="C86" s="826"/>
      <c r="D86" s="826"/>
      <c r="E86" s="826"/>
      <c r="F86" s="826"/>
      <c r="G86" s="826"/>
      <c r="H86" s="826"/>
      <c r="I86" s="826"/>
      <c r="J86" s="826"/>
      <c r="K86" s="826"/>
      <c r="L86" s="826"/>
      <c r="M86" s="827"/>
      <c r="N86" s="52">
        <f>L83+L84+L85</f>
        <v>3308.504955666695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14336.854807889009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573.89444061264135</v>
      </c>
      <c r="N48" s="271">
        <f>K48*M48</f>
        <v>573.89444061264135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573.89444061264135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0">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573.89444061264135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114.77888812252827</v>
      </c>
      <c r="M83" s="861"/>
      <c r="N83" s="51"/>
    </row>
    <row r="84" spans="1:14">
      <c r="B84" s="89" t="s">
        <v>973</v>
      </c>
      <c r="C84" s="90"/>
      <c r="D84" s="90"/>
      <c r="E84" s="90"/>
      <c r="F84" s="90"/>
      <c r="G84" s="90"/>
      <c r="H84" s="90"/>
      <c r="I84" s="87"/>
      <c r="J84" s="88"/>
      <c r="K84" s="303">
        <v>0.05</v>
      </c>
      <c r="L84" s="860">
        <f>N78*K84</f>
        <v>28.694722030632068</v>
      </c>
      <c r="M84" s="861"/>
      <c r="N84" s="51"/>
    </row>
    <row r="85" spans="1:14" ht="15.75" thickBot="1">
      <c r="B85" s="91" t="s">
        <v>974</v>
      </c>
      <c r="C85" s="92"/>
      <c r="D85" s="92"/>
      <c r="E85" s="92"/>
      <c r="F85" s="92"/>
      <c r="G85" s="92"/>
      <c r="H85" s="92"/>
      <c r="I85" s="93"/>
      <c r="J85" s="94"/>
      <c r="K85" s="304">
        <v>0.05</v>
      </c>
      <c r="L85" s="862">
        <f>N78*K85</f>
        <v>28.694722030632068</v>
      </c>
      <c r="M85" s="863"/>
      <c r="N85" s="51"/>
    </row>
    <row r="86" spans="1:14" ht="15.75" thickBot="1">
      <c r="B86" s="825" t="s">
        <v>953</v>
      </c>
      <c r="C86" s="826"/>
      <c r="D86" s="826"/>
      <c r="E86" s="826"/>
      <c r="F86" s="826"/>
      <c r="G86" s="826"/>
      <c r="H86" s="826"/>
      <c r="I86" s="826"/>
      <c r="J86" s="826"/>
      <c r="K86" s="826"/>
      <c r="L86" s="826"/>
      <c r="M86" s="827"/>
      <c r="N86" s="52">
        <f>L83+L84+L85</f>
        <v>172.16833218379242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746.06277279643382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35</v>
      </c>
      <c r="N36" s="271">
        <f>K36/M36</f>
        <v>1825.4695849230666</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35</v>
      </c>
      <c r="N37" s="271">
        <f>K37/M37</f>
        <v>4381.1270038153598</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35</v>
      </c>
      <c r="N38" s="271">
        <f>K38/M38</f>
        <v>2920.7513358769061</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0.02</v>
      </c>
      <c r="N41" s="343">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9142.7013705877907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1380.9667708248528</v>
      </c>
      <c r="N48" s="271">
        <f>K48*M48</f>
        <v>110477.34166598822</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44.719047320465556</v>
      </c>
      <c r="N49" s="271">
        <f>K49*M49</f>
        <v>1117.9761830116388</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111595.31784899985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121505.69151821053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24301.138303642107</v>
      </c>
      <c r="M83" s="861"/>
      <c r="N83" s="51"/>
    </row>
    <row r="84" spans="1:14">
      <c r="B84" s="89" t="s">
        <v>973</v>
      </c>
      <c r="C84" s="90"/>
      <c r="D84" s="90"/>
      <c r="E84" s="90"/>
      <c r="F84" s="90"/>
      <c r="G84" s="90"/>
      <c r="H84" s="90"/>
      <c r="I84" s="87"/>
      <c r="J84" s="88"/>
      <c r="K84" s="303">
        <v>0.05</v>
      </c>
      <c r="L84" s="860">
        <f>N78*K84</f>
        <v>6075.2845759105267</v>
      </c>
      <c r="M84" s="861"/>
      <c r="N84" s="51"/>
    </row>
    <row r="85" spans="1:14" ht="15.75" thickBot="1">
      <c r="B85" s="91" t="s">
        <v>974</v>
      </c>
      <c r="C85" s="92"/>
      <c r="D85" s="92"/>
      <c r="E85" s="92"/>
      <c r="F85" s="92"/>
      <c r="G85" s="92"/>
      <c r="H85" s="92"/>
      <c r="I85" s="93"/>
      <c r="J85" s="94"/>
      <c r="K85" s="304">
        <v>0.05</v>
      </c>
      <c r="L85" s="862">
        <f>N78*K85</f>
        <v>6075.2845759105267</v>
      </c>
      <c r="M85" s="863"/>
      <c r="N85" s="51"/>
    </row>
    <row r="86" spans="1:14" ht="15.75" thickBot="1">
      <c r="B86" s="825" t="s">
        <v>953</v>
      </c>
      <c r="C86" s="826"/>
      <c r="D86" s="826"/>
      <c r="E86" s="826"/>
      <c r="F86" s="826"/>
      <c r="G86" s="826"/>
      <c r="H86" s="826"/>
      <c r="I86" s="826"/>
      <c r="J86" s="826"/>
      <c r="K86" s="826"/>
      <c r="L86" s="826"/>
      <c r="M86" s="827"/>
      <c r="N86" s="52">
        <f>L83+L84+L85</f>
        <v>36451.707455463162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157957.3989736737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35</v>
      </c>
      <c r="N36" s="271">
        <f>K36/M36</f>
        <v>1825.4695849230666</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35</v>
      </c>
      <c r="N37" s="271">
        <f>K37/M37</f>
        <v>4381.1270038153598</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35</v>
      </c>
      <c r="N38" s="271">
        <f>K38/M38</f>
        <v>2920.7513358769061</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0.02</v>
      </c>
      <c r="N41" s="343">
        <f>N75*M41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9142.7013705877907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44.719047320465556</v>
      </c>
      <c r="N48" s="271">
        <f>K48*M48</f>
        <v>1117.9761830116388</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1117.9761830116388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0">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11028.349852222314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2205.6699704444632</v>
      </c>
      <c r="M82" s="861"/>
      <c r="N82" s="51"/>
    </row>
    <row r="83" spans="1:14">
      <c r="B83" s="89" t="s">
        <v>973</v>
      </c>
      <c r="C83" s="90"/>
      <c r="D83" s="90"/>
      <c r="E83" s="90"/>
      <c r="F83" s="90"/>
      <c r="G83" s="90"/>
      <c r="H83" s="90"/>
      <c r="I83" s="87"/>
      <c r="J83" s="88"/>
      <c r="K83" s="303">
        <v>0.05</v>
      </c>
      <c r="L83" s="860">
        <f>N77*K83</f>
        <v>551.41749261111579</v>
      </c>
      <c r="M83" s="861"/>
      <c r="N83" s="51"/>
    </row>
    <row r="84" spans="1:14" ht="15.75" thickBot="1">
      <c r="B84" s="91" t="s">
        <v>974</v>
      </c>
      <c r="C84" s="92"/>
      <c r="D84" s="92"/>
      <c r="E84" s="92"/>
      <c r="F84" s="92"/>
      <c r="G84" s="92"/>
      <c r="H84" s="92"/>
      <c r="I84" s="93"/>
      <c r="J84" s="94"/>
      <c r="K84" s="304">
        <v>0.05</v>
      </c>
      <c r="L84" s="862">
        <f>N77*K84</f>
        <v>551.41749261111579</v>
      </c>
      <c r="M84" s="863"/>
      <c r="N84" s="51"/>
    </row>
    <row r="85" spans="1:14" ht="15.75" thickBot="1">
      <c r="B85" s="825" t="s">
        <v>953</v>
      </c>
      <c r="C85" s="826"/>
      <c r="D85" s="826"/>
      <c r="E85" s="826"/>
      <c r="F85" s="826"/>
      <c r="G85" s="826"/>
      <c r="H85" s="826"/>
      <c r="I85" s="826"/>
      <c r="J85" s="826"/>
      <c r="K85" s="826"/>
      <c r="L85" s="826"/>
      <c r="M85" s="827"/>
      <c r="N85" s="52">
        <f>L82+L83+L84</f>
        <v>3308.504955666695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14336.854807889009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ht="21"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1380.9667708248528</v>
      </c>
      <c r="N48" s="271">
        <f>K48*M48</f>
        <v>1380.9667708248528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1380.9667708248528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1380.9667708248528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276.19335416497057</v>
      </c>
      <c r="M83" s="861"/>
      <c r="N83" s="51"/>
    </row>
    <row r="84" spans="1:14">
      <c r="B84" s="89" t="s">
        <v>973</v>
      </c>
      <c r="C84" s="90"/>
      <c r="D84" s="90"/>
      <c r="E84" s="90"/>
      <c r="F84" s="90"/>
      <c r="G84" s="90"/>
      <c r="H84" s="90"/>
      <c r="I84" s="87"/>
      <c r="J84" s="88"/>
      <c r="K84" s="303">
        <v>0.05</v>
      </c>
      <c r="L84" s="860">
        <f>N78*K84</f>
        <v>69.048338541242643</v>
      </c>
      <c r="M84" s="861"/>
      <c r="N84" s="51"/>
    </row>
    <row r="85" spans="1:14" ht="15.75" thickBot="1">
      <c r="B85" s="91" t="s">
        <v>974</v>
      </c>
      <c r="C85" s="92"/>
      <c r="D85" s="92"/>
      <c r="E85" s="92"/>
      <c r="F85" s="92"/>
      <c r="G85" s="92"/>
      <c r="H85" s="92"/>
      <c r="I85" s="93"/>
      <c r="J85" s="94"/>
      <c r="K85" s="304">
        <v>0.05</v>
      </c>
      <c r="L85" s="862">
        <f>N78*K85</f>
        <v>69.048338541242643</v>
      </c>
      <c r="M85" s="863"/>
      <c r="N85" s="51"/>
    </row>
    <row r="86" spans="1:14" ht="15.75" thickBot="1">
      <c r="B86" s="825" t="s">
        <v>953</v>
      </c>
      <c r="C86" s="826"/>
      <c r="D86" s="826"/>
      <c r="E86" s="826"/>
      <c r="F86" s="826"/>
      <c r="G86" s="826"/>
      <c r="H86" s="826"/>
      <c r="I86" s="826"/>
      <c r="J86" s="826"/>
      <c r="K86" s="826"/>
      <c r="L86" s="826"/>
      <c r="M86" s="827"/>
      <c r="N86" s="52">
        <f>L83+L84+L85</f>
        <v>414.29003124745583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1795.2568020723086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600</v>
      </c>
      <c r="N36" s="271">
        <f>K36/M36</f>
        <v>106.48572578717888</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600</v>
      </c>
      <c r="N37" s="271">
        <f>K37/M37</f>
        <v>255.56574188922929</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600</v>
      </c>
      <c r="N38" s="271">
        <f>K38/M38</f>
        <v>170.3771612594862</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N75*M41</f>
        <v>0.44780884086334993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532.87643777675771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44.719047320465556</v>
      </c>
      <c r="N48" s="271">
        <f>K48*M48</f>
        <v>134.15714196139666</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134.15714196139666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0">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711.81446382448939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142.36289276489788</v>
      </c>
      <c r="M82" s="861"/>
      <c r="N82" s="51"/>
    </row>
    <row r="83" spans="1:14">
      <c r="B83" s="89" t="s">
        <v>973</v>
      </c>
      <c r="C83" s="90"/>
      <c r="D83" s="90"/>
      <c r="E83" s="90"/>
      <c r="F83" s="90"/>
      <c r="G83" s="90"/>
      <c r="H83" s="90"/>
      <c r="I83" s="87"/>
      <c r="J83" s="88"/>
      <c r="K83" s="303">
        <v>0.05</v>
      </c>
      <c r="L83" s="860">
        <f>N77*K83</f>
        <v>35.59072319122447</v>
      </c>
      <c r="M83" s="861"/>
      <c r="N83" s="51"/>
    </row>
    <row r="84" spans="1:14" ht="15.75" thickBot="1">
      <c r="B84" s="91" t="s">
        <v>974</v>
      </c>
      <c r="C84" s="92"/>
      <c r="D84" s="92"/>
      <c r="E84" s="92"/>
      <c r="F84" s="92"/>
      <c r="G84" s="92"/>
      <c r="H84" s="92"/>
      <c r="I84" s="93"/>
      <c r="J84" s="94"/>
      <c r="K84" s="304">
        <v>0.05</v>
      </c>
      <c r="L84" s="862">
        <f>N77*K84</f>
        <v>35.59072319122447</v>
      </c>
      <c r="M84" s="863"/>
      <c r="N84" s="51"/>
    </row>
    <row r="85" spans="1:14" ht="15.75" thickBot="1">
      <c r="B85" s="825" t="s">
        <v>953</v>
      </c>
      <c r="C85" s="826"/>
      <c r="D85" s="826"/>
      <c r="E85" s="826"/>
      <c r="F85" s="826"/>
      <c r="G85" s="826"/>
      <c r="H85" s="826"/>
      <c r="I85" s="826"/>
      <c r="J85" s="826"/>
      <c r="K85" s="826"/>
      <c r="L85" s="826"/>
      <c r="M85" s="827"/>
      <c r="N85" s="52">
        <f>L82+L83+L84</f>
        <v>213.54433914734682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925.35880297183621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0.02</v>
      </c>
      <c r="N41" s="343">
        <f>N75*M41</f>
        <v>11.941569089689333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7110.9899549016154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44.719047320465556</v>
      </c>
      <c r="N48" s="271">
        <f>K48*M48</f>
        <v>1117.9761830116388</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31942.176657475396</v>
      </c>
      <c r="N49" s="271">
        <f>K49*M49</f>
        <v>39927.720821844247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41045.697004855887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912">
        <f>VLOOKUP(A58,TRANSPORTE!A5:D117,4,FALSE)</f>
        <v>819.12972593026996</v>
      </c>
      <c r="M58" s="913"/>
      <c r="N58" s="286">
        <f>K58*L58</f>
        <v>1023.9121574128375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1023.9121574128375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0">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49777.6775716548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9955.5355143309607</v>
      </c>
      <c r="M82" s="861"/>
      <c r="N82" s="51"/>
    </row>
    <row r="83" spans="1:14">
      <c r="B83" s="89" t="s">
        <v>973</v>
      </c>
      <c r="C83" s="90"/>
      <c r="D83" s="90"/>
      <c r="E83" s="90"/>
      <c r="F83" s="90"/>
      <c r="G83" s="90"/>
      <c r="H83" s="90"/>
      <c r="I83" s="87"/>
      <c r="J83" s="88"/>
      <c r="K83" s="303">
        <v>0.05</v>
      </c>
      <c r="L83" s="860">
        <f>N77*K83</f>
        <v>2488.8838785827402</v>
      </c>
      <c r="M83" s="861"/>
      <c r="N83" s="51"/>
    </row>
    <row r="84" spans="1:14" ht="15.75" thickBot="1">
      <c r="B84" s="91" t="s">
        <v>974</v>
      </c>
      <c r="C84" s="92"/>
      <c r="D84" s="92"/>
      <c r="E84" s="92"/>
      <c r="F84" s="92"/>
      <c r="G84" s="92"/>
      <c r="H84" s="92"/>
      <c r="I84" s="93"/>
      <c r="J84" s="94"/>
      <c r="K84" s="304">
        <v>0.05</v>
      </c>
      <c r="L84" s="862">
        <f>N77*K84</f>
        <v>2488.8838785827402</v>
      </c>
      <c r="M84" s="863"/>
      <c r="N84" s="51"/>
    </row>
    <row r="85" spans="1:14" ht="15.75" thickBot="1">
      <c r="B85" s="825" t="s">
        <v>953</v>
      </c>
      <c r="C85" s="826"/>
      <c r="D85" s="826"/>
      <c r="E85" s="826"/>
      <c r="F85" s="826"/>
      <c r="G85" s="826"/>
      <c r="H85" s="826"/>
      <c r="I85" s="826"/>
      <c r="J85" s="826"/>
      <c r="K85" s="826"/>
      <c r="L85" s="826"/>
      <c r="M85" s="827"/>
      <c r="N85" s="52">
        <f>L82+L83+L84</f>
        <v>14933.303271496439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64710.980843151236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29.25"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3664.6692540045487</v>
      </c>
      <c r="N48" s="271">
        <f>K48*M48</f>
        <v>3664.6692540045487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3664.6692540045487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3664.6692540045487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732.93385080090979</v>
      </c>
      <c r="M83" s="861"/>
      <c r="N83" s="51"/>
    </row>
    <row r="84" spans="1:14">
      <c r="B84" s="89" t="s">
        <v>973</v>
      </c>
      <c r="C84" s="90"/>
      <c r="D84" s="90"/>
      <c r="E84" s="90"/>
      <c r="F84" s="90"/>
      <c r="G84" s="90"/>
      <c r="H84" s="90"/>
      <c r="I84" s="87"/>
      <c r="J84" s="88"/>
      <c r="K84" s="303">
        <v>0.05</v>
      </c>
      <c r="L84" s="860">
        <f>N78*K84</f>
        <v>183.23346270022745</v>
      </c>
      <c r="M84" s="861"/>
      <c r="N84" s="51"/>
    </row>
    <row r="85" spans="1:14" ht="15.75" thickBot="1">
      <c r="B85" s="91" t="s">
        <v>974</v>
      </c>
      <c r="C85" s="92"/>
      <c r="D85" s="92"/>
      <c r="E85" s="92"/>
      <c r="F85" s="92"/>
      <c r="G85" s="92"/>
      <c r="H85" s="92"/>
      <c r="I85" s="93"/>
      <c r="J85" s="94"/>
      <c r="K85" s="304">
        <v>0.05</v>
      </c>
      <c r="L85" s="862">
        <f>N78*K85</f>
        <v>183.23346270022745</v>
      </c>
      <c r="M85" s="863"/>
      <c r="N85" s="51"/>
    </row>
    <row r="86" spans="1:14" ht="15.75" thickBot="1">
      <c r="B86" s="825" t="s">
        <v>953</v>
      </c>
      <c r="C86" s="826"/>
      <c r="D86" s="826"/>
      <c r="E86" s="826"/>
      <c r="F86" s="826"/>
      <c r="G86" s="826"/>
      <c r="H86" s="826"/>
      <c r="I86" s="826"/>
      <c r="J86" s="826"/>
      <c r="K86" s="826"/>
      <c r="L86" s="826"/>
      <c r="M86" s="827"/>
      <c r="N86" s="52">
        <f>L83+L84+L85</f>
        <v>1099.4007762013646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4764.0700302059131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2889.393081871503</v>
      </c>
      <c r="N48" s="271">
        <f>K48*M48</f>
        <v>2889.393081871503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2889.393081871503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2889.393081871503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577.87861637430058</v>
      </c>
      <c r="M83" s="861"/>
      <c r="N83" s="51"/>
    </row>
    <row r="84" spans="1:14">
      <c r="B84" s="89" t="s">
        <v>973</v>
      </c>
      <c r="C84" s="90"/>
      <c r="D84" s="90"/>
      <c r="E84" s="90"/>
      <c r="F84" s="90"/>
      <c r="G84" s="90"/>
      <c r="H84" s="90"/>
      <c r="I84" s="87"/>
      <c r="J84" s="88"/>
      <c r="K84" s="303">
        <v>0.05</v>
      </c>
      <c r="L84" s="860">
        <f>N78*K84</f>
        <v>144.46965409357514</v>
      </c>
      <c r="M84" s="861"/>
      <c r="N84" s="51"/>
    </row>
    <row r="85" spans="1:14" ht="15.75" thickBot="1">
      <c r="B85" s="91" t="s">
        <v>974</v>
      </c>
      <c r="C85" s="92"/>
      <c r="D85" s="92"/>
      <c r="E85" s="92"/>
      <c r="F85" s="92"/>
      <c r="G85" s="92"/>
      <c r="H85" s="92"/>
      <c r="I85" s="93"/>
      <c r="J85" s="94"/>
      <c r="K85" s="304">
        <v>0.05</v>
      </c>
      <c r="L85" s="862">
        <f>N78*K85</f>
        <v>144.46965409357514</v>
      </c>
      <c r="M85" s="863"/>
      <c r="N85" s="51"/>
    </row>
    <row r="86" spans="1:14" ht="15.75" thickBot="1">
      <c r="B86" s="825" t="s">
        <v>953</v>
      </c>
      <c r="C86" s="826"/>
      <c r="D86" s="826"/>
      <c r="E86" s="826"/>
      <c r="F86" s="826"/>
      <c r="G86" s="826"/>
      <c r="H86" s="826"/>
      <c r="I86" s="826"/>
      <c r="J86" s="826"/>
      <c r="K86" s="826"/>
      <c r="L86" s="826"/>
      <c r="M86" s="827"/>
      <c r="N86" s="52">
        <f>L83+L84+L85</f>
        <v>866.81792456145092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3756.211006432954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ht="18.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44.719047320465556</v>
      </c>
      <c r="N48" s="271">
        <f>K48*M48</f>
        <v>44.719047320465556</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2889.393081871503</v>
      </c>
      <c r="N49" s="271">
        <f>K49*M49</f>
        <v>1040.181509473741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1084.9005567942065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4" t="s">
        <v>963</v>
      </c>
      <c r="C68" s="865"/>
      <c r="D68" s="865"/>
      <c r="E68" s="865"/>
      <c r="F68" s="865"/>
      <c r="G68" s="865"/>
      <c r="H68" s="865"/>
      <c r="I68" s="73" t="s">
        <v>964</v>
      </c>
      <c r="J68" s="75" t="s">
        <v>1410</v>
      </c>
      <c r="K68" s="74" t="s">
        <v>966</v>
      </c>
      <c r="L68" s="866" t="s">
        <v>950</v>
      </c>
      <c r="M68" s="867"/>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901"/>
      <c r="C74" s="902"/>
      <c r="D74" s="902"/>
      <c r="E74" s="902"/>
      <c r="F74" s="902"/>
      <c r="G74" s="902"/>
      <c r="H74" s="902"/>
      <c r="I74" s="126"/>
      <c r="J74" s="126"/>
      <c r="K74" s="126"/>
      <c r="L74" s="915"/>
      <c r="M74" s="915"/>
      <c r="N74" s="45"/>
    </row>
    <row r="75" spans="2:15" ht="15.75" thickBot="1">
      <c r="B75" s="825" t="s">
        <v>953</v>
      </c>
      <c r="C75" s="826"/>
      <c r="D75" s="826"/>
      <c r="E75" s="826"/>
      <c r="F75" s="826"/>
      <c r="G75" s="826"/>
      <c r="H75" s="826"/>
      <c r="I75" s="868"/>
      <c r="J75" s="868"/>
      <c r="K75" s="868"/>
      <c r="L75" s="868"/>
      <c r="M75" s="869"/>
      <c r="N75" s="300"/>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1084.9005567942065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216.98011135884133</v>
      </c>
      <c r="M82" s="861"/>
      <c r="N82" s="51"/>
    </row>
    <row r="83" spans="1:14">
      <c r="B83" s="89" t="s">
        <v>973</v>
      </c>
      <c r="C83" s="90"/>
      <c r="D83" s="90"/>
      <c r="E83" s="90"/>
      <c r="F83" s="90"/>
      <c r="G83" s="90"/>
      <c r="H83" s="90"/>
      <c r="I83" s="87"/>
      <c r="J83" s="88"/>
      <c r="K83" s="303">
        <v>0.05</v>
      </c>
      <c r="L83" s="860">
        <f>N77*K83</f>
        <v>54.245027839710332</v>
      </c>
      <c r="M83" s="861"/>
      <c r="N83" s="51"/>
    </row>
    <row r="84" spans="1:14" ht="15.75" thickBot="1">
      <c r="B84" s="91" t="s">
        <v>974</v>
      </c>
      <c r="C84" s="92"/>
      <c r="D84" s="92"/>
      <c r="E84" s="92"/>
      <c r="F84" s="92"/>
      <c r="G84" s="92"/>
      <c r="H84" s="92"/>
      <c r="I84" s="93"/>
      <c r="J84" s="94"/>
      <c r="K84" s="304">
        <v>0.05</v>
      </c>
      <c r="L84" s="862">
        <f>N77*K84</f>
        <v>54.245027839710332</v>
      </c>
      <c r="M84" s="863"/>
      <c r="N84" s="51"/>
    </row>
    <row r="85" spans="1:14" ht="15.75" thickBot="1">
      <c r="B85" s="825" t="s">
        <v>953</v>
      </c>
      <c r="C85" s="826"/>
      <c r="D85" s="826"/>
      <c r="E85" s="826"/>
      <c r="F85" s="826"/>
      <c r="G85" s="826"/>
      <c r="H85" s="826"/>
      <c r="I85" s="826"/>
      <c r="J85" s="826"/>
      <c r="K85" s="826"/>
      <c r="L85" s="826"/>
      <c r="M85" s="827"/>
      <c r="N85" s="52">
        <f>L82+L83+L84</f>
        <v>325.47016703826205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1410.3707238324687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7105.0191703567707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31942.176657475396</v>
      </c>
      <c r="N48" s="271">
        <f>K48*M48</f>
        <v>39927.720821844247</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44.719047320465556</v>
      </c>
      <c r="N49" s="271">
        <f>K49*M49</f>
        <v>1117.9761830116388</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41045.697004855887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912">
        <f>VLOOKUP(A59,TRANSPORTE!A5:D123,4,FALSE)</f>
        <v>819.12972593026996</v>
      </c>
      <c r="M59" s="913"/>
      <c r="N59" s="286">
        <f>K59*L59</f>
        <v>1023.9121574128375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49771.706787109957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9954.3413574219921</v>
      </c>
      <c r="M83" s="861"/>
      <c r="N83" s="51"/>
    </row>
    <row r="84" spans="1:14">
      <c r="B84" s="89" t="s">
        <v>973</v>
      </c>
      <c r="C84" s="90"/>
      <c r="D84" s="90"/>
      <c r="E84" s="90"/>
      <c r="F84" s="90"/>
      <c r="G84" s="90"/>
      <c r="H84" s="90"/>
      <c r="I84" s="87"/>
      <c r="J84" s="88"/>
      <c r="K84" s="303">
        <v>0.05</v>
      </c>
      <c r="L84" s="860">
        <f>N78*K84</f>
        <v>2488.585339355498</v>
      </c>
      <c r="M84" s="861"/>
      <c r="N84" s="51"/>
    </row>
    <row r="85" spans="1:14" ht="15.75" thickBot="1">
      <c r="B85" s="91" t="s">
        <v>974</v>
      </c>
      <c r="C85" s="92"/>
      <c r="D85" s="92"/>
      <c r="E85" s="92"/>
      <c r="F85" s="92"/>
      <c r="G85" s="92"/>
      <c r="H85" s="92"/>
      <c r="I85" s="93"/>
      <c r="J85" s="94"/>
      <c r="K85" s="304">
        <v>0.05</v>
      </c>
      <c r="L85" s="862">
        <f>N78*K85</f>
        <v>2488.585339355498</v>
      </c>
      <c r="M85" s="863"/>
      <c r="N85" s="51"/>
    </row>
    <row r="86" spans="1:14" ht="15.75" thickBot="1">
      <c r="B86" s="825" t="s">
        <v>953</v>
      </c>
      <c r="C86" s="826"/>
      <c r="D86" s="826"/>
      <c r="E86" s="826"/>
      <c r="F86" s="826"/>
      <c r="G86" s="826"/>
      <c r="H86" s="826"/>
      <c r="I86" s="826"/>
      <c r="J86" s="826"/>
      <c r="K86" s="826"/>
      <c r="L86" s="826"/>
      <c r="M86" s="827"/>
      <c r="N86" s="52">
        <f>L83+L84+L85</f>
        <v>14931.512036132986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64703.218823242947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7105.0191703567707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40460.090432802172</v>
      </c>
      <c r="N48" s="271">
        <f>K48*M48</f>
        <v>52598.117562642823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53671.374698333995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62438.340966884578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12487.668193376916</v>
      </c>
      <c r="M83" s="861"/>
      <c r="N83" s="51"/>
    </row>
    <row r="84" spans="1:14">
      <c r="B84" s="89" t="s">
        <v>973</v>
      </c>
      <c r="C84" s="90"/>
      <c r="D84" s="90"/>
      <c r="E84" s="90"/>
      <c r="F84" s="90"/>
      <c r="G84" s="90"/>
      <c r="H84" s="90"/>
      <c r="I84" s="87"/>
      <c r="J84" s="88"/>
      <c r="K84" s="303">
        <v>0.05</v>
      </c>
      <c r="L84" s="860">
        <f>N78*K84</f>
        <v>3121.917048344229</v>
      </c>
      <c r="M84" s="861"/>
      <c r="N84" s="51"/>
    </row>
    <row r="85" spans="1:14" ht="15.75" thickBot="1">
      <c r="B85" s="91" t="s">
        <v>974</v>
      </c>
      <c r="C85" s="92"/>
      <c r="D85" s="92"/>
      <c r="E85" s="92"/>
      <c r="F85" s="92"/>
      <c r="G85" s="92"/>
      <c r="H85" s="92"/>
      <c r="I85" s="93"/>
      <c r="J85" s="94"/>
      <c r="K85" s="304">
        <v>0.05</v>
      </c>
      <c r="L85" s="862">
        <f>N78*K85</f>
        <v>3121.917048344229</v>
      </c>
      <c r="M85" s="863"/>
      <c r="N85" s="51"/>
    </row>
    <row r="86" spans="1:14" ht="15.75" thickBot="1">
      <c r="B86" s="825" t="s">
        <v>953</v>
      </c>
      <c r="C86" s="826"/>
      <c r="D86" s="826"/>
      <c r="E86" s="826"/>
      <c r="F86" s="826"/>
      <c r="G86" s="826"/>
      <c r="H86" s="826"/>
      <c r="I86" s="826"/>
      <c r="J86" s="826"/>
      <c r="K86" s="826"/>
      <c r="L86" s="826"/>
      <c r="M86" s="827"/>
      <c r="N86" s="52">
        <f>L83+L84+L85</f>
        <v>18731.502290065375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81169.843256949956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7105.0191703567707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31942.176657475396</v>
      </c>
      <c r="N48" s="271">
        <f>K48*M48</f>
        <v>41524.829654718014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42598.086790409187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51365.053058959769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10273.010611791955</v>
      </c>
      <c r="M83" s="861"/>
      <c r="N83" s="51"/>
    </row>
    <row r="84" spans="1:14">
      <c r="B84" s="89" t="s">
        <v>973</v>
      </c>
      <c r="C84" s="90"/>
      <c r="D84" s="90"/>
      <c r="E84" s="90"/>
      <c r="F84" s="90"/>
      <c r="G84" s="90"/>
      <c r="H84" s="90"/>
      <c r="I84" s="87"/>
      <c r="J84" s="88"/>
      <c r="K84" s="303">
        <v>0.05</v>
      </c>
      <c r="L84" s="860">
        <f>N78*K84</f>
        <v>2568.2526529479887</v>
      </c>
      <c r="M84" s="861"/>
      <c r="N84" s="51"/>
    </row>
    <row r="85" spans="1:14" ht="15.75" thickBot="1">
      <c r="B85" s="91" t="s">
        <v>974</v>
      </c>
      <c r="C85" s="92"/>
      <c r="D85" s="92"/>
      <c r="E85" s="92"/>
      <c r="F85" s="92"/>
      <c r="G85" s="92"/>
      <c r="H85" s="92"/>
      <c r="I85" s="93"/>
      <c r="J85" s="94"/>
      <c r="K85" s="304">
        <v>0.05</v>
      </c>
      <c r="L85" s="862">
        <f>N78*K85</f>
        <v>2568.2526529479887</v>
      </c>
      <c r="M85" s="863"/>
      <c r="N85" s="51"/>
    </row>
    <row r="86" spans="1:14" ht="15.75" thickBot="1">
      <c r="B86" s="825" t="s">
        <v>953</v>
      </c>
      <c r="C86" s="826"/>
      <c r="D86" s="826"/>
      <c r="E86" s="826"/>
      <c r="F86" s="826"/>
      <c r="G86" s="826"/>
      <c r="H86" s="826"/>
      <c r="I86" s="826"/>
      <c r="J86" s="826"/>
      <c r="K86" s="826"/>
      <c r="L86" s="826"/>
      <c r="M86" s="827"/>
      <c r="N86" s="52">
        <f>L83+L84+L85</f>
        <v>15409.515917687933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66774.568976647701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7105.0191703567707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65206.662943865769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13041.332588773155</v>
      </c>
      <c r="M83" s="861"/>
      <c r="N83" s="51"/>
    </row>
    <row r="84" spans="1:14">
      <c r="B84" s="89" t="s">
        <v>973</v>
      </c>
      <c r="C84" s="90"/>
      <c r="D84" s="90"/>
      <c r="E84" s="90"/>
      <c r="F84" s="90"/>
      <c r="G84" s="90"/>
      <c r="H84" s="90"/>
      <c r="I84" s="87"/>
      <c r="J84" s="88"/>
      <c r="K84" s="303">
        <v>0.05</v>
      </c>
      <c r="L84" s="860">
        <f>N78*K84</f>
        <v>3260.3331471932888</v>
      </c>
      <c r="M84" s="861"/>
      <c r="N84" s="51"/>
    </row>
    <row r="85" spans="1:14" ht="15.75" thickBot="1">
      <c r="B85" s="91" t="s">
        <v>974</v>
      </c>
      <c r="C85" s="92"/>
      <c r="D85" s="92"/>
      <c r="E85" s="92"/>
      <c r="F85" s="92"/>
      <c r="G85" s="92"/>
      <c r="H85" s="92"/>
      <c r="I85" s="93"/>
      <c r="J85" s="94"/>
      <c r="K85" s="304">
        <v>0.05</v>
      </c>
      <c r="L85" s="862">
        <f>N78*K85</f>
        <v>3260.3331471932888</v>
      </c>
      <c r="M85" s="863"/>
      <c r="N85" s="51"/>
    </row>
    <row r="86" spans="1:14" ht="15.75" thickBot="1">
      <c r="B86" s="825" t="s">
        <v>953</v>
      </c>
      <c r="C86" s="826"/>
      <c r="D86" s="826"/>
      <c r="E86" s="826"/>
      <c r="F86" s="826"/>
      <c r="G86" s="826"/>
      <c r="H86" s="826"/>
      <c r="I86" s="826"/>
      <c r="J86" s="826"/>
      <c r="K86" s="826"/>
      <c r="L86" s="826"/>
      <c r="M86" s="827"/>
      <c r="N86" s="52">
        <f>L83+L84+L85</f>
        <v>19561.998883159733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84768.661827025498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270">
        <v>2.5</v>
      </c>
      <c r="N36" s="271">
        <f>K36/M36</f>
        <v>3041.2323284818285</v>
      </c>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402"/>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0.05</v>
      </c>
      <c r="N41" s="343">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3849.2579375178484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40460.090432802172</v>
      </c>
      <c r="N48" s="271">
        <f>K48*M48</f>
        <v>52598.117562642823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53671.374698333995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74746.013460281596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14949.20269205632</v>
      </c>
      <c r="M83" s="861"/>
      <c r="N83" s="51"/>
    </row>
    <row r="84" spans="1:14">
      <c r="B84" s="89" t="s">
        <v>973</v>
      </c>
      <c r="C84" s="90"/>
      <c r="D84" s="90"/>
      <c r="E84" s="90"/>
      <c r="F84" s="90"/>
      <c r="G84" s="90"/>
      <c r="H84" s="90"/>
      <c r="I84" s="87"/>
      <c r="J84" s="88"/>
      <c r="K84" s="303">
        <v>0.05</v>
      </c>
      <c r="L84" s="860">
        <f>N78*K84</f>
        <v>3737.3006730140801</v>
      </c>
      <c r="M84" s="861"/>
      <c r="N84" s="51"/>
    </row>
    <row r="85" spans="1:14" ht="15.75" thickBot="1">
      <c r="B85" s="91" t="s">
        <v>974</v>
      </c>
      <c r="C85" s="92"/>
      <c r="D85" s="92"/>
      <c r="E85" s="92"/>
      <c r="F85" s="92"/>
      <c r="G85" s="92"/>
      <c r="H85" s="92"/>
      <c r="I85" s="93"/>
      <c r="J85" s="94"/>
      <c r="K85" s="304">
        <v>0.05</v>
      </c>
      <c r="L85" s="862">
        <f>N78*K85</f>
        <v>3737.3006730140801</v>
      </c>
      <c r="M85" s="863"/>
      <c r="N85" s="51"/>
    </row>
    <row r="86" spans="1:14" ht="15.75" thickBot="1">
      <c r="B86" s="825" t="s">
        <v>953</v>
      </c>
      <c r="C86" s="826"/>
      <c r="D86" s="826"/>
      <c r="E86" s="826"/>
      <c r="F86" s="826"/>
      <c r="G86" s="826"/>
      <c r="H86" s="826"/>
      <c r="I86" s="826"/>
      <c r="J86" s="826"/>
      <c r="K86" s="826"/>
      <c r="L86" s="826"/>
      <c r="M86" s="827"/>
      <c r="N86" s="52">
        <f>L83+L84+L85</f>
        <v>22423.80403808448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97169.817498366072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270">
        <v>2.5</v>
      </c>
      <c r="N36" s="271">
        <f>K36/M36</f>
        <v>3041.2323284818285</v>
      </c>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0.05</v>
      </c>
      <c r="N41" s="343">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3849.2579375178484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31942.176657475396</v>
      </c>
      <c r="N48" s="271">
        <f>K48*M48</f>
        <v>41524.829654718014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42598.086790409187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63672.72555235678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12734.545110471357</v>
      </c>
      <c r="M83" s="861"/>
      <c r="N83" s="51"/>
    </row>
    <row r="84" spans="1:14">
      <c r="B84" s="89" t="s">
        <v>973</v>
      </c>
      <c r="C84" s="90"/>
      <c r="D84" s="90"/>
      <c r="E84" s="90"/>
      <c r="F84" s="90"/>
      <c r="G84" s="90"/>
      <c r="H84" s="90"/>
      <c r="I84" s="87"/>
      <c r="J84" s="88"/>
      <c r="K84" s="303">
        <v>0.05</v>
      </c>
      <c r="L84" s="860">
        <f>N78*K84</f>
        <v>3183.6362776178394</v>
      </c>
      <c r="M84" s="861"/>
      <c r="N84" s="51"/>
    </row>
    <row r="85" spans="1:14" ht="15.75" thickBot="1">
      <c r="B85" s="91" t="s">
        <v>974</v>
      </c>
      <c r="C85" s="92"/>
      <c r="D85" s="92"/>
      <c r="E85" s="92"/>
      <c r="F85" s="92"/>
      <c r="G85" s="92"/>
      <c r="H85" s="92"/>
      <c r="I85" s="93"/>
      <c r="J85" s="94"/>
      <c r="K85" s="304">
        <v>0.05</v>
      </c>
      <c r="L85" s="862">
        <f>N78*K85</f>
        <v>3183.6362776178394</v>
      </c>
      <c r="M85" s="863"/>
      <c r="N85" s="51"/>
    </row>
    <row r="86" spans="1:14" ht="15.75" thickBot="1">
      <c r="B86" s="825" t="s">
        <v>953</v>
      </c>
      <c r="C86" s="826"/>
      <c r="D86" s="826"/>
      <c r="E86" s="826"/>
      <c r="F86" s="826"/>
      <c r="G86" s="826"/>
      <c r="H86" s="826"/>
      <c r="I86" s="826"/>
      <c r="J86" s="826"/>
      <c r="K86" s="826"/>
      <c r="L86" s="826"/>
      <c r="M86" s="827"/>
      <c r="N86" s="52">
        <f>L83+L84+L85</f>
        <v>19101.817665707036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82774.543218063816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270">
        <v>2.5</v>
      </c>
      <c r="N36" s="271">
        <f>K36/M36</f>
        <v>3041.2323284818285</v>
      </c>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0.05</v>
      </c>
      <c r="N41" s="343">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3849.2579375178484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77514.33543726278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15502.867087452556</v>
      </c>
      <c r="M83" s="861"/>
      <c r="N83" s="51"/>
    </row>
    <row r="84" spans="1:14">
      <c r="B84" s="89" t="s">
        <v>973</v>
      </c>
      <c r="C84" s="90"/>
      <c r="D84" s="90"/>
      <c r="E84" s="90"/>
      <c r="F84" s="90"/>
      <c r="G84" s="90"/>
      <c r="H84" s="90"/>
      <c r="I84" s="87"/>
      <c r="J84" s="88"/>
      <c r="K84" s="303">
        <v>0.05</v>
      </c>
      <c r="L84" s="860">
        <f>N78*K84</f>
        <v>3875.716771863139</v>
      </c>
      <c r="M84" s="861"/>
      <c r="N84" s="51"/>
    </row>
    <row r="85" spans="1:14" ht="15.75" thickBot="1">
      <c r="B85" s="91" t="s">
        <v>974</v>
      </c>
      <c r="C85" s="92"/>
      <c r="D85" s="92"/>
      <c r="E85" s="92"/>
      <c r="F85" s="92"/>
      <c r="G85" s="92"/>
      <c r="H85" s="92"/>
      <c r="I85" s="93"/>
      <c r="J85" s="94"/>
      <c r="K85" s="304">
        <v>0.05</v>
      </c>
      <c r="L85" s="862">
        <f>N78*K85</f>
        <v>3875.716771863139</v>
      </c>
      <c r="M85" s="863"/>
      <c r="N85" s="51"/>
    </row>
    <row r="86" spans="1:14" ht="15.75" thickBot="1">
      <c r="B86" s="825" t="s">
        <v>953</v>
      </c>
      <c r="C86" s="826"/>
      <c r="D86" s="826"/>
      <c r="E86" s="826"/>
      <c r="F86" s="826"/>
      <c r="G86" s="826"/>
      <c r="H86" s="826"/>
      <c r="I86" s="826"/>
      <c r="J86" s="826"/>
      <c r="K86" s="826"/>
      <c r="L86" s="826"/>
      <c r="M86" s="827"/>
      <c r="N86" s="52">
        <f>L83+L84+L85</f>
        <v>23254.300631178834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100768.63606844161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7105.0191703567707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65206.662943865769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13041.332588773155</v>
      </c>
      <c r="M83" s="861"/>
      <c r="N83" s="51"/>
    </row>
    <row r="84" spans="1:14">
      <c r="B84" s="89" t="s">
        <v>973</v>
      </c>
      <c r="C84" s="90"/>
      <c r="D84" s="90"/>
      <c r="E84" s="90"/>
      <c r="F84" s="90"/>
      <c r="G84" s="90"/>
      <c r="H84" s="90"/>
      <c r="I84" s="87"/>
      <c r="J84" s="88"/>
      <c r="K84" s="303">
        <v>0.05</v>
      </c>
      <c r="L84" s="860">
        <f>N78*K84</f>
        <v>3260.3331471932888</v>
      </c>
      <c r="M84" s="861"/>
      <c r="N84" s="51"/>
    </row>
    <row r="85" spans="1:14" ht="15.75" thickBot="1">
      <c r="B85" s="91" t="s">
        <v>974</v>
      </c>
      <c r="C85" s="92"/>
      <c r="D85" s="92"/>
      <c r="E85" s="92"/>
      <c r="F85" s="92"/>
      <c r="G85" s="92"/>
      <c r="H85" s="92"/>
      <c r="I85" s="93"/>
      <c r="J85" s="94"/>
      <c r="K85" s="304">
        <v>0.05</v>
      </c>
      <c r="L85" s="862">
        <f>N78*K85</f>
        <v>3260.3331471932888</v>
      </c>
      <c r="M85" s="863"/>
      <c r="N85" s="51"/>
    </row>
    <row r="86" spans="1:14" ht="15.75" thickBot="1">
      <c r="B86" s="825" t="s">
        <v>953</v>
      </c>
      <c r="C86" s="826"/>
      <c r="D86" s="826"/>
      <c r="E86" s="826"/>
      <c r="F86" s="826"/>
      <c r="G86" s="826"/>
      <c r="H86" s="826"/>
      <c r="I86" s="826"/>
      <c r="J86" s="826"/>
      <c r="K86" s="826"/>
      <c r="L86" s="826"/>
      <c r="M86" s="827"/>
      <c r="N86" s="52">
        <f>L83+L84+L85</f>
        <v>19561.998883159733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84768.661827025498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7105.0191703567707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65206.662943865769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13041.332588773155</v>
      </c>
      <c r="M83" s="861"/>
      <c r="N83" s="51"/>
    </row>
    <row r="84" spans="1:14">
      <c r="B84" s="89" t="s">
        <v>973</v>
      </c>
      <c r="C84" s="90"/>
      <c r="D84" s="90"/>
      <c r="E84" s="90"/>
      <c r="F84" s="90"/>
      <c r="G84" s="90"/>
      <c r="H84" s="90"/>
      <c r="I84" s="87"/>
      <c r="J84" s="88"/>
      <c r="K84" s="303">
        <v>0.05</v>
      </c>
      <c r="L84" s="860">
        <f>N78*K84</f>
        <v>3260.3331471932888</v>
      </c>
      <c r="M84" s="861"/>
      <c r="N84" s="51"/>
    </row>
    <row r="85" spans="1:14" ht="15.75" thickBot="1">
      <c r="B85" s="91" t="s">
        <v>974</v>
      </c>
      <c r="C85" s="92"/>
      <c r="D85" s="92"/>
      <c r="E85" s="92"/>
      <c r="F85" s="92"/>
      <c r="G85" s="92"/>
      <c r="H85" s="92"/>
      <c r="I85" s="93"/>
      <c r="J85" s="94"/>
      <c r="K85" s="304">
        <v>0.05</v>
      </c>
      <c r="L85" s="862">
        <f>N78*K85</f>
        <v>3260.3331471932888</v>
      </c>
      <c r="M85" s="863"/>
      <c r="N85" s="51"/>
    </row>
    <row r="86" spans="1:14" ht="15.75" thickBot="1">
      <c r="B86" s="825" t="s">
        <v>953</v>
      </c>
      <c r="C86" s="826"/>
      <c r="D86" s="826"/>
      <c r="E86" s="826"/>
      <c r="F86" s="826"/>
      <c r="G86" s="826"/>
      <c r="H86" s="826"/>
      <c r="I86" s="826"/>
      <c r="J86" s="826"/>
      <c r="K86" s="826"/>
      <c r="L86" s="826"/>
      <c r="M86" s="827"/>
      <c r="N86" s="52">
        <f>L83+L84+L85</f>
        <v>19561.998883159733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84768.661827025498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269</v>
      </c>
      <c r="B37" s="874" t="str">
        <f>VLOOKUP(A37,EQUIPOS!A7:D154,3,FALSE)</f>
        <v>Motoniveladora  potencia 215 HP, ancho de cuchilla 4,27 m, peso 18 ton.</v>
      </c>
      <c r="C37" s="875"/>
      <c r="D37" s="875"/>
      <c r="E37" s="875"/>
      <c r="F37" s="875"/>
      <c r="G37" s="875"/>
      <c r="H37" s="876"/>
      <c r="I37" s="266"/>
      <c r="J37" s="267"/>
      <c r="K37" s="268">
        <f>VLOOKUP(A37,EQUIPOS!A7:D164,4,FALSE)</f>
        <v>153339.44513353758</v>
      </c>
      <c r="L37" s="269"/>
      <c r="M37" s="270">
        <v>45</v>
      </c>
      <c r="N37" s="271">
        <f>K37/M37</f>
        <v>3407.5432251897241</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7105.0191703567707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65206.662943865769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13041.332588773155</v>
      </c>
      <c r="M83" s="861"/>
      <c r="N83" s="51"/>
    </row>
    <row r="84" spans="1:14">
      <c r="B84" s="89" t="s">
        <v>973</v>
      </c>
      <c r="C84" s="90"/>
      <c r="D84" s="90"/>
      <c r="E84" s="90"/>
      <c r="F84" s="90"/>
      <c r="G84" s="90"/>
      <c r="H84" s="90"/>
      <c r="I84" s="87"/>
      <c r="J84" s="88"/>
      <c r="K84" s="303">
        <v>0.05</v>
      </c>
      <c r="L84" s="860">
        <f>N78*K84</f>
        <v>3260.3331471932888</v>
      </c>
      <c r="M84" s="861"/>
      <c r="N84" s="51"/>
    </row>
    <row r="85" spans="1:14" ht="15.75" thickBot="1">
      <c r="B85" s="91" t="s">
        <v>974</v>
      </c>
      <c r="C85" s="92"/>
      <c r="D85" s="92"/>
      <c r="E85" s="92"/>
      <c r="F85" s="92"/>
      <c r="G85" s="92"/>
      <c r="H85" s="92"/>
      <c r="I85" s="93"/>
      <c r="J85" s="94"/>
      <c r="K85" s="304">
        <v>0.05</v>
      </c>
      <c r="L85" s="862">
        <f>N78*K85</f>
        <v>3260.3331471932888</v>
      </c>
      <c r="M85" s="863"/>
      <c r="N85" s="51"/>
    </row>
    <row r="86" spans="1:14" ht="15.75" thickBot="1">
      <c r="B86" s="825" t="s">
        <v>953</v>
      </c>
      <c r="C86" s="826"/>
      <c r="D86" s="826"/>
      <c r="E86" s="826"/>
      <c r="F86" s="826"/>
      <c r="G86" s="826"/>
      <c r="H86" s="826"/>
      <c r="I86" s="826"/>
      <c r="J86" s="826"/>
      <c r="K86" s="826"/>
      <c r="L86" s="826"/>
      <c r="M86" s="827"/>
      <c r="N86" s="52">
        <f>L83+L84+L85</f>
        <v>19561.998883159733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84768.661827025498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270">
        <v>2.5</v>
      </c>
      <c r="N36" s="271">
        <f>K36/M36</f>
        <v>3041.2323284818285</v>
      </c>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0.05</v>
      </c>
      <c r="N41" s="343">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3849.2579375178484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77514.33543726278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15502.867087452556</v>
      </c>
      <c r="M83" s="861"/>
      <c r="N83" s="51"/>
    </row>
    <row r="84" spans="1:14">
      <c r="B84" s="89" t="s">
        <v>973</v>
      </c>
      <c r="C84" s="90"/>
      <c r="D84" s="90"/>
      <c r="E84" s="90"/>
      <c r="F84" s="90"/>
      <c r="G84" s="90"/>
      <c r="H84" s="90"/>
      <c r="I84" s="87"/>
      <c r="J84" s="88"/>
      <c r="K84" s="303">
        <v>0.05</v>
      </c>
      <c r="L84" s="860">
        <f>N78*K84</f>
        <v>3875.716771863139</v>
      </c>
      <c r="M84" s="861"/>
      <c r="N84" s="51"/>
    </row>
    <row r="85" spans="1:14" ht="15.75" thickBot="1">
      <c r="B85" s="91" t="s">
        <v>974</v>
      </c>
      <c r="C85" s="92"/>
      <c r="D85" s="92"/>
      <c r="E85" s="92"/>
      <c r="F85" s="92"/>
      <c r="G85" s="92"/>
      <c r="H85" s="92"/>
      <c r="I85" s="93"/>
      <c r="J85" s="94"/>
      <c r="K85" s="304">
        <v>0.05</v>
      </c>
      <c r="L85" s="862">
        <f>N78*K85</f>
        <v>3875.716771863139</v>
      </c>
      <c r="M85" s="863"/>
      <c r="N85" s="51"/>
    </row>
    <row r="86" spans="1:14" ht="15.75" thickBot="1">
      <c r="B86" s="825" t="s">
        <v>953</v>
      </c>
      <c r="C86" s="826"/>
      <c r="D86" s="826"/>
      <c r="E86" s="826"/>
      <c r="F86" s="826"/>
      <c r="G86" s="826"/>
      <c r="H86" s="826"/>
      <c r="I86" s="826"/>
      <c r="J86" s="826"/>
      <c r="K86" s="826"/>
      <c r="L86" s="826"/>
      <c r="M86" s="827"/>
      <c r="N86" s="52">
        <f>L83+L84+L85</f>
        <v>23254.300631178834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100768.63606844161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270">
        <v>2.5</v>
      </c>
      <c r="N36" s="271">
        <f>K36/M36</f>
        <v>3041.2323284818285</v>
      </c>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0.05</v>
      </c>
      <c r="N41" s="343">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3849.2579375178484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77514.33543726278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15502.867087452556</v>
      </c>
      <c r="M83" s="861"/>
      <c r="N83" s="51"/>
    </row>
    <row r="84" spans="1:14">
      <c r="B84" s="89" t="s">
        <v>973</v>
      </c>
      <c r="C84" s="90"/>
      <c r="D84" s="90"/>
      <c r="E84" s="90"/>
      <c r="F84" s="90"/>
      <c r="G84" s="90"/>
      <c r="H84" s="90"/>
      <c r="I84" s="87"/>
      <c r="J84" s="88"/>
      <c r="K84" s="303">
        <v>0.05</v>
      </c>
      <c r="L84" s="860">
        <f>N78*K84</f>
        <v>3875.716771863139</v>
      </c>
      <c r="M84" s="861"/>
      <c r="N84" s="51"/>
    </row>
    <row r="85" spans="1:14" ht="15.75" thickBot="1">
      <c r="B85" s="91" t="s">
        <v>974</v>
      </c>
      <c r="C85" s="92"/>
      <c r="D85" s="92"/>
      <c r="E85" s="92"/>
      <c r="F85" s="92"/>
      <c r="G85" s="92"/>
      <c r="H85" s="92"/>
      <c r="I85" s="93"/>
      <c r="J85" s="94"/>
      <c r="K85" s="304">
        <v>0.05</v>
      </c>
      <c r="L85" s="862">
        <f>N78*K85</f>
        <v>3875.716771863139</v>
      </c>
      <c r="M85" s="863"/>
      <c r="N85" s="51"/>
    </row>
    <row r="86" spans="1:14" ht="15.75" thickBot="1">
      <c r="B86" s="825" t="s">
        <v>953</v>
      </c>
      <c r="C86" s="826"/>
      <c r="D86" s="826"/>
      <c r="E86" s="826"/>
      <c r="F86" s="826"/>
      <c r="G86" s="826"/>
      <c r="H86" s="826"/>
      <c r="I86" s="826"/>
      <c r="J86" s="826"/>
      <c r="K86" s="826"/>
      <c r="L86" s="826"/>
      <c r="M86" s="827"/>
      <c r="N86" s="52">
        <f>L83+L84+L85</f>
        <v>23254.300631178834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100768.63606844161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270">
        <v>2.5</v>
      </c>
      <c r="N36" s="271">
        <f>K36/M36</f>
        <v>3041.2323284818285</v>
      </c>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0.05</v>
      </c>
      <c r="N41" s="343">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3849.2579375178484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44.719047320465556</v>
      </c>
      <c r="N49" s="271">
        <f>K49*M49</f>
        <v>1073.2571356911733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56439.696675315186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77514.33543726278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15502.867087452556</v>
      </c>
      <c r="M83" s="861"/>
      <c r="N83" s="51"/>
    </row>
    <row r="84" spans="1:14">
      <c r="B84" s="89" t="s">
        <v>973</v>
      </c>
      <c r="C84" s="90"/>
      <c r="D84" s="90"/>
      <c r="E84" s="90"/>
      <c r="F84" s="90"/>
      <c r="G84" s="90"/>
      <c r="H84" s="90"/>
      <c r="I84" s="87"/>
      <c r="J84" s="88"/>
      <c r="K84" s="303">
        <v>0.05</v>
      </c>
      <c r="L84" s="860">
        <f>N78*K84</f>
        <v>3875.716771863139</v>
      </c>
      <c r="M84" s="861"/>
      <c r="N84" s="51"/>
    </row>
    <row r="85" spans="1:14" ht="15.75" thickBot="1">
      <c r="B85" s="91" t="s">
        <v>974</v>
      </c>
      <c r="C85" s="92"/>
      <c r="D85" s="92"/>
      <c r="E85" s="92"/>
      <c r="F85" s="92"/>
      <c r="G85" s="92"/>
      <c r="H85" s="92"/>
      <c r="I85" s="93"/>
      <c r="J85" s="94"/>
      <c r="K85" s="304">
        <v>0.05</v>
      </c>
      <c r="L85" s="862">
        <f>N78*K85</f>
        <v>3875.716771863139</v>
      </c>
      <c r="M85" s="863"/>
      <c r="N85" s="51"/>
    </row>
    <row r="86" spans="1:14" ht="15.75" thickBot="1">
      <c r="B86" s="825" t="s">
        <v>953</v>
      </c>
      <c r="C86" s="826"/>
      <c r="D86" s="826"/>
      <c r="E86" s="826"/>
      <c r="F86" s="826"/>
      <c r="G86" s="826"/>
      <c r="H86" s="826"/>
      <c r="I86" s="826"/>
      <c r="J86" s="826"/>
      <c r="K86" s="826"/>
      <c r="L86" s="826"/>
      <c r="M86" s="827"/>
      <c r="N86" s="52">
        <f>L83+L84+L85</f>
        <v>23254.300631178834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100768.63606844161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30</v>
      </c>
      <c r="N36" s="271">
        <f>K36/M36</f>
        <v>3407.5432251897237</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30</v>
      </c>
      <c r="N37" s="271">
        <f>K37/M37</f>
        <v>4089.0518702276686</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30</v>
      </c>
      <c r="N38" s="271">
        <f>K38/M38</f>
        <v>3407.5432251897237</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10913.094497424381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42589.568876633857</v>
      </c>
      <c r="N48" s="271">
        <f>K48*M48</f>
        <v>53236.961095792321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53236.961095792321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2">
        <f>VLOOKUP(A59,TRANSPORTE!A5:D123,4,FALSE)</f>
        <v>819.12972593026996</v>
      </c>
      <c r="M59" s="913"/>
      <c r="N59" s="286">
        <f>K59*L59</f>
        <v>1023.9121574128375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66069.585432356238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13213.917086471249</v>
      </c>
      <c r="M83" s="861"/>
      <c r="N83" s="51"/>
    </row>
    <row r="84" spans="1:14">
      <c r="B84" s="89" t="s">
        <v>973</v>
      </c>
      <c r="C84" s="90"/>
      <c r="D84" s="90"/>
      <c r="E84" s="90"/>
      <c r="F84" s="90"/>
      <c r="G84" s="90"/>
      <c r="H84" s="90"/>
      <c r="I84" s="87"/>
      <c r="J84" s="88"/>
      <c r="K84" s="303">
        <v>0.05</v>
      </c>
      <c r="L84" s="860">
        <f>N78*K84</f>
        <v>3303.4792716178122</v>
      </c>
      <c r="M84" s="861"/>
      <c r="N84" s="51"/>
    </row>
    <row r="85" spans="1:14" ht="15.75" thickBot="1">
      <c r="B85" s="91" t="s">
        <v>974</v>
      </c>
      <c r="C85" s="92"/>
      <c r="D85" s="92"/>
      <c r="E85" s="92"/>
      <c r="F85" s="92"/>
      <c r="G85" s="92"/>
      <c r="H85" s="92"/>
      <c r="I85" s="93"/>
      <c r="J85" s="94"/>
      <c r="K85" s="304">
        <v>0.05</v>
      </c>
      <c r="L85" s="862">
        <f>N78*K85</f>
        <v>3303.4792716178122</v>
      </c>
      <c r="M85" s="863"/>
      <c r="N85" s="51"/>
    </row>
    <row r="86" spans="1:14" ht="15.75" thickBot="1">
      <c r="B86" s="825" t="s">
        <v>953</v>
      </c>
      <c r="C86" s="826"/>
      <c r="D86" s="826"/>
      <c r="E86" s="826"/>
      <c r="F86" s="826"/>
      <c r="G86" s="826"/>
      <c r="H86" s="826"/>
      <c r="I86" s="826"/>
      <c r="J86" s="826"/>
      <c r="K86" s="826"/>
      <c r="L86" s="826"/>
      <c r="M86" s="827"/>
      <c r="N86" s="52">
        <f>L83+L84+L85</f>
        <v>19820.875629706872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85890.461062063114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30</v>
      </c>
      <c r="N36" s="271">
        <f>K36/M36</f>
        <v>3407.5432251897237</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30</v>
      </c>
      <c r="N37" s="271">
        <f>K37/M37</f>
        <v>4089.0518702276686</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30</v>
      </c>
      <c r="N38" s="271">
        <f>K38/M38</f>
        <v>3407.5432251897237</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10913.094497424381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42589.568876633857</v>
      </c>
      <c r="N48" s="271">
        <f>K48*M48</f>
        <v>53236.961095792321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53236.961095792321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2">
        <f>VLOOKUP(A59,TRANSPORTE!A5:D123,4,FALSE)</f>
        <v>819.12972593026996</v>
      </c>
      <c r="M59" s="913"/>
      <c r="N59" s="286">
        <f>K59*L59</f>
        <v>1023.9121574128375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66069.585432356238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13213.917086471249</v>
      </c>
      <c r="M83" s="861"/>
      <c r="N83" s="51"/>
    </row>
    <row r="84" spans="1:14">
      <c r="B84" s="89" t="s">
        <v>973</v>
      </c>
      <c r="C84" s="90"/>
      <c r="D84" s="90"/>
      <c r="E84" s="90"/>
      <c r="F84" s="90"/>
      <c r="G84" s="90"/>
      <c r="H84" s="90"/>
      <c r="I84" s="87"/>
      <c r="J84" s="88"/>
      <c r="K84" s="303">
        <v>0.05</v>
      </c>
      <c r="L84" s="860">
        <f>N78*K84</f>
        <v>3303.4792716178122</v>
      </c>
      <c r="M84" s="861"/>
      <c r="N84" s="51"/>
    </row>
    <row r="85" spans="1:14" ht="15.75" thickBot="1">
      <c r="B85" s="91" t="s">
        <v>974</v>
      </c>
      <c r="C85" s="92"/>
      <c r="D85" s="92"/>
      <c r="E85" s="92"/>
      <c r="F85" s="92"/>
      <c r="G85" s="92"/>
      <c r="H85" s="92"/>
      <c r="I85" s="93"/>
      <c r="J85" s="94"/>
      <c r="K85" s="304">
        <v>0.05</v>
      </c>
      <c r="L85" s="862">
        <f>N78*K85</f>
        <v>3303.4792716178122</v>
      </c>
      <c r="M85" s="863"/>
      <c r="N85" s="51"/>
    </row>
    <row r="86" spans="1:14" ht="15.75" thickBot="1">
      <c r="B86" s="825" t="s">
        <v>953</v>
      </c>
      <c r="C86" s="826"/>
      <c r="D86" s="826"/>
      <c r="E86" s="826"/>
      <c r="F86" s="826"/>
      <c r="G86" s="826"/>
      <c r="H86" s="826"/>
      <c r="I86" s="826"/>
      <c r="J86" s="826"/>
      <c r="K86" s="826"/>
      <c r="L86" s="826"/>
      <c r="M86" s="827"/>
      <c r="N86" s="52">
        <f>L83+L84+L85</f>
        <v>19820.875629706872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85890.461062063114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30</v>
      </c>
      <c r="N36" s="271">
        <f>K36/M36</f>
        <v>3407.5432251897237</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30</v>
      </c>
      <c r="N37" s="271">
        <f>K37/M37</f>
        <v>4089.0518702276686</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30</v>
      </c>
      <c r="N38" s="271">
        <f>K38/M38</f>
        <v>3407.5432251897237</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10913.094497424381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42589.568876633857</v>
      </c>
      <c r="N48" s="271">
        <f>K48*M48</f>
        <v>53236.961095792321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53236.961095792321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2">
        <f>VLOOKUP(A59,TRANSPORTE!A5:D123,4,FALSE)</f>
        <v>819.12972593026996</v>
      </c>
      <c r="M59" s="913"/>
      <c r="N59" s="286">
        <f>K59*L59</f>
        <v>1023.9121574128375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66069.585432356238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13213.917086471249</v>
      </c>
      <c r="M83" s="861"/>
      <c r="N83" s="51"/>
    </row>
    <row r="84" spans="1:14">
      <c r="B84" s="89" t="s">
        <v>973</v>
      </c>
      <c r="C84" s="90"/>
      <c r="D84" s="90"/>
      <c r="E84" s="90"/>
      <c r="F84" s="90"/>
      <c r="G84" s="90"/>
      <c r="H84" s="90"/>
      <c r="I84" s="87"/>
      <c r="J84" s="88"/>
      <c r="K84" s="303">
        <v>0.05</v>
      </c>
      <c r="L84" s="860">
        <f>N78*K84</f>
        <v>3303.4792716178122</v>
      </c>
      <c r="M84" s="861"/>
      <c r="N84" s="51"/>
    </row>
    <row r="85" spans="1:14" ht="15.75" thickBot="1">
      <c r="B85" s="91" t="s">
        <v>974</v>
      </c>
      <c r="C85" s="92"/>
      <c r="D85" s="92"/>
      <c r="E85" s="92"/>
      <c r="F85" s="92"/>
      <c r="G85" s="92"/>
      <c r="H85" s="92"/>
      <c r="I85" s="93"/>
      <c r="J85" s="94"/>
      <c r="K85" s="304">
        <v>0.05</v>
      </c>
      <c r="L85" s="862">
        <f>N78*K85</f>
        <v>3303.4792716178122</v>
      </c>
      <c r="M85" s="863"/>
      <c r="N85" s="51"/>
    </row>
    <row r="86" spans="1:14" ht="15.75" thickBot="1">
      <c r="B86" s="825" t="s">
        <v>953</v>
      </c>
      <c r="C86" s="826"/>
      <c r="D86" s="826"/>
      <c r="E86" s="826"/>
      <c r="F86" s="826"/>
      <c r="G86" s="826"/>
      <c r="H86" s="826"/>
      <c r="I86" s="826"/>
      <c r="J86" s="826"/>
      <c r="K86" s="826"/>
      <c r="L86" s="826"/>
      <c r="M86" s="827"/>
      <c r="N86" s="52">
        <f>L83+L84+L85</f>
        <v>19820.875629706872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85890.461062063114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573.89444061264135</v>
      </c>
      <c r="N49" s="271">
        <f>K49*M49</f>
        <v>51650.499655137719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107016.93919476174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115102.39681827438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23020.479363654878</v>
      </c>
      <c r="M83" s="861"/>
      <c r="N83" s="51"/>
    </row>
    <row r="84" spans="1:14">
      <c r="B84" s="89" t="s">
        <v>973</v>
      </c>
      <c r="C84" s="90"/>
      <c r="D84" s="90"/>
      <c r="E84" s="90"/>
      <c r="F84" s="90"/>
      <c r="G84" s="90"/>
      <c r="H84" s="90"/>
      <c r="I84" s="87"/>
      <c r="J84" s="88"/>
      <c r="K84" s="303">
        <v>0.05</v>
      </c>
      <c r="L84" s="860">
        <f>N78*K84</f>
        <v>5755.1198409137196</v>
      </c>
      <c r="M84" s="861"/>
      <c r="N84" s="51"/>
    </row>
    <row r="85" spans="1:14" ht="15.75" thickBot="1">
      <c r="B85" s="91" t="s">
        <v>974</v>
      </c>
      <c r="C85" s="92"/>
      <c r="D85" s="92"/>
      <c r="E85" s="92"/>
      <c r="F85" s="92"/>
      <c r="G85" s="92"/>
      <c r="H85" s="92"/>
      <c r="I85" s="93"/>
      <c r="J85" s="94"/>
      <c r="K85" s="304">
        <v>0.05</v>
      </c>
      <c r="L85" s="862">
        <f>N78*K85</f>
        <v>5755.1198409137196</v>
      </c>
      <c r="M85" s="863"/>
      <c r="N85" s="51"/>
    </row>
    <row r="86" spans="1:14" ht="15.75" thickBot="1">
      <c r="B86" s="825" t="s">
        <v>953</v>
      </c>
      <c r="C86" s="826"/>
      <c r="D86" s="826"/>
      <c r="E86" s="826"/>
      <c r="F86" s="826"/>
      <c r="G86" s="826"/>
      <c r="H86" s="826"/>
      <c r="I86" s="826"/>
      <c r="J86" s="826"/>
      <c r="K86" s="826"/>
      <c r="L86" s="826"/>
      <c r="M86" s="827"/>
      <c r="N86" s="52">
        <f>L83+L84+L85</f>
        <v>34530.719045482321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149633.11586375671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573.89444061264135</v>
      </c>
      <c r="N49" s="271">
        <f>K49*M49</f>
        <v>51650.499655137719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107016.93919476174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115102.39681827438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23020.479363654878</v>
      </c>
      <c r="M83" s="861"/>
      <c r="N83" s="51"/>
    </row>
    <row r="84" spans="1:14">
      <c r="B84" s="89" t="s">
        <v>973</v>
      </c>
      <c r="C84" s="90"/>
      <c r="D84" s="90"/>
      <c r="E84" s="90"/>
      <c r="F84" s="90"/>
      <c r="G84" s="90"/>
      <c r="H84" s="90"/>
      <c r="I84" s="87"/>
      <c r="J84" s="88"/>
      <c r="K84" s="303">
        <v>0.05</v>
      </c>
      <c r="L84" s="860">
        <f>N78*K84</f>
        <v>5755.1198409137196</v>
      </c>
      <c r="M84" s="861"/>
      <c r="N84" s="51"/>
    </row>
    <row r="85" spans="1:14" ht="15.75" thickBot="1">
      <c r="B85" s="91" t="s">
        <v>974</v>
      </c>
      <c r="C85" s="92"/>
      <c r="D85" s="92"/>
      <c r="E85" s="92"/>
      <c r="F85" s="92"/>
      <c r="G85" s="92"/>
      <c r="H85" s="92"/>
      <c r="I85" s="93"/>
      <c r="J85" s="94"/>
      <c r="K85" s="304">
        <v>0.05</v>
      </c>
      <c r="L85" s="862">
        <f>N78*K85</f>
        <v>5755.1198409137196</v>
      </c>
      <c r="M85" s="863"/>
      <c r="N85" s="51"/>
    </row>
    <row r="86" spans="1:14" ht="15.75" thickBot="1">
      <c r="B86" s="825" t="s">
        <v>953</v>
      </c>
      <c r="C86" s="826"/>
      <c r="D86" s="826"/>
      <c r="E86" s="826"/>
      <c r="F86" s="826"/>
      <c r="G86" s="826"/>
      <c r="H86" s="826"/>
      <c r="I86" s="826"/>
      <c r="J86" s="826"/>
      <c r="K86" s="826"/>
      <c r="L86" s="826"/>
      <c r="M86" s="827"/>
      <c r="N86" s="52">
        <f>L83+L84+L85</f>
        <v>34530.719045482321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149633.11586375671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573.89444061264135</v>
      </c>
      <c r="N49" s="271">
        <f>K49*M49</f>
        <v>51650.499655137719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107016.93919476174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115102.39681827438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23020.479363654878</v>
      </c>
      <c r="M83" s="861"/>
      <c r="N83" s="51"/>
    </row>
    <row r="84" spans="1:14">
      <c r="B84" s="89" t="s">
        <v>973</v>
      </c>
      <c r="C84" s="90"/>
      <c r="D84" s="90"/>
      <c r="E84" s="90"/>
      <c r="F84" s="90"/>
      <c r="G84" s="90"/>
      <c r="H84" s="90"/>
      <c r="I84" s="87"/>
      <c r="J84" s="88"/>
      <c r="K84" s="303">
        <v>0.05</v>
      </c>
      <c r="L84" s="860">
        <f>N78*K84</f>
        <v>5755.1198409137196</v>
      </c>
      <c r="M84" s="861"/>
      <c r="N84" s="51"/>
    </row>
    <row r="85" spans="1:14" ht="15.75" thickBot="1">
      <c r="B85" s="91" t="s">
        <v>974</v>
      </c>
      <c r="C85" s="92"/>
      <c r="D85" s="92"/>
      <c r="E85" s="92"/>
      <c r="F85" s="92"/>
      <c r="G85" s="92"/>
      <c r="H85" s="92"/>
      <c r="I85" s="93"/>
      <c r="J85" s="94"/>
      <c r="K85" s="304">
        <v>0.05</v>
      </c>
      <c r="L85" s="862">
        <f>N78*K85</f>
        <v>5755.1198409137196</v>
      </c>
      <c r="M85" s="863"/>
      <c r="N85" s="51"/>
    </row>
    <row r="86" spans="1:14" ht="15.75" thickBot="1">
      <c r="B86" s="825" t="s">
        <v>953</v>
      </c>
      <c r="C86" s="826"/>
      <c r="D86" s="826"/>
      <c r="E86" s="826"/>
      <c r="F86" s="826"/>
      <c r="G86" s="826"/>
      <c r="H86" s="826"/>
      <c r="I86" s="826"/>
      <c r="J86" s="826"/>
      <c r="K86" s="826"/>
      <c r="L86" s="826"/>
      <c r="M86" s="827"/>
      <c r="N86" s="52">
        <f>L83+L84+L85</f>
        <v>34530.719045482321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149633.11586375671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573.89444061264135</v>
      </c>
      <c r="N49" s="271">
        <f>K49*M49</f>
        <v>51650.499655137719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107016.93919476174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115102.39681827438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23020.479363654878</v>
      </c>
      <c r="M83" s="861"/>
      <c r="N83" s="51"/>
    </row>
    <row r="84" spans="1:14">
      <c r="B84" s="89" t="s">
        <v>973</v>
      </c>
      <c r="C84" s="90"/>
      <c r="D84" s="90"/>
      <c r="E84" s="90"/>
      <c r="F84" s="90"/>
      <c r="G84" s="90"/>
      <c r="H84" s="90"/>
      <c r="I84" s="87"/>
      <c r="J84" s="88"/>
      <c r="K84" s="303">
        <v>0.05</v>
      </c>
      <c r="L84" s="860">
        <f>N78*K84</f>
        <v>5755.1198409137196</v>
      </c>
      <c r="M84" s="861"/>
      <c r="N84" s="51"/>
    </row>
    <row r="85" spans="1:14" ht="15.75" thickBot="1">
      <c r="B85" s="91" t="s">
        <v>974</v>
      </c>
      <c r="C85" s="92"/>
      <c r="D85" s="92"/>
      <c r="E85" s="92"/>
      <c r="F85" s="92"/>
      <c r="G85" s="92"/>
      <c r="H85" s="92"/>
      <c r="I85" s="93"/>
      <c r="J85" s="94"/>
      <c r="K85" s="304">
        <v>0.05</v>
      </c>
      <c r="L85" s="862">
        <f>N78*K85</f>
        <v>5755.1198409137196</v>
      </c>
      <c r="M85" s="863"/>
      <c r="N85" s="51"/>
    </row>
    <row r="86" spans="1:14" ht="15.75" thickBot="1">
      <c r="B86" s="825" t="s">
        <v>953</v>
      </c>
      <c r="C86" s="826"/>
      <c r="D86" s="826"/>
      <c r="E86" s="826"/>
      <c r="F86" s="826"/>
      <c r="G86" s="826"/>
      <c r="H86" s="826"/>
      <c r="I86" s="826"/>
      <c r="J86" s="826"/>
      <c r="K86" s="826"/>
      <c r="L86" s="826"/>
      <c r="M86" s="827"/>
      <c r="N86" s="52">
        <f>L83+L84+L85</f>
        <v>34530.719045482321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149633.11586375671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55366.439539624014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63451.897163136651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12690.379432627331</v>
      </c>
      <c r="M83" s="861"/>
      <c r="N83" s="51"/>
    </row>
    <row r="84" spans="1:14">
      <c r="B84" s="89" t="s">
        <v>973</v>
      </c>
      <c r="C84" s="90"/>
      <c r="D84" s="90"/>
      <c r="E84" s="90"/>
      <c r="F84" s="90"/>
      <c r="G84" s="90"/>
      <c r="H84" s="90"/>
      <c r="I84" s="87"/>
      <c r="J84" s="88"/>
      <c r="K84" s="303">
        <v>0.05</v>
      </c>
      <c r="L84" s="860">
        <f>N78*K84</f>
        <v>3172.5948581568327</v>
      </c>
      <c r="M84" s="861"/>
      <c r="N84" s="51"/>
    </row>
    <row r="85" spans="1:14" ht="15.75" thickBot="1">
      <c r="B85" s="91" t="s">
        <v>974</v>
      </c>
      <c r="C85" s="92"/>
      <c r="D85" s="92"/>
      <c r="E85" s="92"/>
      <c r="F85" s="92"/>
      <c r="G85" s="92"/>
      <c r="H85" s="92"/>
      <c r="I85" s="93"/>
      <c r="J85" s="94"/>
      <c r="K85" s="304">
        <v>0.05</v>
      </c>
      <c r="L85" s="862">
        <f>N78*K85</f>
        <v>3172.5948581568327</v>
      </c>
      <c r="M85" s="863"/>
      <c r="N85" s="51"/>
    </row>
    <row r="86" spans="1:14" ht="15.75" thickBot="1">
      <c r="B86" s="825" t="s">
        <v>953</v>
      </c>
      <c r="C86" s="826"/>
      <c r="D86" s="826"/>
      <c r="E86" s="826"/>
      <c r="F86" s="826"/>
      <c r="G86" s="826"/>
      <c r="H86" s="826"/>
      <c r="I86" s="826"/>
      <c r="J86" s="826"/>
      <c r="K86" s="826"/>
      <c r="L86" s="826"/>
      <c r="M86" s="827"/>
      <c r="N86" s="52">
        <f>L83+L84+L85</f>
        <v>19035.569148940998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82487.466312077653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55366.439539624014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63451.897163136651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12690.379432627331</v>
      </c>
      <c r="M83" s="861"/>
      <c r="N83" s="51"/>
    </row>
    <row r="84" spans="1:14">
      <c r="B84" s="89" t="s">
        <v>973</v>
      </c>
      <c r="C84" s="90"/>
      <c r="D84" s="90"/>
      <c r="E84" s="90"/>
      <c r="F84" s="90"/>
      <c r="G84" s="90"/>
      <c r="H84" s="90"/>
      <c r="I84" s="87"/>
      <c r="J84" s="88"/>
      <c r="K84" s="303">
        <v>0.05</v>
      </c>
      <c r="L84" s="860">
        <f>N78*K84</f>
        <v>3172.5948581568327</v>
      </c>
      <c r="M84" s="861"/>
      <c r="N84" s="51"/>
    </row>
    <row r="85" spans="1:14" ht="15.75" thickBot="1">
      <c r="B85" s="91" t="s">
        <v>974</v>
      </c>
      <c r="C85" s="92"/>
      <c r="D85" s="92"/>
      <c r="E85" s="92"/>
      <c r="F85" s="92"/>
      <c r="G85" s="92"/>
      <c r="H85" s="92"/>
      <c r="I85" s="93"/>
      <c r="J85" s="94"/>
      <c r="K85" s="304">
        <v>0.05</v>
      </c>
      <c r="L85" s="862">
        <f>N78*K85</f>
        <v>3172.5948581568327</v>
      </c>
      <c r="M85" s="863"/>
      <c r="N85" s="51"/>
    </row>
    <row r="86" spans="1:14" ht="15.75" thickBot="1">
      <c r="B86" s="825" t="s">
        <v>953</v>
      </c>
      <c r="C86" s="826"/>
      <c r="D86" s="826"/>
      <c r="E86" s="826"/>
      <c r="F86" s="826"/>
      <c r="G86" s="826"/>
      <c r="H86" s="826"/>
      <c r="I86" s="826"/>
      <c r="J86" s="826"/>
      <c r="K86" s="826"/>
      <c r="L86" s="826"/>
      <c r="M86" s="827"/>
      <c r="N86" s="52">
        <f>L83+L84+L85</f>
        <v>19035.569148940998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82487.466312077653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55366.439539624014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63451.897163136651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12690.379432627331</v>
      </c>
      <c r="M83" s="861"/>
      <c r="N83" s="51"/>
    </row>
    <row r="84" spans="1:14">
      <c r="B84" s="89" t="s">
        <v>973</v>
      </c>
      <c r="C84" s="90"/>
      <c r="D84" s="90"/>
      <c r="E84" s="90"/>
      <c r="F84" s="90"/>
      <c r="G84" s="90"/>
      <c r="H84" s="90"/>
      <c r="I84" s="87"/>
      <c r="J84" s="88"/>
      <c r="K84" s="303">
        <v>0.05</v>
      </c>
      <c r="L84" s="860">
        <f>N78*K84</f>
        <v>3172.5948581568327</v>
      </c>
      <c r="M84" s="861"/>
      <c r="N84" s="51"/>
    </row>
    <row r="85" spans="1:14" ht="15.75" thickBot="1">
      <c r="B85" s="91" t="s">
        <v>974</v>
      </c>
      <c r="C85" s="92"/>
      <c r="D85" s="92"/>
      <c r="E85" s="92"/>
      <c r="F85" s="92"/>
      <c r="G85" s="92"/>
      <c r="H85" s="92"/>
      <c r="I85" s="93"/>
      <c r="J85" s="94"/>
      <c r="K85" s="304">
        <v>0.05</v>
      </c>
      <c r="L85" s="862">
        <f>N78*K85</f>
        <v>3172.5948581568327</v>
      </c>
      <c r="M85" s="863"/>
      <c r="N85" s="51"/>
    </row>
    <row r="86" spans="1:14" ht="15.75" thickBot="1">
      <c r="B86" s="825" t="s">
        <v>953</v>
      </c>
      <c r="C86" s="826"/>
      <c r="D86" s="826"/>
      <c r="E86" s="826"/>
      <c r="F86" s="826"/>
      <c r="G86" s="826"/>
      <c r="H86" s="826"/>
      <c r="I86" s="826"/>
      <c r="J86" s="826"/>
      <c r="K86" s="826"/>
      <c r="L86" s="826"/>
      <c r="M86" s="827"/>
      <c r="N86" s="52">
        <f>L83+L84+L85</f>
        <v>19035.569148940998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82487.466312077653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55366.439539624014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63451.897163136651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12690.379432627331</v>
      </c>
      <c r="M83" s="861"/>
      <c r="N83" s="51"/>
    </row>
    <row r="84" spans="1:14">
      <c r="B84" s="89" t="s">
        <v>973</v>
      </c>
      <c r="C84" s="90"/>
      <c r="D84" s="90"/>
      <c r="E84" s="90"/>
      <c r="F84" s="90"/>
      <c r="G84" s="90"/>
      <c r="H84" s="90"/>
      <c r="I84" s="87"/>
      <c r="J84" s="88"/>
      <c r="K84" s="303">
        <v>0.05</v>
      </c>
      <c r="L84" s="860">
        <f>N78*K84</f>
        <v>3172.5948581568327</v>
      </c>
      <c r="M84" s="861"/>
      <c r="N84" s="51"/>
    </row>
    <row r="85" spans="1:14" ht="15.75" thickBot="1">
      <c r="B85" s="91" t="s">
        <v>974</v>
      </c>
      <c r="C85" s="92"/>
      <c r="D85" s="92"/>
      <c r="E85" s="92"/>
      <c r="F85" s="92"/>
      <c r="G85" s="92"/>
      <c r="H85" s="92"/>
      <c r="I85" s="93"/>
      <c r="J85" s="94"/>
      <c r="K85" s="304">
        <v>0.05</v>
      </c>
      <c r="L85" s="862">
        <f>N78*K85</f>
        <v>3172.5948581568327</v>
      </c>
      <c r="M85" s="863"/>
      <c r="N85" s="51"/>
    </row>
    <row r="86" spans="1:14" ht="15.75" thickBot="1">
      <c r="B86" s="825" t="s">
        <v>953</v>
      </c>
      <c r="C86" s="826"/>
      <c r="D86" s="826"/>
      <c r="E86" s="826"/>
      <c r="F86" s="826"/>
      <c r="G86" s="826"/>
      <c r="H86" s="826"/>
      <c r="I86" s="826"/>
      <c r="J86" s="826"/>
      <c r="K86" s="826"/>
      <c r="L86" s="826"/>
      <c r="M86" s="827"/>
      <c r="N86" s="52">
        <f>L83+L84+L85</f>
        <v>19035.569148940998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82487.466312077653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573.89444061264135</v>
      </c>
      <c r="N48" s="271">
        <f>K48*M48</f>
        <v>573.89444061264135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573.89444061264135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573.89444061264135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114.77888812252827</v>
      </c>
      <c r="M83" s="861"/>
      <c r="N83" s="51"/>
    </row>
    <row r="84" spans="1:14">
      <c r="B84" s="89" t="s">
        <v>973</v>
      </c>
      <c r="C84" s="90"/>
      <c r="D84" s="90"/>
      <c r="E84" s="90"/>
      <c r="F84" s="90"/>
      <c r="G84" s="90"/>
      <c r="H84" s="90"/>
      <c r="I84" s="87"/>
      <c r="J84" s="88"/>
      <c r="K84" s="303">
        <v>0.05</v>
      </c>
      <c r="L84" s="860">
        <f>N78*K84</f>
        <v>28.694722030632068</v>
      </c>
      <c r="M84" s="861"/>
      <c r="N84" s="51"/>
    </row>
    <row r="85" spans="1:14" ht="15.75" thickBot="1">
      <c r="B85" s="91" t="s">
        <v>974</v>
      </c>
      <c r="C85" s="92"/>
      <c r="D85" s="92"/>
      <c r="E85" s="92"/>
      <c r="F85" s="92"/>
      <c r="G85" s="92"/>
      <c r="H85" s="92"/>
      <c r="I85" s="93"/>
      <c r="J85" s="94"/>
      <c r="K85" s="304">
        <v>0.05</v>
      </c>
      <c r="L85" s="862">
        <f>N78*K85</f>
        <v>28.694722030632068</v>
      </c>
      <c r="M85" s="863"/>
      <c r="N85" s="51"/>
    </row>
    <row r="86" spans="1:14" ht="15.75" thickBot="1">
      <c r="B86" s="825" t="s">
        <v>953</v>
      </c>
      <c r="C86" s="826"/>
      <c r="D86" s="826"/>
      <c r="E86" s="826"/>
      <c r="F86" s="826"/>
      <c r="G86" s="826"/>
      <c r="H86" s="826"/>
      <c r="I86" s="826"/>
      <c r="J86" s="826"/>
      <c r="K86" s="826"/>
      <c r="L86" s="826"/>
      <c r="M86" s="827"/>
      <c r="N86" s="52">
        <f>L83+L84+L85</f>
        <v>172.16833218379242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746.06277279643382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573.89444061264135</v>
      </c>
      <c r="N49" s="271">
        <f>K49*M49</f>
        <v>51650.499655137719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107016.93919476174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115102.39681827438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23020.479363654878</v>
      </c>
      <c r="M83" s="861"/>
      <c r="N83" s="51"/>
    </row>
    <row r="84" spans="1:14">
      <c r="B84" s="89" t="s">
        <v>973</v>
      </c>
      <c r="C84" s="90"/>
      <c r="D84" s="90"/>
      <c r="E84" s="90"/>
      <c r="F84" s="90"/>
      <c r="G84" s="90"/>
      <c r="H84" s="90"/>
      <c r="I84" s="87"/>
      <c r="J84" s="88"/>
      <c r="K84" s="303">
        <v>0.05</v>
      </c>
      <c r="L84" s="860">
        <f>N78*K84</f>
        <v>5755.1198409137196</v>
      </c>
      <c r="M84" s="861"/>
      <c r="N84" s="51"/>
    </row>
    <row r="85" spans="1:14" ht="15.75" thickBot="1">
      <c r="B85" s="91" t="s">
        <v>974</v>
      </c>
      <c r="C85" s="92"/>
      <c r="D85" s="92"/>
      <c r="E85" s="92"/>
      <c r="F85" s="92"/>
      <c r="G85" s="92"/>
      <c r="H85" s="92"/>
      <c r="I85" s="93"/>
      <c r="J85" s="94"/>
      <c r="K85" s="304">
        <v>0.05</v>
      </c>
      <c r="L85" s="862">
        <f>N78*K85</f>
        <v>5755.1198409137196</v>
      </c>
      <c r="M85" s="863"/>
      <c r="N85" s="51"/>
    </row>
    <row r="86" spans="1:14" ht="15.75" thickBot="1">
      <c r="B86" s="825" t="s">
        <v>953</v>
      </c>
      <c r="C86" s="826"/>
      <c r="D86" s="826"/>
      <c r="E86" s="826"/>
      <c r="F86" s="826"/>
      <c r="G86" s="826"/>
      <c r="H86" s="826"/>
      <c r="I86" s="826"/>
      <c r="J86" s="826"/>
      <c r="K86" s="826"/>
      <c r="L86" s="826"/>
      <c r="M86" s="827"/>
      <c r="N86" s="52">
        <f>L83+L84+L85</f>
        <v>34530.719045482321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149633.11586375671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573.89444061264135</v>
      </c>
      <c r="N49" s="271">
        <f>K49*M49</f>
        <v>51650.499655137719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107016.93919476174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115102.39681827438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23020.479363654878</v>
      </c>
      <c r="M83" s="861"/>
      <c r="N83" s="51"/>
    </row>
    <row r="84" spans="1:14">
      <c r="B84" s="89" t="s">
        <v>973</v>
      </c>
      <c r="C84" s="90"/>
      <c r="D84" s="90"/>
      <c r="E84" s="90"/>
      <c r="F84" s="90"/>
      <c r="G84" s="90"/>
      <c r="H84" s="90"/>
      <c r="I84" s="87"/>
      <c r="J84" s="88"/>
      <c r="K84" s="303">
        <v>0.05</v>
      </c>
      <c r="L84" s="860">
        <f>N78*K84</f>
        <v>5755.1198409137196</v>
      </c>
      <c r="M84" s="861"/>
      <c r="N84" s="51"/>
    </row>
    <row r="85" spans="1:14" ht="15.75" thickBot="1">
      <c r="B85" s="91" t="s">
        <v>974</v>
      </c>
      <c r="C85" s="92"/>
      <c r="D85" s="92"/>
      <c r="E85" s="92"/>
      <c r="F85" s="92"/>
      <c r="G85" s="92"/>
      <c r="H85" s="92"/>
      <c r="I85" s="93"/>
      <c r="J85" s="94"/>
      <c r="K85" s="304">
        <v>0.05</v>
      </c>
      <c r="L85" s="862">
        <f>N78*K85</f>
        <v>5755.1198409137196</v>
      </c>
      <c r="M85" s="863"/>
      <c r="N85" s="51"/>
    </row>
    <row r="86" spans="1:14" ht="15.75" thickBot="1">
      <c r="B86" s="825" t="s">
        <v>953</v>
      </c>
      <c r="C86" s="826"/>
      <c r="D86" s="826"/>
      <c r="E86" s="826"/>
      <c r="F86" s="826"/>
      <c r="G86" s="826"/>
      <c r="H86" s="826"/>
      <c r="I86" s="826"/>
      <c r="J86" s="826"/>
      <c r="K86" s="826"/>
      <c r="L86" s="826"/>
      <c r="M86" s="827"/>
      <c r="N86" s="52">
        <f>L83+L84+L85</f>
        <v>34530.719045482321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149633.11586375671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55366.439539624014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63451.897163136651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12690.379432627331</v>
      </c>
      <c r="M83" s="861"/>
      <c r="N83" s="51"/>
    </row>
    <row r="84" spans="1:14">
      <c r="B84" s="89" t="s">
        <v>973</v>
      </c>
      <c r="C84" s="90"/>
      <c r="D84" s="90"/>
      <c r="E84" s="90"/>
      <c r="F84" s="90"/>
      <c r="G84" s="90"/>
      <c r="H84" s="90"/>
      <c r="I84" s="87"/>
      <c r="J84" s="88"/>
      <c r="K84" s="303">
        <v>0.05</v>
      </c>
      <c r="L84" s="860">
        <f>N78*K84</f>
        <v>3172.5948581568327</v>
      </c>
      <c r="M84" s="861"/>
      <c r="N84" s="51"/>
    </row>
    <row r="85" spans="1:14" ht="15.75" thickBot="1">
      <c r="B85" s="91" t="s">
        <v>974</v>
      </c>
      <c r="C85" s="92"/>
      <c r="D85" s="92"/>
      <c r="E85" s="92"/>
      <c r="F85" s="92"/>
      <c r="G85" s="92"/>
      <c r="H85" s="92"/>
      <c r="I85" s="93"/>
      <c r="J85" s="94"/>
      <c r="K85" s="304">
        <v>0.05</v>
      </c>
      <c r="L85" s="862">
        <f>N78*K85</f>
        <v>3172.5948581568327</v>
      </c>
      <c r="M85" s="863"/>
      <c r="N85" s="51"/>
    </row>
    <row r="86" spans="1:14" ht="15.75" thickBot="1">
      <c r="B86" s="825" t="s">
        <v>953</v>
      </c>
      <c r="C86" s="826"/>
      <c r="D86" s="826"/>
      <c r="E86" s="826"/>
      <c r="F86" s="826"/>
      <c r="G86" s="826"/>
      <c r="H86" s="826"/>
      <c r="I86" s="826"/>
      <c r="J86" s="826"/>
      <c r="K86" s="826"/>
      <c r="L86" s="826"/>
      <c r="M86" s="827"/>
      <c r="N86" s="52">
        <f>L83+L84+L85</f>
        <v>19035.569148940998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82487.466312077653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45</v>
      </c>
      <c r="N36" s="271">
        <f>K36/M36</f>
        <v>1419.809677162385</v>
      </c>
    </row>
    <row r="37" spans="1:14">
      <c r="A37" s="113" t="s">
        <v>271</v>
      </c>
      <c r="B37" s="874" t="str">
        <f>VLOOKUP(A37,EQUIPOS!A7:D154,3,FALSE)</f>
        <v>Motoniveladora, potencia 140 HP, ancho de cuchilla 3,66 m, peso 11 ton.</v>
      </c>
      <c r="C37" s="875"/>
      <c r="D37" s="875"/>
      <c r="E37" s="875"/>
      <c r="F37" s="875"/>
      <c r="G37" s="875"/>
      <c r="H37" s="876"/>
      <c r="I37" s="266"/>
      <c r="J37" s="267"/>
      <c r="K37" s="268">
        <f>VLOOKUP(A37,EQUIPOS!A7:D164,4,FALSE)</f>
        <v>122671.55610683006</v>
      </c>
      <c r="L37" s="269"/>
      <c r="M37" s="270">
        <v>45</v>
      </c>
      <c r="N37" s="271">
        <f>K37/M37</f>
        <v>2726.0345801517792</v>
      </c>
    </row>
    <row r="38" spans="1:14">
      <c r="A38" t="s">
        <v>365</v>
      </c>
      <c r="B38" s="874" t="str">
        <f>VLOOKUP(A38,EQUIPOS!A8:D154,3,FALSE)</f>
        <v xml:space="preserve">Vibrocompatador, potencia 153 HP, peso 10 Ton. </v>
      </c>
      <c r="C38" s="875"/>
      <c r="D38" s="875"/>
      <c r="E38" s="875"/>
      <c r="F38" s="875"/>
      <c r="G38" s="875"/>
      <c r="H38" s="876"/>
      <c r="I38" s="266"/>
      <c r="J38" s="267"/>
      <c r="K38" s="268">
        <f>VLOOKUP(A38,EQUIPOS!A8:D165,4,FALSE)</f>
        <v>102226.29675569171</v>
      </c>
      <c r="L38" s="269"/>
      <c r="M38" s="270">
        <v>45</v>
      </c>
      <c r="N38" s="271">
        <f>K38/M38</f>
        <v>2271.6954834598159</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6423.5105253188249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42589.568876633857</v>
      </c>
      <c r="N48" s="271">
        <f>K48*M48</f>
        <v>55366.439539624014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55366.439539624014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2">
        <f>VLOOKUP(A59,TRANSPORTE!A5:D123,4,FALSE)</f>
        <v>819.12972593026996</v>
      </c>
      <c r="M59" s="913"/>
      <c r="N59" s="286">
        <f>K59*L59</f>
        <v>1064.8686437093511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59">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63451.897163136651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12690.379432627331</v>
      </c>
      <c r="M83" s="861"/>
      <c r="N83" s="51"/>
    </row>
    <row r="84" spans="1:14">
      <c r="B84" s="89" t="s">
        <v>973</v>
      </c>
      <c r="C84" s="90"/>
      <c r="D84" s="90"/>
      <c r="E84" s="90"/>
      <c r="F84" s="90"/>
      <c r="G84" s="90"/>
      <c r="H84" s="90"/>
      <c r="I84" s="87"/>
      <c r="J84" s="88"/>
      <c r="K84" s="303">
        <v>0.05</v>
      </c>
      <c r="L84" s="860">
        <f>N78*K84</f>
        <v>3172.5948581568327</v>
      </c>
      <c r="M84" s="861"/>
      <c r="N84" s="51"/>
    </row>
    <row r="85" spans="1:14" ht="15.75" thickBot="1">
      <c r="B85" s="91" t="s">
        <v>974</v>
      </c>
      <c r="C85" s="92"/>
      <c r="D85" s="92"/>
      <c r="E85" s="92"/>
      <c r="F85" s="92"/>
      <c r="G85" s="92"/>
      <c r="H85" s="92"/>
      <c r="I85" s="93"/>
      <c r="J85" s="94"/>
      <c r="K85" s="304">
        <v>0.05</v>
      </c>
      <c r="L85" s="862">
        <f>N78*K85</f>
        <v>3172.5948581568327</v>
      </c>
      <c r="M85" s="863"/>
      <c r="N85" s="51"/>
    </row>
    <row r="86" spans="1:14" ht="15.75" thickBot="1">
      <c r="B86" s="825" t="s">
        <v>953</v>
      </c>
      <c r="C86" s="826"/>
      <c r="D86" s="826"/>
      <c r="E86" s="826"/>
      <c r="F86" s="826"/>
      <c r="G86" s="826"/>
      <c r="H86" s="826"/>
      <c r="I86" s="826"/>
      <c r="J86" s="826"/>
      <c r="K86" s="826"/>
      <c r="L86" s="826"/>
      <c r="M86" s="827"/>
      <c r="N86" s="52">
        <f>L83+L84+L85</f>
        <v>19035.569148940998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82487.466312077653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573.89444061264135</v>
      </c>
      <c r="N48" s="271">
        <f>K48*M48</f>
        <v>573.89444061264135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573.89444061264135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573.89444061264135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114.77888812252827</v>
      </c>
      <c r="M83" s="861"/>
      <c r="N83" s="51"/>
    </row>
    <row r="84" spans="1:14">
      <c r="B84" s="89" t="s">
        <v>973</v>
      </c>
      <c r="C84" s="90"/>
      <c r="D84" s="90"/>
      <c r="E84" s="90"/>
      <c r="F84" s="90"/>
      <c r="G84" s="90"/>
      <c r="H84" s="90"/>
      <c r="I84" s="87"/>
      <c r="J84" s="88"/>
      <c r="K84" s="303">
        <v>0.05</v>
      </c>
      <c r="L84" s="860">
        <f>N78*K84</f>
        <v>28.694722030632068</v>
      </c>
      <c r="M84" s="861"/>
      <c r="N84" s="51"/>
    </row>
    <row r="85" spans="1:14" ht="15.75" thickBot="1">
      <c r="B85" s="91" t="s">
        <v>974</v>
      </c>
      <c r="C85" s="92"/>
      <c r="D85" s="92"/>
      <c r="E85" s="92"/>
      <c r="F85" s="92"/>
      <c r="G85" s="92"/>
      <c r="H85" s="92"/>
      <c r="I85" s="93"/>
      <c r="J85" s="94"/>
      <c r="K85" s="304">
        <v>0.05</v>
      </c>
      <c r="L85" s="862">
        <f>N78*K85</f>
        <v>28.694722030632068</v>
      </c>
      <c r="M85" s="863"/>
      <c r="N85" s="51"/>
    </row>
    <row r="86" spans="1:14" ht="15.75" thickBot="1">
      <c r="B86" s="825" t="s">
        <v>953</v>
      </c>
      <c r="C86" s="826"/>
      <c r="D86" s="826"/>
      <c r="E86" s="826"/>
      <c r="F86" s="826"/>
      <c r="G86" s="826"/>
      <c r="H86" s="826"/>
      <c r="I86" s="826"/>
      <c r="J86" s="826"/>
      <c r="K86" s="826"/>
      <c r="L86" s="826"/>
      <c r="M86" s="827"/>
      <c r="N86" s="52">
        <f>L83+L84+L85</f>
        <v>172.16833218379242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746.06277279643382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451"/>
      <c r="L30" s="801" t="s">
        <v>945</v>
      </c>
      <c r="M30" s="802"/>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2154.893948046581</v>
      </c>
      <c r="N48" s="271">
        <f>K48*M48</f>
        <v>2154.893948046581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2154.893948046581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2154.893948046581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430.97878960931621</v>
      </c>
      <c r="M83" s="861"/>
      <c r="N83" s="51"/>
    </row>
    <row r="84" spans="1:14">
      <c r="B84" s="89" t="s">
        <v>973</v>
      </c>
      <c r="C84" s="90"/>
      <c r="D84" s="90"/>
      <c r="E84" s="90"/>
      <c r="F84" s="90"/>
      <c r="G84" s="90"/>
      <c r="H84" s="90"/>
      <c r="I84" s="87"/>
      <c r="J84" s="88"/>
      <c r="K84" s="303">
        <v>0.05</v>
      </c>
      <c r="L84" s="860">
        <f>N78*K84</f>
        <v>107.74469740232905</v>
      </c>
      <c r="M84" s="861"/>
      <c r="N84" s="51"/>
    </row>
    <row r="85" spans="1:14" ht="15.75" thickBot="1">
      <c r="B85" s="91" t="s">
        <v>974</v>
      </c>
      <c r="C85" s="92"/>
      <c r="D85" s="92"/>
      <c r="E85" s="92"/>
      <c r="F85" s="92"/>
      <c r="G85" s="92"/>
      <c r="H85" s="92"/>
      <c r="I85" s="93"/>
      <c r="J85" s="94"/>
      <c r="K85" s="304">
        <v>0.05</v>
      </c>
      <c r="L85" s="862">
        <f>N78*K85</f>
        <v>107.74469740232905</v>
      </c>
      <c r="M85" s="863"/>
      <c r="N85" s="51"/>
    </row>
    <row r="86" spans="1:14" ht="15.75" thickBot="1">
      <c r="B86" s="825" t="s">
        <v>953</v>
      </c>
      <c r="C86" s="826"/>
      <c r="D86" s="826"/>
      <c r="E86" s="826"/>
      <c r="F86" s="826"/>
      <c r="G86" s="826"/>
      <c r="H86" s="826"/>
      <c r="I86" s="826"/>
      <c r="J86" s="826"/>
      <c r="K86" s="826"/>
      <c r="L86" s="826"/>
      <c r="M86" s="827"/>
      <c r="N86" s="52">
        <f>L83+L84+L85</f>
        <v>646.46818441397431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2801.3621324605556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1597.1088328737699</v>
      </c>
      <c r="N48" s="271">
        <f>K48*M48</f>
        <v>1597.1088328737699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1597.1088328737699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1597.1088328737699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319.42176657475397</v>
      </c>
      <c r="M83" s="861"/>
      <c r="N83" s="51"/>
    </row>
    <row r="84" spans="1:14">
      <c r="B84" s="89" t="s">
        <v>973</v>
      </c>
      <c r="C84" s="90"/>
      <c r="D84" s="90"/>
      <c r="E84" s="90"/>
      <c r="F84" s="90"/>
      <c r="G84" s="90"/>
      <c r="H84" s="90"/>
      <c r="I84" s="87"/>
      <c r="J84" s="88"/>
      <c r="K84" s="303">
        <v>0.05</v>
      </c>
      <c r="L84" s="860">
        <f>N78*K84</f>
        <v>79.855441643688494</v>
      </c>
      <c r="M84" s="861"/>
      <c r="N84" s="51"/>
    </row>
    <row r="85" spans="1:14" ht="15.75" thickBot="1">
      <c r="B85" s="91" t="s">
        <v>974</v>
      </c>
      <c r="C85" s="92"/>
      <c r="D85" s="92"/>
      <c r="E85" s="92"/>
      <c r="F85" s="92"/>
      <c r="G85" s="92"/>
      <c r="H85" s="92"/>
      <c r="I85" s="93"/>
      <c r="J85" s="94"/>
      <c r="K85" s="304">
        <v>0.05</v>
      </c>
      <c r="L85" s="862">
        <f>N78*K85</f>
        <v>79.855441643688494</v>
      </c>
      <c r="M85" s="863"/>
      <c r="N85" s="51"/>
    </row>
    <row r="86" spans="1:14" ht="15.75" thickBot="1">
      <c r="B86" s="825" t="s">
        <v>953</v>
      </c>
      <c r="C86" s="826"/>
      <c r="D86" s="826"/>
      <c r="E86" s="826"/>
      <c r="F86" s="826"/>
      <c r="G86" s="826"/>
      <c r="H86" s="826"/>
      <c r="I86" s="826"/>
      <c r="J86" s="826"/>
      <c r="K86" s="826"/>
      <c r="L86" s="826"/>
      <c r="M86" s="827"/>
      <c r="N86" s="52">
        <f>L83+L84+L85</f>
        <v>479.13264986213096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2076.2414827359007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1164.3700576205244</v>
      </c>
      <c r="N48" s="271">
        <f>K48*M48</f>
        <v>1164.3700576205244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1164.3700576205244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1164.3700576205244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232.8740115241049</v>
      </c>
      <c r="M83" s="861"/>
      <c r="N83" s="51"/>
    </row>
    <row r="84" spans="1:14">
      <c r="B84" s="89" t="s">
        <v>973</v>
      </c>
      <c r="C84" s="90"/>
      <c r="D84" s="90"/>
      <c r="E84" s="90"/>
      <c r="F84" s="90"/>
      <c r="G84" s="90"/>
      <c r="H84" s="90"/>
      <c r="I84" s="87"/>
      <c r="J84" s="88"/>
      <c r="K84" s="303">
        <v>0.05</v>
      </c>
      <c r="L84" s="860">
        <f>N78*K84</f>
        <v>58.218502881026225</v>
      </c>
      <c r="M84" s="861"/>
      <c r="N84" s="51"/>
    </row>
    <row r="85" spans="1:14" ht="15.75" thickBot="1">
      <c r="B85" s="91" t="s">
        <v>974</v>
      </c>
      <c r="C85" s="92"/>
      <c r="D85" s="92"/>
      <c r="E85" s="92"/>
      <c r="F85" s="92"/>
      <c r="G85" s="92"/>
      <c r="H85" s="92"/>
      <c r="I85" s="93"/>
      <c r="J85" s="94"/>
      <c r="K85" s="304">
        <v>0.05</v>
      </c>
      <c r="L85" s="862">
        <f>N78*K85</f>
        <v>58.218502881026225</v>
      </c>
      <c r="M85" s="863"/>
      <c r="N85" s="51"/>
    </row>
    <row r="86" spans="1:14" ht="15.75" thickBot="1">
      <c r="B86" s="825" t="s">
        <v>953</v>
      </c>
      <c r="C86" s="826"/>
      <c r="D86" s="826"/>
      <c r="E86" s="826"/>
      <c r="F86" s="826"/>
      <c r="G86" s="826"/>
      <c r="H86" s="826"/>
      <c r="I86" s="826"/>
      <c r="J86" s="826"/>
      <c r="K86" s="826"/>
      <c r="L86" s="826"/>
      <c r="M86" s="827"/>
      <c r="N86" s="52">
        <f>L83+L84+L85</f>
        <v>349.31101728615732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1513.6810749066817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2094.4165812540041</v>
      </c>
      <c r="N48" s="271">
        <f>K48*M48</f>
        <v>2094.4165812540041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2094.4165812540041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2094.4165812540041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418.88331625080082</v>
      </c>
      <c r="M83" s="861"/>
      <c r="N83" s="51"/>
    </row>
    <row r="84" spans="1:14">
      <c r="B84" s="89" t="s">
        <v>973</v>
      </c>
      <c r="C84" s="90"/>
      <c r="D84" s="90"/>
      <c r="E84" s="90"/>
      <c r="F84" s="90"/>
      <c r="G84" s="90"/>
      <c r="H84" s="90"/>
      <c r="I84" s="87"/>
      <c r="J84" s="88"/>
      <c r="K84" s="303">
        <v>0.05</v>
      </c>
      <c r="L84" s="860">
        <f>N78*K84</f>
        <v>104.7208290627002</v>
      </c>
      <c r="M84" s="861"/>
      <c r="N84" s="51"/>
    </row>
    <row r="85" spans="1:14" ht="15.75" thickBot="1">
      <c r="B85" s="91" t="s">
        <v>974</v>
      </c>
      <c r="C85" s="92"/>
      <c r="D85" s="92"/>
      <c r="E85" s="92"/>
      <c r="F85" s="92"/>
      <c r="G85" s="92"/>
      <c r="H85" s="92"/>
      <c r="I85" s="93"/>
      <c r="J85" s="94"/>
      <c r="K85" s="304">
        <v>0.05</v>
      </c>
      <c r="L85" s="862">
        <f>N78*K85</f>
        <v>104.7208290627002</v>
      </c>
      <c r="M85" s="863"/>
      <c r="N85" s="51"/>
    </row>
    <row r="86" spans="1:14" ht="15.75" thickBot="1">
      <c r="B86" s="825" t="s">
        <v>953</v>
      </c>
      <c r="C86" s="826"/>
      <c r="D86" s="826"/>
      <c r="E86" s="826"/>
      <c r="F86" s="826"/>
      <c r="G86" s="826"/>
      <c r="H86" s="826"/>
      <c r="I86" s="826"/>
      <c r="J86" s="826"/>
      <c r="K86" s="826"/>
      <c r="L86" s="826"/>
      <c r="M86" s="827"/>
      <c r="N86" s="52">
        <f>L83+L84+L85</f>
        <v>628.32497437620123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2722.7415556302053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1570.4903523258736</v>
      </c>
      <c r="N48" s="271">
        <f>K48*M48</f>
        <v>1570.4903523258736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1570.4903523258736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1570.4903523258736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314.09807046517471</v>
      </c>
      <c r="M83" s="861"/>
      <c r="N83" s="51"/>
    </row>
    <row r="84" spans="1:14">
      <c r="B84" s="89" t="s">
        <v>973</v>
      </c>
      <c r="C84" s="90"/>
      <c r="D84" s="90"/>
      <c r="E84" s="90"/>
      <c r="F84" s="90"/>
      <c r="G84" s="90"/>
      <c r="H84" s="90"/>
      <c r="I84" s="87"/>
      <c r="J84" s="88"/>
      <c r="K84" s="303">
        <v>0.05</v>
      </c>
      <c r="L84" s="860">
        <f>N78*K84</f>
        <v>78.524517616293679</v>
      </c>
      <c r="M84" s="861"/>
      <c r="N84" s="51"/>
    </row>
    <row r="85" spans="1:14" ht="15.75" thickBot="1">
      <c r="B85" s="91" t="s">
        <v>974</v>
      </c>
      <c r="C85" s="92"/>
      <c r="D85" s="92"/>
      <c r="E85" s="92"/>
      <c r="F85" s="92"/>
      <c r="G85" s="92"/>
      <c r="H85" s="92"/>
      <c r="I85" s="93"/>
      <c r="J85" s="94"/>
      <c r="K85" s="304">
        <v>0.05</v>
      </c>
      <c r="L85" s="862">
        <f>N78*K85</f>
        <v>78.524517616293679</v>
      </c>
      <c r="M85" s="863"/>
      <c r="N85" s="51"/>
    </row>
    <row r="86" spans="1:14" ht="15.75" thickBot="1">
      <c r="B86" s="825" t="s">
        <v>953</v>
      </c>
      <c r="C86" s="826"/>
      <c r="D86" s="826"/>
      <c r="E86" s="826"/>
      <c r="F86" s="826"/>
      <c r="G86" s="826"/>
      <c r="H86" s="826"/>
      <c r="I86" s="826"/>
      <c r="J86" s="826"/>
      <c r="K86" s="826"/>
      <c r="L86" s="826"/>
      <c r="M86" s="827"/>
      <c r="N86" s="52">
        <f>L83+L84+L85</f>
        <v>471.14710569776207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2041.6374580236356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1846.0768051343518</v>
      </c>
      <c r="N48" s="271">
        <f>K48*M48</f>
        <v>1846.0768051343518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1846.0768051343518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1846.0768051343518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369.21536102687037</v>
      </c>
      <c r="M83" s="861"/>
      <c r="N83" s="51"/>
    </row>
    <row r="84" spans="1:14">
      <c r="B84" s="89" t="s">
        <v>973</v>
      </c>
      <c r="C84" s="90"/>
      <c r="D84" s="90"/>
      <c r="E84" s="90"/>
      <c r="F84" s="90"/>
      <c r="G84" s="90"/>
      <c r="H84" s="90"/>
      <c r="I84" s="87"/>
      <c r="J84" s="88"/>
      <c r="K84" s="303">
        <v>0.05</v>
      </c>
      <c r="L84" s="860">
        <f>N78*K84</f>
        <v>92.303840256717592</v>
      </c>
      <c r="M84" s="861"/>
      <c r="N84" s="51"/>
    </row>
    <row r="85" spans="1:14" ht="15.75" thickBot="1">
      <c r="B85" s="91" t="s">
        <v>974</v>
      </c>
      <c r="C85" s="92"/>
      <c r="D85" s="92"/>
      <c r="E85" s="92"/>
      <c r="F85" s="92"/>
      <c r="G85" s="92"/>
      <c r="H85" s="92"/>
      <c r="I85" s="93"/>
      <c r="J85" s="94"/>
      <c r="K85" s="304">
        <v>0.05</v>
      </c>
      <c r="L85" s="862">
        <f>N78*K85</f>
        <v>92.303840256717592</v>
      </c>
      <c r="M85" s="863"/>
      <c r="N85" s="51"/>
    </row>
    <row r="86" spans="1:14" ht="15.75" thickBot="1">
      <c r="B86" s="825" t="s">
        <v>953</v>
      </c>
      <c r="C86" s="826"/>
      <c r="D86" s="826"/>
      <c r="E86" s="826"/>
      <c r="F86" s="826"/>
      <c r="G86" s="826"/>
      <c r="H86" s="826"/>
      <c r="I86" s="826"/>
      <c r="J86" s="826"/>
      <c r="K86" s="826"/>
      <c r="L86" s="826"/>
      <c r="M86" s="827"/>
      <c r="N86" s="52">
        <f>L83+L84+L85</f>
        <v>553.82304154030555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2399.8998466746575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1431.7548317102387</v>
      </c>
      <c r="N48" s="271">
        <f>K48*M48</f>
        <v>1431.7548317102387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1431.7548317102387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1431.7548317102387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286.35096634204774</v>
      </c>
      <c r="M83" s="861"/>
      <c r="N83" s="51"/>
    </row>
    <row r="84" spans="1:14">
      <c r="B84" s="89" t="s">
        <v>973</v>
      </c>
      <c r="C84" s="90"/>
      <c r="D84" s="90"/>
      <c r="E84" s="90"/>
      <c r="F84" s="90"/>
      <c r="G84" s="90"/>
      <c r="H84" s="90"/>
      <c r="I84" s="87"/>
      <c r="J84" s="88"/>
      <c r="K84" s="303">
        <v>0.05</v>
      </c>
      <c r="L84" s="860">
        <f>N78*K84</f>
        <v>71.587741585511935</v>
      </c>
      <c r="M84" s="861"/>
      <c r="N84" s="51"/>
    </row>
    <row r="85" spans="1:14" ht="15.75" thickBot="1">
      <c r="B85" s="91" t="s">
        <v>974</v>
      </c>
      <c r="C85" s="92"/>
      <c r="D85" s="92"/>
      <c r="E85" s="92"/>
      <c r="F85" s="92"/>
      <c r="G85" s="92"/>
      <c r="H85" s="92"/>
      <c r="I85" s="93"/>
      <c r="J85" s="94"/>
      <c r="K85" s="304">
        <v>0.05</v>
      </c>
      <c r="L85" s="862">
        <f>N78*K85</f>
        <v>71.587741585511935</v>
      </c>
      <c r="M85" s="863"/>
      <c r="N85" s="51"/>
    </row>
    <row r="86" spans="1:14" ht="15.75" thickBot="1">
      <c r="B86" s="825" t="s">
        <v>953</v>
      </c>
      <c r="C86" s="826"/>
      <c r="D86" s="826"/>
      <c r="E86" s="826"/>
      <c r="F86" s="826"/>
      <c r="G86" s="826"/>
      <c r="H86" s="826"/>
      <c r="I86" s="826"/>
      <c r="J86" s="826"/>
      <c r="K86" s="826"/>
      <c r="L86" s="826"/>
      <c r="M86" s="827"/>
      <c r="N86" s="52">
        <f>L83+L84+L85</f>
        <v>429.52644951307161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1861.2812812233103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1781.6091992388772</v>
      </c>
      <c r="N48" s="271">
        <f>K48*M48</f>
        <v>1781.6091992388772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1781.6091992388772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1781.6091992388772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356.32183984777544</v>
      </c>
      <c r="M83" s="861"/>
      <c r="N83" s="51"/>
    </row>
    <row r="84" spans="1:14">
      <c r="B84" s="89" t="s">
        <v>973</v>
      </c>
      <c r="C84" s="90"/>
      <c r="D84" s="90"/>
      <c r="E84" s="90"/>
      <c r="F84" s="90"/>
      <c r="G84" s="90"/>
      <c r="H84" s="90"/>
      <c r="I84" s="87"/>
      <c r="J84" s="88"/>
      <c r="K84" s="303">
        <v>0.05</v>
      </c>
      <c r="L84" s="860">
        <f>N78*K84</f>
        <v>89.080459961943859</v>
      </c>
      <c r="M84" s="861"/>
      <c r="N84" s="51"/>
    </row>
    <row r="85" spans="1:14" ht="15.75" thickBot="1">
      <c r="B85" s="91" t="s">
        <v>974</v>
      </c>
      <c r="C85" s="92"/>
      <c r="D85" s="92"/>
      <c r="E85" s="92"/>
      <c r="F85" s="92"/>
      <c r="G85" s="92"/>
      <c r="H85" s="92"/>
      <c r="I85" s="93"/>
      <c r="J85" s="94"/>
      <c r="K85" s="304">
        <v>0.05</v>
      </c>
      <c r="L85" s="862">
        <f>N78*K85</f>
        <v>89.080459961943859</v>
      </c>
      <c r="M85" s="863"/>
      <c r="N85" s="51"/>
    </row>
    <row r="86" spans="1:14" ht="15.75" thickBot="1">
      <c r="B86" s="825" t="s">
        <v>953</v>
      </c>
      <c r="C86" s="826"/>
      <c r="D86" s="826"/>
      <c r="E86" s="826"/>
      <c r="F86" s="826"/>
      <c r="G86" s="826"/>
      <c r="H86" s="826"/>
      <c r="I86" s="826"/>
      <c r="J86" s="826"/>
      <c r="K86" s="826"/>
      <c r="L86" s="826"/>
      <c r="M86" s="827"/>
      <c r="N86" s="52">
        <f>L83+L84+L85</f>
        <v>534.48275977166315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2316.0919590105404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1806.5760469816196</v>
      </c>
      <c r="N48" s="271">
        <f>K48*M48</f>
        <v>1806.5760469816196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1806.5760469816196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1806.5760469816196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361.31520939632395</v>
      </c>
      <c r="M83" s="861"/>
      <c r="N83" s="51"/>
    </row>
    <row r="84" spans="1:14">
      <c r="B84" s="89" t="s">
        <v>973</v>
      </c>
      <c r="C84" s="90"/>
      <c r="D84" s="90"/>
      <c r="E84" s="90"/>
      <c r="F84" s="90"/>
      <c r="G84" s="90"/>
      <c r="H84" s="90"/>
      <c r="I84" s="87"/>
      <c r="J84" s="88"/>
      <c r="K84" s="303">
        <v>0.05</v>
      </c>
      <c r="L84" s="860">
        <f>N78*K84</f>
        <v>90.328802349080988</v>
      </c>
      <c r="M84" s="861"/>
      <c r="N84" s="51"/>
    </row>
    <row r="85" spans="1:14" ht="15.75" thickBot="1">
      <c r="B85" s="91" t="s">
        <v>974</v>
      </c>
      <c r="C85" s="92"/>
      <c r="D85" s="92"/>
      <c r="E85" s="92"/>
      <c r="F85" s="92"/>
      <c r="G85" s="92"/>
      <c r="H85" s="92"/>
      <c r="I85" s="93"/>
      <c r="J85" s="94"/>
      <c r="K85" s="304">
        <v>0.05</v>
      </c>
      <c r="L85" s="862">
        <f>N78*K85</f>
        <v>90.328802349080988</v>
      </c>
      <c r="M85" s="863"/>
      <c r="N85" s="51"/>
    </row>
    <row r="86" spans="1:14" ht="15.75" thickBot="1">
      <c r="B86" s="825" t="s">
        <v>953</v>
      </c>
      <c r="C86" s="826"/>
      <c r="D86" s="826"/>
      <c r="E86" s="826"/>
      <c r="F86" s="826"/>
      <c r="G86" s="826"/>
      <c r="H86" s="826"/>
      <c r="I86" s="826"/>
      <c r="J86" s="826"/>
      <c r="K86" s="826"/>
      <c r="L86" s="826"/>
      <c r="M86" s="827"/>
      <c r="N86" s="52">
        <f>L83+L84+L85</f>
        <v>541.9728140944859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2348.5488610761054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1860.3075695547248</v>
      </c>
      <c r="N48" s="271">
        <f>K48*M48</f>
        <v>1860.3075695547248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1860.3075695547248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1860.3075695547248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372.061513910945</v>
      </c>
      <c r="M83" s="861"/>
      <c r="N83" s="51"/>
    </row>
    <row r="84" spans="1:14">
      <c r="B84" s="89" t="s">
        <v>973</v>
      </c>
      <c r="C84" s="90"/>
      <c r="D84" s="90"/>
      <c r="E84" s="90"/>
      <c r="F84" s="90"/>
      <c r="G84" s="90"/>
      <c r="H84" s="90"/>
      <c r="I84" s="87"/>
      <c r="J84" s="88"/>
      <c r="K84" s="303">
        <v>0.05</v>
      </c>
      <c r="L84" s="860">
        <f>N78*K84</f>
        <v>93.015378477736249</v>
      </c>
      <c r="M84" s="861"/>
      <c r="N84" s="51"/>
    </row>
    <row r="85" spans="1:14" ht="15.75" thickBot="1">
      <c r="B85" s="91" t="s">
        <v>974</v>
      </c>
      <c r="C85" s="92"/>
      <c r="D85" s="92"/>
      <c r="E85" s="92"/>
      <c r="F85" s="92"/>
      <c r="G85" s="92"/>
      <c r="H85" s="92"/>
      <c r="I85" s="93"/>
      <c r="J85" s="94"/>
      <c r="K85" s="304">
        <v>0.05</v>
      </c>
      <c r="L85" s="862">
        <f>N78*K85</f>
        <v>93.015378477736249</v>
      </c>
      <c r="M85" s="863"/>
      <c r="N85" s="51"/>
    </row>
    <row r="86" spans="1:14" ht="15.75" thickBot="1">
      <c r="B86" s="825" t="s">
        <v>953</v>
      </c>
      <c r="C86" s="826"/>
      <c r="D86" s="826"/>
      <c r="E86" s="826"/>
      <c r="F86" s="826"/>
      <c r="G86" s="826"/>
      <c r="H86" s="826"/>
      <c r="I86" s="826"/>
      <c r="J86" s="826"/>
      <c r="K86" s="826"/>
      <c r="L86" s="826"/>
      <c r="M86" s="827"/>
      <c r="N86" s="52">
        <f>L83+L84+L85</f>
        <v>558.09227086641749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2418.3998404211425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2830.5013745061142</v>
      </c>
      <c r="N48" s="271">
        <f>K48*M48</f>
        <v>2830.5013745061142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2830.5013745061142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2830.5013745061142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566.10027490122286</v>
      </c>
      <c r="M83" s="861"/>
      <c r="N83" s="51"/>
    </row>
    <row r="84" spans="1:14">
      <c r="B84" s="89" t="s">
        <v>973</v>
      </c>
      <c r="C84" s="90"/>
      <c r="D84" s="90"/>
      <c r="E84" s="90"/>
      <c r="F84" s="90"/>
      <c r="G84" s="90"/>
      <c r="H84" s="90"/>
      <c r="I84" s="87"/>
      <c r="J84" s="88"/>
      <c r="K84" s="303">
        <v>0.05</v>
      </c>
      <c r="L84" s="860">
        <f>N78*K84</f>
        <v>141.52506872530572</v>
      </c>
      <c r="M84" s="861"/>
      <c r="N84" s="51"/>
    </row>
    <row r="85" spans="1:14" ht="15.75" thickBot="1">
      <c r="B85" s="91" t="s">
        <v>974</v>
      </c>
      <c r="C85" s="92"/>
      <c r="D85" s="92"/>
      <c r="E85" s="92"/>
      <c r="F85" s="92"/>
      <c r="G85" s="92"/>
      <c r="H85" s="92"/>
      <c r="I85" s="93"/>
      <c r="J85" s="94"/>
      <c r="K85" s="304">
        <v>0.05</v>
      </c>
      <c r="L85" s="862">
        <f>N78*K85</f>
        <v>141.52506872530572</v>
      </c>
      <c r="M85" s="863"/>
      <c r="N85" s="51"/>
    </row>
    <row r="86" spans="1:14" ht="15.75" thickBot="1">
      <c r="B86" s="825" t="s">
        <v>953</v>
      </c>
      <c r="C86" s="826"/>
      <c r="D86" s="826"/>
      <c r="E86" s="826"/>
      <c r="F86" s="826"/>
      <c r="G86" s="826"/>
      <c r="H86" s="826"/>
      <c r="I86" s="826"/>
      <c r="J86" s="826"/>
      <c r="K86" s="826"/>
      <c r="L86" s="826"/>
      <c r="M86" s="827"/>
      <c r="N86" s="52">
        <f>L83+L84+L85</f>
        <v>849.15041235183423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3679.6517868579485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2830.5013745061142</v>
      </c>
      <c r="N48" s="271">
        <f>K48*M48</f>
        <v>2830.5013745061142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2830.5013745061142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2830.5013745061142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566.10027490122286</v>
      </c>
      <c r="M83" s="861"/>
      <c r="N83" s="51"/>
    </row>
    <row r="84" spans="1:14">
      <c r="B84" s="89" t="s">
        <v>973</v>
      </c>
      <c r="C84" s="90"/>
      <c r="D84" s="90"/>
      <c r="E84" s="90"/>
      <c r="F84" s="90"/>
      <c r="G84" s="90"/>
      <c r="H84" s="90"/>
      <c r="I84" s="87"/>
      <c r="J84" s="88"/>
      <c r="K84" s="303">
        <v>0.05</v>
      </c>
      <c r="L84" s="860">
        <f>N78*K84</f>
        <v>141.52506872530572</v>
      </c>
      <c r="M84" s="861"/>
      <c r="N84" s="51"/>
    </row>
    <row r="85" spans="1:14" ht="15.75" thickBot="1">
      <c r="B85" s="91" t="s">
        <v>974</v>
      </c>
      <c r="C85" s="92"/>
      <c r="D85" s="92"/>
      <c r="E85" s="92"/>
      <c r="F85" s="92"/>
      <c r="G85" s="92"/>
      <c r="H85" s="92"/>
      <c r="I85" s="93"/>
      <c r="J85" s="94"/>
      <c r="K85" s="304">
        <v>0.05</v>
      </c>
      <c r="L85" s="862">
        <f>N78*K85</f>
        <v>141.52506872530572</v>
      </c>
      <c r="M85" s="863"/>
      <c r="N85" s="51"/>
    </row>
    <row r="86" spans="1:14" ht="15.75" thickBot="1">
      <c r="B86" s="825" t="s">
        <v>953</v>
      </c>
      <c r="C86" s="826"/>
      <c r="D86" s="826"/>
      <c r="E86" s="826"/>
      <c r="F86" s="826"/>
      <c r="G86" s="826"/>
      <c r="H86" s="826"/>
      <c r="I86" s="826"/>
      <c r="J86" s="826"/>
      <c r="K86" s="826"/>
      <c r="L86" s="826"/>
      <c r="M86" s="827"/>
      <c r="N86" s="52">
        <f>L83+L84+L85</f>
        <v>849.15041235183423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3679.6517868579485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2830.5013745061142</v>
      </c>
      <c r="N48" s="271">
        <f>K48*M48</f>
        <v>2830.5013745061142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2830.5013745061142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2830.5013745061142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566.10027490122286</v>
      </c>
      <c r="M83" s="861"/>
      <c r="N83" s="51"/>
    </row>
    <row r="84" spans="1:14">
      <c r="B84" s="89" t="s">
        <v>973</v>
      </c>
      <c r="C84" s="90"/>
      <c r="D84" s="90"/>
      <c r="E84" s="90"/>
      <c r="F84" s="90"/>
      <c r="G84" s="90"/>
      <c r="H84" s="90"/>
      <c r="I84" s="87"/>
      <c r="J84" s="88"/>
      <c r="K84" s="303">
        <v>0.05</v>
      </c>
      <c r="L84" s="860">
        <f>N78*K84</f>
        <v>141.52506872530572</v>
      </c>
      <c r="M84" s="861"/>
      <c r="N84" s="51"/>
    </row>
    <row r="85" spans="1:14" ht="15.75" thickBot="1">
      <c r="B85" s="91" t="s">
        <v>974</v>
      </c>
      <c r="C85" s="92"/>
      <c r="D85" s="92"/>
      <c r="E85" s="92"/>
      <c r="F85" s="92"/>
      <c r="G85" s="92"/>
      <c r="H85" s="92"/>
      <c r="I85" s="93"/>
      <c r="J85" s="94"/>
      <c r="K85" s="304">
        <v>0.05</v>
      </c>
      <c r="L85" s="862">
        <f>N78*K85</f>
        <v>141.52506872530572</v>
      </c>
      <c r="M85" s="863"/>
      <c r="N85" s="51"/>
    </row>
    <row r="86" spans="1:14" ht="15.75" thickBot="1">
      <c r="B86" s="825" t="s">
        <v>953</v>
      </c>
      <c r="C86" s="826"/>
      <c r="D86" s="826"/>
      <c r="E86" s="826"/>
      <c r="F86" s="826"/>
      <c r="G86" s="826"/>
      <c r="H86" s="826"/>
      <c r="I86" s="826"/>
      <c r="J86" s="826"/>
      <c r="K86" s="826"/>
      <c r="L86" s="826"/>
      <c r="M86" s="827"/>
      <c r="N86" s="52">
        <f>L83+L84+L85</f>
        <v>849.15041235183423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3679.6517868579485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2855.1757326898532</v>
      </c>
      <c r="N48" s="271">
        <f>K48*M48</f>
        <v>2855.1757326898532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2855.1757326898532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2855.1757326898532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571.03514653797072</v>
      </c>
      <c r="M83" s="861"/>
      <c r="N83" s="51"/>
    </row>
    <row r="84" spans="1:14">
      <c r="B84" s="89" t="s">
        <v>973</v>
      </c>
      <c r="C84" s="90"/>
      <c r="D84" s="90"/>
      <c r="E84" s="90"/>
      <c r="F84" s="90"/>
      <c r="G84" s="90"/>
      <c r="H84" s="90"/>
      <c r="I84" s="87"/>
      <c r="J84" s="88"/>
      <c r="K84" s="303">
        <v>0.05</v>
      </c>
      <c r="L84" s="860">
        <f>N78*K84</f>
        <v>142.75878663449268</v>
      </c>
      <c r="M84" s="861"/>
      <c r="N84" s="51"/>
    </row>
    <row r="85" spans="1:14" ht="15.75" thickBot="1">
      <c r="B85" s="91" t="s">
        <v>974</v>
      </c>
      <c r="C85" s="92"/>
      <c r="D85" s="92"/>
      <c r="E85" s="92"/>
      <c r="F85" s="92"/>
      <c r="G85" s="92"/>
      <c r="H85" s="92"/>
      <c r="I85" s="93"/>
      <c r="J85" s="94"/>
      <c r="K85" s="304">
        <v>0.05</v>
      </c>
      <c r="L85" s="862">
        <f>N78*K85</f>
        <v>142.75878663449268</v>
      </c>
      <c r="M85" s="863"/>
      <c r="N85" s="51"/>
    </row>
    <row r="86" spans="1:14" ht="15.75" thickBot="1">
      <c r="B86" s="825" t="s">
        <v>953</v>
      </c>
      <c r="C86" s="826"/>
      <c r="D86" s="826"/>
      <c r="E86" s="826"/>
      <c r="F86" s="826"/>
      <c r="G86" s="826"/>
      <c r="H86" s="826"/>
      <c r="I86" s="826"/>
      <c r="J86" s="826"/>
      <c r="K86" s="826"/>
      <c r="L86" s="826"/>
      <c r="M86" s="827"/>
      <c r="N86" s="52">
        <f>L83+L84+L85</f>
        <v>856.55271980695613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3711.7284524968095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2855.1757326898532</v>
      </c>
      <c r="N48" s="271">
        <f>K48*M48</f>
        <v>2855.1757326898532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2855.1757326898532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2855.1757326898532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571.03514653797072</v>
      </c>
      <c r="M83" s="861"/>
      <c r="N83" s="51"/>
    </row>
    <row r="84" spans="1:14">
      <c r="B84" s="89" t="s">
        <v>973</v>
      </c>
      <c r="C84" s="90"/>
      <c r="D84" s="90"/>
      <c r="E84" s="90"/>
      <c r="F84" s="90"/>
      <c r="G84" s="90"/>
      <c r="H84" s="90"/>
      <c r="I84" s="87"/>
      <c r="J84" s="88"/>
      <c r="K84" s="303">
        <v>0.05</v>
      </c>
      <c r="L84" s="860">
        <f>N78*K84</f>
        <v>142.75878663449268</v>
      </c>
      <c r="M84" s="861"/>
      <c r="N84" s="51"/>
    </row>
    <row r="85" spans="1:14" ht="15.75" thickBot="1">
      <c r="B85" s="91" t="s">
        <v>974</v>
      </c>
      <c r="C85" s="92"/>
      <c r="D85" s="92"/>
      <c r="E85" s="92"/>
      <c r="F85" s="92"/>
      <c r="G85" s="92"/>
      <c r="H85" s="92"/>
      <c r="I85" s="93"/>
      <c r="J85" s="94"/>
      <c r="K85" s="304">
        <v>0.05</v>
      </c>
      <c r="L85" s="862">
        <f>N78*K85</f>
        <v>142.75878663449268</v>
      </c>
      <c r="M85" s="863"/>
      <c r="N85" s="51"/>
    </row>
    <row r="86" spans="1:14" ht="15.75" thickBot="1">
      <c r="B86" s="825" t="s">
        <v>953</v>
      </c>
      <c r="C86" s="826"/>
      <c r="D86" s="826"/>
      <c r="E86" s="826"/>
      <c r="F86" s="826"/>
      <c r="G86" s="826"/>
      <c r="H86" s="826"/>
      <c r="I86" s="826"/>
      <c r="J86" s="826"/>
      <c r="K86" s="826"/>
      <c r="L86" s="826"/>
      <c r="M86" s="827"/>
      <c r="N86" s="52">
        <f>L83+L84+L85</f>
        <v>856.55271980695613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3711.7284524968095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2855.1757326898532</v>
      </c>
      <c r="N48" s="271">
        <f>K48*M48</f>
        <v>2855.1757326898532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2855.1757326898532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2855.1757326898532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571.03514653797072</v>
      </c>
      <c r="M83" s="861"/>
      <c r="N83" s="51"/>
    </row>
    <row r="84" spans="1:14">
      <c r="B84" s="89" t="s">
        <v>973</v>
      </c>
      <c r="C84" s="90"/>
      <c r="D84" s="90"/>
      <c r="E84" s="90"/>
      <c r="F84" s="90"/>
      <c r="G84" s="90"/>
      <c r="H84" s="90"/>
      <c r="I84" s="87"/>
      <c r="J84" s="88"/>
      <c r="K84" s="303">
        <v>0.05</v>
      </c>
      <c r="L84" s="860">
        <f>N78*K84</f>
        <v>142.75878663449268</v>
      </c>
      <c r="M84" s="861"/>
      <c r="N84" s="51"/>
    </row>
    <row r="85" spans="1:14" ht="15.75" thickBot="1">
      <c r="B85" s="91" t="s">
        <v>974</v>
      </c>
      <c r="C85" s="92"/>
      <c r="D85" s="92"/>
      <c r="E85" s="92"/>
      <c r="F85" s="92"/>
      <c r="G85" s="92"/>
      <c r="H85" s="92"/>
      <c r="I85" s="93"/>
      <c r="J85" s="94"/>
      <c r="K85" s="304">
        <v>0.05</v>
      </c>
      <c r="L85" s="862">
        <f>N78*K85</f>
        <v>142.75878663449268</v>
      </c>
      <c r="M85" s="863"/>
      <c r="N85" s="51"/>
    </row>
    <row r="86" spans="1:14" ht="15.75" thickBot="1">
      <c r="B86" s="825" t="s">
        <v>953</v>
      </c>
      <c r="C86" s="826"/>
      <c r="D86" s="826"/>
      <c r="E86" s="826"/>
      <c r="F86" s="826"/>
      <c r="G86" s="826"/>
      <c r="H86" s="826"/>
      <c r="I86" s="826"/>
      <c r="J86" s="826"/>
      <c r="K86" s="826"/>
      <c r="L86" s="826"/>
      <c r="M86" s="827"/>
      <c r="N86" s="52">
        <f>L83+L84+L85</f>
        <v>856.55271980695613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3711.7284524968095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2094.3420495084702</v>
      </c>
      <c r="N48" s="271">
        <f>K48*M48</f>
        <v>2094.3420495084702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2094.3420495084702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2094.3420495084702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418.86840990169406</v>
      </c>
      <c r="M83" s="861"/>
      <c r="N83" s="51"/>
    </row>
    <row r="84" spans="1:14">
      <c r="B84" s="89" t="s">
        <v>973</v>
      </c>
      <c r="C84" s="90"/>
      <c r="D84" s="90"/>
      <c r="E84" s="90"/>
      <c r="F84" s="90"/>
      <c r="G84" s="90"/>
      <c r="H84" s="90"/>
      <c r="I84" s="87"/>
      <c r="J84" s="88"/>
      <c r="K84" s="303">
        <v>0.05</v>
      </c>
      <c r="L84" s="860">
        <f>N78*K84</f>
        <v>104.71710247542352</v>
      </c>
      <c r="M84" s="861"/>
      <c r="N84" s="51"/>
    </row>
    <row r="85" spans="1:14" ht="15.75" thickBot="1">
      <c r="B85" s="91" t="s">
        <v>974</v>
      </c>
      <c r="C85" s="92"/>
      <c r="D85" s="92"/>
      <c r="E85" s="92"/>
      <c r="F85" s="92"/>
      <c r="G85" s="92"/>
      <c r="H85" s="92"/>
      <c r="I85" s="93"/>
      <c r="J85" s="94"/>
      <c r="K85" s="304">
        <v>0.05</v>
      </c>
      <c r="L85" s="862">
        <f>N78*K85</f>
        <v>104.71710247542352</v>
      </c>
      <c r="M85" s="863"/>
      <c r="N85" s="51"/>
    </row>
    <row r="86" spans="1:14" ht="15.75" thickBot="1">
      <c r="B86" s="825" t="s">
        <v>953</v>
      </c>
      <c r="C86" s="826"/>
      <c r="D86" s="826"/>
      <c r="E86" s="826"/>
      <c r="F86" s="826"/>
      <c r="G86" s="826"/>
      <c r="H86" s="826"/>
      <c r="I86" s="826"/>
      <c r="J86" s="826"/>
      <c r="K86" s="826"/>
      <c r="L86" s="826"/>
      <c r="M86" s="827"/>
      <c r="N86" s="52">
        <f>L83+L84+L85</f>
        <v>628.30261485254107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2722.6446643610111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500</v>
      </c>
      <c r="N36" s="271">
        <f>K36/M36</f>
        <v>204.45259351138344</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500</v>
      </c>
      <c r="N37" s="271">
        <f>K37/M37</f>
        <v>127.70535912803247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N75*M41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332.69926263941591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1571.129195859023</v>
      </c>
      <c r="N48" s="271">
        <f>K48*M48</f>
        <v>1571.129195859023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1571.129195859023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3"/>
      <c r="M64" s="904"/>
      <c r="N64" s="127"/>
    </row>
    <row r="65" spans="1:14" ht="15.75" thickBot="1">
      <c r="B65" s="914" t="s">
        <v>953</v>
      </c>
      <c r="C65" s="868"/>
      <c r="D65" s="868"/>
      <c r="E65" s="868"/>
      <c r="F65" s="868"/>
      <c r="G65" s="868"/>
      <c r="H65" s="868"/>
      <c r="I65" s="868"/>
      <c r="J65" s="868"/>
      <c r="K65" s="868"/>
      <c r="L65" s="868"/>
      <c r="M65" s="869"/>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4" t="s">
        <v>963</v>
      </c>
      <c r="C69" s="865"/>
      <c r="D69" s="865"/>
      <c r="E69" s="865"/>
      <c r="F69" s="865"/>
      <c r="G69" s="865"/>
      <c r="H69" s="865"/>
      <c r="I69" s="73" t="s">
        <v>964</v>
      </c>
      <c r="J69" s="75" t="s">
        <v>1410</v>
      </c>
      <c r="K69" s="74" t="s">
        <v>966</v>
      </c>
      <c r="L69" s="866" t="s">
        <v>950</v>
      </c>
      <c r="M69" s="867"/>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901"/>
      <c r="C74" s="902"/>
      <c r="D74" s="902"/>
      <c r="E74" s="902"/>
      <c r="F74" s="902"/>
      <c r="G74" s="902"/>
      <c r="H74" s="902"/>
      <c r="I74" s="126"/>
      <c r="J74" s="126"/>
      <c r="K74" s="126"/>
      <c r="L74" s="915"/>
      <c r="M74" s="915"/>
      <c r="N74" s="45"/>
    </row>
    <row r="75" spans="1:14" ht="15.75" thickBot="1">
      <c r="B75" s="914" t="s">
        <v>953</v>
      </c>
      <c r="C75" s="868"/>
      <c r="D75" s="868"/>
      <c r="E75" s="868"/>
      <c r="F75" s="868"/>
      <c r="G75" s="868"/>
      <c r="H75" s="868"/>
      <c r="I75" s="868"/>
      <c r="J75" s="868"/>
      <c r="K75" s="868"/>
      <c r="L75" s="868"/>
      <c r="M75" s="869"/>
      <c r="N75" s="300">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1957.9594584984391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391.59189169968784</v>
      </c>
      <c r="M82" s="861"/>
      <c r="N82" s="51"/>
    </row>
    <row r="83" spans="1:14">
      <c r="B83" s="89" t="s">
        <v>973</v>
      </c>
      <c r="C83" s="90"/>
      <c r="D83" s="90"/>
      <c r="E83" s="90"/>
      <c r="F83" s="90"/>
      <c r="G83" s="90"/>
      <c r="H83" s="90"/>
      <c r="I83" s="87"/>
      <c r="J83" s="88"/>
      <c r="K83" s="303">
        <v>0.05</v>
      </c>
      <c r="L83" s="860">
        <f>N77*K83</f>
        <v>97.897972924921959</v>
      </c>
      <c r="M83" s="861"/>
      <c r="N83" s="51"/>
    </row>
    <row r="84" spans="1:14" ht="15.75" thickBot="1">
      <c r="B84" s="91" t="s">
        <v>974</v>
      </c>
      <c r="C84" s="92"/>
      <c r="D84" s="92"/>
      <c r="E84" s="92"/>
      <c r="F84" s="92"/>
      <c r="G84" s="92"/>
      <c r="H84" s="92"/>
      <c r="I84" s="93"/>
      <c r="J84" s="94"/>
      <c r="K84" s="304">
        <v>0.05</v>
      </c>
      <c r="L84" s="862">
        <f>N77*K84</f>
        <v>97.897972924921959</v>
      </c>
      <c r="M84" s="863"/>
      <c r="N84" s="51"/>
    </row>
    <row r="85" spans="1:14" ht="15.75" thickBot="1">
      <c r="B85" s="825" t="s">
        <v>953</v>
      </c>
      <c r="C85" s="826"/>
      <c r="D85" s="826"/>
      <c r="E85" s="826"/>
      <c r="F85" s="826"/>
      <c r="G85" s="826"/>
      <c r="H85" s="826"/>
      <c r="I85" s="826"/>
      <c r="J85" s="826"/>
      <c r="K85" s="826"/>
      <c r="L85" s="826"/>
      <c r="M85" s="827"/>
      <c r="N85" s="52">
        <f>L82+L83+L84</f>
        <v>587.38783754953181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2545.3472960479708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500</v>
      </c>
      <c r="N36" s="271">
        <f>K36/M36</f>
        <v>204.45259351138344</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500</v>
      </c>
      <c r="N37" s="271">
        <f>K37/M37</f>
        <v>127.70535912803247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332.69926263941591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1279.7100708206558</v>
      </c>
      <c r="N48" s="271">
        <f>K48*M48</f>
        <v>1279.7100708206558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1279.7100708206558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1666.5403334600717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333.30806669201434</v>
      </c>
      <c r="M83" s="861"/>
      <c r="N83" s="51"/>
    </row>
    <row r="84" spans="1:14">
      <c r="B84" s="89" t="s">
        <v>973</v>
      </c>
      <c r="C84" s="90"/>
      <c r="D84" s="90"/>
      <c r="E84" s="90"/>
      <c r="F84" s="90"/>
      <c r="G84" s="90"/>
      <c r="H84" s="90"/>
      <c r="I84" s="87"/>
      <c r="J84" s="88"/>
      <c r="K84" s="303">
        <v>0.05</v>
      </c>
      <c r="L84" s="860">
        <f>N78*K84</f>
        <v>83.327016673003584</v>
      </c>
      <c r="M84" s="861"/>
      <c r="N84" s="51"/>
    </row>
    <row r="85" spans="1:14" ht="15.75" thickBot="1">
      <c r="B85" s="91" t="s">
        <v>974</v>
      </c>
      <c r="C85" s="92"/>
      <c r="D85" s="92"/>
      <c r="E85" s="92"/>
      <c r="F85" s="92"/>
      <c r="G85" s="92"/>
      <c r="H85" s="92"/>
      <c r="I85" s="93"/>
      <c r="J85" s="94"/>
      <c r="K85" s="304">
        <v>0.05</v>
      </c>
      <c r="L85" s="862">
        <f>N78*K85</f>
        <v>83.327016673003584</v>
      </c>
      <c r="M85" s="863"/>
      <c r="N85" s="51"/>
    </row>
    <row r="86" spans="1:14" ht="15.75" thickBot="1">
      <c r="B86" s="825" t="s">
        <v>953</v>
      </c>
      <c r="C86" s="826"/>
      <c r="D86" s="826"/>
      <c r="E86" s="826"/>
      <c r="F86" s="826"/>
      <c r="G86" s="826"/>
      <c r="H86" s="826"/>
      <c r="I86" s="826"/>
      <c r="J86" s="826"/>
      <c r="K86" s="826"/>
      <c r="L86" s="826"/>
      <c r="M86" s="827"/>
      <c r="N86" s="52">
        <f>L83+L84+L85</f>
        <v>499.9621000380215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2166.5024334980931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500</v>
      </c>
      <c r="N36" s="271">
        <f>K36/M36</f>
        <v>204.45259351138344</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500</v>
      </c>
      <c r="N37" s="271">
        <f>K37/M37</f>
        <v>127.70535912803247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332.69926263941591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5912.057492016299</v>
      </c>
      <c r="N48" s="271">
        <f>K48*M48</f>
        <v>1773.6172476048896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1773.6172476048896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2160.4475102443052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432.08950204886105</v>
      </c>
      <c r="M83" s="861"/>
      <c r="N83" s="51"/>
    </row>
    <row r="84" spans="1:14">
      <c r="B84" s="89" t="s">
        <v>973</v>
      </c>
      <c r="C84" s="90"/>
      <c r="D84" s="90"/>
      <c r="E84" s="90"/>
      <c r="F84" s="90"/>
      <c r="G84" s="90"/>
      <c r="H84" s="90"/>
      <c r="I84" s="87"/>
      <c r="J84" s="88"/>
      <c r="K84" s="303">
        <v>0.05</v>
      </c>
      <c r="L84" s="860">
        <f>N78*K84</f>
        <v>108.02237551221526</v>
      </c>
      <c r="M84" s="861"/>
      <c r="N84" s="51"/>
    </row>
    <row r="85" spans="1:14" ht="15.75" thickBot="1">
      <c r="B85" s="91" t="s">
        <v>974</v>
      </c>
      <c r="C85" s="92"/>
      <c r="D85" s="92"/>
      <c r="E85" s="92"/>
      <c r="F85" s="92"/>
      <c r="G85" s="92"/>
      <c r="H85" s="92"/>
      <c r="I85" s="93"/>
      <c r="J85" s="94"/>
      <c r="K85" s="304">
        <v>0.05</v>
      </c>
      <c r="L85" s="862">
        <f>N78*K85</f>
        <v>108.02237551221526</v>
      </c>
      <c r="M85" s="863"/>
      <c r="N85" s="51"/>
    </row>
    <row r="86" spans="1:14" ht="15.75" thickBot="1">
      <c r="B86" s="825" t="s">
        <v>953</v>
      </c>
      <c r="C86" s="826"/>
      <c r="D86" s="826"/>
      <c r="E86" s="826"/>
      <c r="F86" s="826"/>
      <c r="G86" s="826"/>
      <c r="H86" s="826"/>
      <c r="I86" s="826"/>
      <c r="J86" s="826"/>
      <c r="K86" s="826"/>
      <c r="L86" s="826"/>
      <c r="M86" s="827"/>
      <c r="N86" s="52">
        <f>L83+L84+L85</f>
        <v>648.13425307329157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2808.5817633175966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957" t="str">
        <f>VLOOKUP(A36,EQUIPOS!A6:D154,3,FALSE)</f>
        <v>Carrotanque Irrigador de asfalto, 1000 GALONES DE CAPACIDAD</v>
      </c>
      <c r="C36" s="958"/>
      <c r="D36" s="958"/>
      <c r="E36" s="958"/>
      <c r="F36" s="958"/>
      <c r="G36" s="958"/>
      <c r="H36" s="959"/>
      <c r="I36" s="266"/>
      <c r="J36" s="267"/>
      <c r="K36" s="268">
        <f>VLOOKUP(A36,EQUIPOS!A6:D163,4,FALSE)</f>
        <v>102226.29675569171</v>
      </c>
      <c r="L36" s="269"/>
      <c r="M36" s="270">
        <v>500</v>
      </c>
      <c r="N36" s="271">
        <f>K36/M36</f>
        <v>204.45259351138344</v>
      </c>
    </row>
    <row r="37" spans="1:14">
      <c r="A37" s="113" t="s">
        <v>176</v>
      </c>
      <c r="B37" s="957" t="str">
        <f>VLOOKUP(A37,EQUIPOS!A7:D154,3,FALSE)</f>
        <v xml:space="preserve">Compresor (barrido y soplado)
</v>
      </c>
      <c r="C37" s="958"/>
      <c r="D37" s="958"/>
      <c r="E37" s="958"/>
      <c r="F37" s="958"/>
      <c r="G37" s="958"/>
      <c r="H37" s="959"/>
      <c r="I37" s="266"/>
      <c r="J37" s="267"/>
      <c r="K37" s="268">
        <f>VLOOKUP(A37,EQUIPOS!A7:D164,4,FALSE)</f>
        <v>63852.679564016238</v>
      </c>
      <c r="L37" s="269"/>
      <c r="M37" s="270">
        <v>500</v>
      </c>
      <c r="N37" s="271">
        <f>K37/M37</f>
        <v>127.70535912803247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332.69926263941591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1234.0966425537808</v>
      </c>
      <c r="N48" s="271">
        <f>K48*M48</f>
        <v>555.34348914920145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555.34348914920145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942.17375178861732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188.43475035772349</v>
      </c>
      <c r="M83" s="861"/>
      <c r="N83" s="51"/>
    </row>
    <row r="84" spans="1:14">
      <c r="B84" s="89" t="s">
        <v>973</v>
      </c>
      <c r="C84" s="90"/>
      <c r="D84" s="90"/>
      <c r="E84" s="90"/>
      <c r="F84" s="90"/>
      <c r="G84" s="90"/>
      <c r="H84" s="90"/>
      <c r="I84" s="87"/>
      <c r="J84" s="88"/>
      <c r="K84" s="303">
        <v>0.05</v>
      </c>
      <c r="L84" s="860">
        <f>N78*K84</f>
        <v>47.108687589430872</v>
      </c>
      <c r="M84" s="861"/>
      <c r="N84" s="51"/>
    </row>
    <row r="85" spans="1:14" ht="15.75" thickBot="1">
      <c r="B85" s="91" t="s">
        <v>974</v>
      </c>
      <c r="C85" s="92"/>
      <c r="D85" s="92"/>
      <c r="E85" s="92"/>
      <c r="F85" s="92"/>
      <c r="G85" s="92"/>
      <c r="H85" s="92"/>
      <c r="I85" s="93"/>
      <c r="J85" s="94"/>
      <c r="K85" s="304">
        <v>0.05</v>
      </c>
      <c r="L85" s="862">
        <f>N78*K85</f>
        <v>47.108687589430872</v>
      </c>
      <c r="M85" s="863"/>
      <c r="N85" s="51"/>
    </row>
    <row r="86" spans="1:14" ht="15.75" thickBot="1">
      <c r="B86" s="825" t="s">
        <v>953</v>
      </c>
      <c r="C86" s="826"/>
      <c r="D86" s="826"/>
      <c r="E86" s="826"/>
      <c r="F86" s="826"/>
      <c r="G86" s="826"/>
      <c r="H86" s="826"/>
      <c r="I86" s="826"/>
      <c r="J86" s="826"/>
      <c r="K86" s="826"/>
      <c r="L86" s="826"/>
      <c r="M86" s="827"/>
      <c r="N86" s="52">
        <f>L83+L84+L85</f>
        <v>282.65212553658523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1224.8258773252026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5"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500</v>
      </c>
      <c r="N36" s="271">
        <f>K36/M36</f>
        <v>204.45259351138344</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500</v>
      </c>
      <c r="N37" s="271">
        <f>K37/M37</f>
        <v>127.70535912803247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332.69926263941591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1326.5905387616103</v>
      </c>
      <c r="N48" s="271">
        <f>K48*M48</f>
        <v>596.96574244272472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596.96574244272472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983.7960050821406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196.75920101642814</v>
      </c>
      <c r="M83" s="861"/>
      <c r="N83" s="51"/>
    </row>
    <row r="84" spans="1:14">
      <c r="B84" s="89" t="s">
        <v>973</v>
      </c>
      <c r="C84" s="90"/>
      <c r="D84" s="90"/>
      <c r="E84" s="90"/>
      <c r="F84" s="90"/>
      <c r="G84" s="90"/>
      <c r="H84" s="90"/>
      <c r="I84" s="87"/>
      <c r="J84" s="88"/>
      <c r="K84" s="303">
        <v>0.05</v>
      </c>
      <c r="L84" s="860">
        <f>N78*K84</f>
        <v>49.189800254107034</v>
      </c>
      <c r="M84" s="861"/>
      <c r="N84" s="51"/>
    </row>
    <row r="85" spans="1:14" ht="15.75" thickBot="1">
      <c r="B85" s="91" t="s">
        <v>974</v>
      </c>
      <c r="C85" s="92"/>
      <c r="D85" s="92"/>
      <c r="E85" s="92"/>
      <c r="F85" s="92"/>
      <c r="G85" s="92"/>
      <c r="H85" s="92"/>
      <c r="I85" s="93"/>
      <c r="J85" s="94"/>
      <c r="K85" s="304">
        <v>0.05</v>
      </c>
      <c r="L85" s="862">
        <f>N78*K85</f>
        <v>49.189800254107034</v>
      </c>
      <c r="M85" s="863"/>
      <c r="N85" s="51"/>
    </row>
    <row r="86" spans="1:14" ht="15.75" thickBot="1">
      <c r="B86" s="825" t="s">
        <v>953</v>
      </c>
      <c r="C86" s="826"/>
      <c r="D86" s="826"/>
      <c r="E86" s="826"/>
      <c r="F86" s="826"/>
      <c r="G86" s="826"/>
      <c r="H86" s="826"/>
      <c r="I86" s="826"/>
      <c r="J86" s="826"/>
      <c r="K86" s="826"/>
      <c r="L86" s="826"/>
      <c r="M86" s="827"/>
      <c r="N86" s="52">
        <f>L83+L84+L85</f>
        <v>295.13880152464219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1278.9348066067828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500</v>
      </c>
      <c r="N36" s="271">
        <f>K36/M36</f>
        <v>204.45259351138344</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500</v>
      </c>
      <c r="N37" s="271">
        <f>K37/M37</f>
        <v>127.70535912803247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332.69926263941591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1592.6688703183806</v>
      </c>
      <c r="N48" s="271">
        <f>K48*M48</f>
        <v>716.70099164327132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716.70099164327132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1103.5312542826873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220.70625085653748</v>
      </c>
      <c r="M83" s="861"/>
      <c r="N83" s="51"/>
    </row>
    <row r="84" spans="1:14">
      <c r="B84" s="89" t="s">
        <v>973</v>
      </c>
      <c r="C84" s="90"/>
      <c r="D84" s="90"/>
      <c r="E84" s="90"/>
      <c r="F84" s="90"/>
      <c r="G84" s="90"/>
      <c r="H84" s="90"/>
      <c r="I84" s="87"/>
      <c r="J84" s="88"/>
      <c r="K84" s="303">
        <v>0.05</v>
      </c>
      <c r="L84" s="860">
        <f>N78*K84</f>
        <v>55.17656271413437</v>
      </c>
      <c r="M84" s="861"/>
      <c r="N84" s="51"/>
    </row>
    <row r="85" spans="1:14" ht="15.75" thickBot="1">
      <c r="B85" s="91" t="s">
        <v>974</v>
      </c>
      <c r="C85" s="92"/>
      <c r="D85" s="92"/>
      <c r="E85" s="92"/>
      <c r="F85" s="92"/>
      <c r="G85" s="92"/>
      <c r="H85" s="92"/>
      <c r="I85" s="93"/>
      <c r="J85" s="94"/>
      <c r="K85" s="304">
        <v>0.05</v>
      </c>
      <c r="L85" s="862">
        <f>N78*K85</f>
        <v>55.17656271413437</v>
      </c>
      <c r="M85" s="863"/>
      <c r="N85" s="51"/>
    </row>
    <row r="86" spans="1:14" ht="15.75" thickBot="1">
      <c r="B86" s="825" t="s">
        <v>953</v>
      </c>
      <c r="C86" s="826"/>
      <c r="D86" s="826"/>
      <c r="E86" s="826"/>
      <c r="F86" s="826"/>
      <c r="G86" s="826"/>
      <c r="H86" s="826"/>
      <c r="I86" s="826"/>
      <c r="J86" s="826"/>
      <c r="K86" s="826"/>
      <c r="L86" s="826"/>
      <c r="M86" s="827"/>
      <c r="N86" s="52">
        <f>L83+L84+L85</f>
        <v>331.05937628480621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1434.5906305674935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500</v>
      </c>
      <c r="N36" s="271">
        <f>K36/M36</f>
        <v>204.45259351138344</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500</v>
      </c>
      <c r="N37" s="271">
        <f>K37/M37</f>
        <v>127.70535912803247</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332.69926263941591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1653.4867746742136</v>
      </c>
      <c r="N48" s="271">
        <f>K48*M48</f>
        <v>744.06904860339614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744.06904860339614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1130.8993112428122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226.17986224856247</v>
      </c>
      <c r="M83" s="861"/>
      <c r="N83" s="51"/>
    </row>
    <row r="84" spans="1:14">
      <c r="B84" s="89" t="s">
        <v>973</v>
      </c>
      <c r="C84" s="90"/>
      <c r="D84" s="90"/>
      <c r="E84" s="90"/>
      <c r="F84" s="90"/>
      <c r="G84" s="90"/>
      <c r="H84" s="90"/>
      <c r="I84" s="87"/>
      <c r="J84" s="88"/>
      <c r="K84" s="303">
        <v>0.05</v>
      </c>
      <c r="L84" s="860">
        <f>N78*K84</f>
        <v>56.544965562140618</v>
      </c>
      <c r="M84" s="861"/>
      <c r="N84" s="51"/>
    </row>
    <row r="85" spans="1:14" ht="15.75" thickBot="1">
      <c r="B85" s="91" t="s">
        <v>974</v>
      </c>
      <c r="C85" s="92"/>
      <c r="D85" s="92"/>
      <c r="E85" s="92"/>
      <c r="F85" s="92"/>
      <c r="G85" s="92"/>
      <c r="H85" s="92"/>
      <c r="I85" s="93"/>
      <c r="J85" s="94"/>
      <c r="K85" s="304">
        <v>0.05</v>
      </c>
      <c r="L85" s="862">
        <f>N78*K85</f>
        <v>56.544965562140618</v>
      </c>
      <c r="M85" s="863"/>
      <c r="N85" s="51"/>
    </row>
    <row r="86" spans="1:14" ht="15.75" thickBot="1">
      <c r="B86" s="825" t="s">
        <v>953</v>
      </c>
      <c r="C86" s="826"/>
      <c r="D86" s="826"/>
      <c r="E86" s="826"/>
      <c r="F86" s="826"/>
      <c r="G86" s="826"/>
      <c r="H86" s="826"/>
      <c r="I86" s="826"/>
      <c r="J86" s="826"/>
      <c r="K86" s="826"/>
      <c r="L86" s="826"/>
      <c r="M86" s="827"/>
      <c r="N86" s="52">
        <f>L83+L84+L85</f>
        <v>339.26979337284376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1470.1691046156561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400</v>
      </c>
      <c r="N36" s="271">
        <f>K36/M36</f>
        <v>255.56574188922929</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400</v>
      </c>
      <c r="N37" s="271">
        <f>K37/M37</f>
        <v>255.56574188922929</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70">
        <v>400</v>
      </c>
      <c r="N38" s="271">
        <f>K38/M38</f>
        <v>159.6316989100406</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879">
        <v>400</v>
      </c>
      <c r="M39" s="880"/>
      <c r="N39" s="271">
        <f>K39/L39</f>
        <v>638.9143547230733</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N75*M41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1310.6875694228675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1326.5905387616103</v>
      </c>
      <c r="N48" s="271">
        <f>K48*M48</f>
        <v>2427.6606859337471</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79855.441643688479</v>
      </c>
      <c r="N49" s="271">
        <f>K49*M49</f>
        <v>1517.253391230081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3944.9140771638281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12">
        <f>VLOOKUP(A58,TRANSPORTE!A5:D117,4,FALSE)</f>
        <v>819.12972593026996</v>
      </c>
      <c r="M58" s="913"/>
      <c r="N58" s="286">
        <f>K58*L58</f>
        <v>15.563464792675129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15.563464792675129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5372.1683125088739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1074.4336625017747</v>
      </c>
      <c r="M82" s="861"/>
      <c r="N82" s="51"/>
    </row>
    <row r="83" spans="1:14">
      <c r="B83" s="89" t="s">
        <v>973</v>
      </c>
      <c r="C83" s="90"/>
      <c r="D83" s="90"/>
      <c r="E83" s="90"/>
      <c r="F83" s="90"/>
      <c r="G83" s="90"/>
      <c r="H83" s="90"/>
      <c r="I83" s="87"/>
      <c r="J83" s="88"/>
      <c r="K83" s="303">
        <v>0.05</v>
      </c>
      <c r="L83" s="860">
        <f>N77*K83</f>
        <v>268.60841562544368</v>
      </c>
      <c r="M83" s="861"/>
      <c r="N83" s="51"/>
    </row>
    <row r="84" spans="1:14" ht="15.75" thickBot="1">
      <c r="B84" s="91" t="s">
        <v>974</v>
      </c>
      <c r="C84" s="92"/>
      <c r="D84" s="92"/>
      <c r="E84" s="92"/>
      <c r="F84" s="92"/>
      <c r="G84" s="92"/>
      <c r="H84" s="92"/>
      <c r="I84" s="93"/>
      <c r="J84" s="94"/>
      <c r="K84" s="304">
        <v>0.05</v>
      </c>
      <c r="L84" s="862">
        <f>N77*K84</f>
        <v>268.60841562544368</v>
      </c>
      <c r="M84" s="863"/>
      <c r="N84" s="51"/>
    </row>
    <row r="85" spans="1:14" ht="15.75" thickBot="1">
      <c r="B85" s="825" t="s">
        <v>953</v>
      </c>
      <c r="C85" s="826"/>
      <c r="D85" s="826"/>
      <c r="E85" s="826"/>
      <c r="F85" s="826"/>
      <c r="G85" s="826"/>
      <c r="H85" s="826"/>
      <c r="I85" s="826"/>
      <c r="J85" s="826"/>
      <c r="K85" s="826"/>
      <c r="L85" s="826"/>
      <c r="M85" s="827"/>
      <c r="N85" s="52">
        <f>L82+L83+L84</f>
        <v>1611.6504937526622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6983.8188062615363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400</v>
      </c>
      <c r="N36" s="271">
        <f>K36/M36</f>
        <v>255.56574188922929</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400</v>
      </c>
      <c r="N37" s="271">
        <f>K37/M37</f>
        <v>255.56574188922929</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70">
        <v>400</v>
      </c>
      <c r="N38" s="271">
        <f>K38/M38</f>
        <v>159.6316989100406</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879">
        <v>400</v>
      </c>
      <c r="M39" s="880"/>
      <c r="N39" s="271">
        <f>K39/L39</f>
        <v>638.9143547230733</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1310.6875694228675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1326.5905387616103</v>
      </c>
      <c r="N48" s="271">
        <f>K48*M48</f>
        <v>1989.8858081424155</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79855.441643688479</v>
      </c>
      <c r="N49" s="271">
        <f>K49*M49</f>
        <v>1038.1207413679501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3028.0065495103654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12">
        <f>VLOOKUP(A58,TRANSPORTE!A5:D117,4,FALSE)</f>
        <v>819.12972593026996</v>
      </c>
      <c r="M58" s="913"/>
      <c r="N58" s="286">
        <f>K58*L58</f>
        <v>10.648686437093509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10.648686437093509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4450.3460064998289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890.06920129996581</v>
      </c>
      <c r="M83" s="861"/>
      <c r="N83" s="51"/>
    </row>
    <row r="84" spans="1:14">
      <c r="B84" s="89" t="s">
        <v>973</v>
      </c>
      <c r="C84" s="90"/>
      <c r="D84" s="90"/>
      <c r="E84" s="90"/>
      <c r="F84" s="90"/>
      <c r="G84" s="90"/>
      <c r="H84" s="90"/>
      <c r="I84" s="87"/>
      <c r="J84" s="88"/>
      <c r="K84" s="303">
        <v>0.05</v>
      </c>
      <c r="L84" s="860">
        <f>N78*K84</f>
        <v>222.51730032499145</v>
      </c>
      <c r="M84" s="861"/>
      <c r="N84" s="51"/>
    </row>
    <row r="85" spans="1:14" ht="15.75" thickBot="1">
      <c r="B85" s="91" t="s">
        <v>974</v>
      </c>
      <c r="C85" s="92"/>
      <c r="D85" s="92"/>
      <c r="E85" s="92"/>
      <c r="F85" s="92"/>
      <c r="G85" s="92"/>
      <c r="H85" s="92"/>
      <c r="I85" s="93"/>
      <c r="J85" s="94"/>
      <c r="K85" s="304">
        <v>0.05</v>
      </c>
      <c r="L85" s="862">
        <f>N78*K85</f>
        <v>222.51730032499145</v>
      </c>
      <c r="M85" s="863"/>
      <c r="N85" s="51"/>
    </row>
    <row r="86" spans="1:14" ht="15.75" thickBot="1">
      <c r="B86" s="825" t="s">
        <v>953</v>
      </c>
      <c r="C86" s="826"/>
      <c r="D86" s="826"/>
      <c r="E86" s="826"/>
      <c r="F86" s="826"/>
      <c r="G86" s="826"/>
      <c r="H86" s="826"/>
      <c r="I86" s="826"/>
      <c r="J86" s="826"/>
      <c r="K86" s="826"/>
      <c r="L86" s="826"/>
      <c r="M86" s="827"/>
      <c r="N86" s="52">
        <f>L83+L84+L85</f>
        <v>1335.1038019499488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5785.4498084497773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400</v>
      </c>
      <c r="N36" s="271">
        <f>K36/M36</f>
        <v>255.56574188922929</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400</v>
      </c>
      <c r="N37" s="271">
        <f>K37/M37</f>
        <v>255.56574188922929</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70">
        <v>400</v>
      </c>
      <c r="N38" s="271">
        <f>K38/M38</f>
        <v>159.6316989100406</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879">
        <v>400</v>
      </c>
      <c r="M39" s="880"/>
      <c r="N39" s="271">
        <f>K39/L39</f>
        <v>638.9143547230733</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1310.6875694228675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1326.5905387616103</v>
      </c>
      <c r="N48" s="271">
        <f>K48*M48</f>
        <v>2427.6606859337471</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79855.441643688479</v>
      </c>
      <c r="N49" s="271">
        <f>K49*M49</f>
        <v>1517.253391230081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3944.9140771638281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12">
        <f>VLOOKUP(A58,TRANSPORTE!A5:D117,4,FALSE)</f>
        <v>819.12972593026996</v>
      </c>
      <c r="M58" s="913"/>
      <c r="N58" s="286">
        <f>K58*L58</f>
        <v>15.563464792675129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15.563464792675129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5372.1683125088739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1074.4336625017747</v>
      </c>
      <c r="M83" s="861"/>
      <c r="N83" s="51"/>
    </row>
    <row r="84" spans="1:14">
      <c r="B84" s="89" t="s">
        <v>973</v>
      </c>
      <c r="C84" s="90"/>
      <c r="D84" s="90"/>
      <c r="E84" s="90"/>
      <c r="F84" s="90"/>
      <c r="G84" s="90"/>
      <c r="H84" s="90"/>
      <c r="I84" s="87"/>
      <c r="J84" s="88"/>
      <c r="K84" s="303">
        <v>0.05</v>
      </c>
      <c r="L84" s="860">
        <f>N78*K84</f>
        <v>268.60841562544368</v>
      </c>
      <c r="M84" s="861"/>
      <c r="N84" s="51"/>
    </row>
    <row r="85" spans="1:14" ht="15.75" thickBot="1">
      <c r="B85" s="91" t="s">
        <v>974</v>
      </c>
      <c r="C85" s="92"/>
      <c r="D85" s="92"/>
      <c r="E85" s="92"/>
      <c r="F85" s="92"/>
      <c r="G85" s="92"/>
      <c r="H85" s="92"/>
      <c r="I85" s="93"/>
      <c r="J85" s="94"/>
      <c r="K85" s="304">
        <v>0.05</v>
      </c>
      <c r="L85" s="862">
        <f>N78*K85</f>
        <v>268.60841562544368</v>
      </c>
      <c r="M85" s="863"/>
      <c r="N85" s="51"/>
    </row>
    <row r="86" spans="1:14" ht="15.75" thickBot="1">
      <c r="B86" s="825" t="s">
        <v>953</v>
      </c>
      <c r="C86" s="826"/>
      <c r="D86" s="826"/>
      <c r="E86" s="826"/>
      <c r="F86" s="826"/>
      <c r="G86" s="826"/>
      <c r="H86" s="826"/>
      <c r="I86" s="826"/>
      <c r="J86" s="826"/>
      <c r="K86" s="826"/>
      <c r="L86" s="826"/>
      <c r="M86" s="827"/>
      <c r="N86" s="52">
        <f>L83+L84+L85</f>
        <v>1611.6504937526622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6983.8188062615363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400</v>
      </c>
      <c r="N36" s="271">
        <f>K36/M36</f>
        <v>255.56574188922929</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400</v>
      </c>
      <c r="N37" s="271">
        <f>K37/M37</f>
        <v>255.56574188922929</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70">
        <v>400</v>
      </c>
      <c r="N38" s="271">
        <f>K38/M38</f>
        <v>159.6316989100406</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879">
        <v>400</v>
      </c>
      <c r="M39" s="880"/>
      <c r="N39" s="271">
        <f>K39/L39</f>
        <v>638.9143547230733</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1310.6875694228675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79855.441643688479</v>
      </c>
      <c r="N48" s="271">
        <f>K48*M48</f>
        <v>1038.1207413679501</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1326.5905387616103</v>
      </c>
      <c r="N49" s="271">
        <f>K49*M49</f>
        <v>1989.8858081424155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3028.0065495103654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12">
        <f>VLOOKUP(A58,TRANSPORTE!A5:D117,4,FALSE)</f>
        <v>819.12972593026996</v>
      </c>
      <c r="M58" s="913"/>
      <c r="N58" s="286">
        <f>K58*L58</f>
        <v>10.648686437093509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10.648686437093509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4450.3460064998289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890.06920129996581</v>
      </c>
      <c r="M83" s="861"/>
      <c r="N83" s="51"/>
    </row>
    <row r="84" spans="1:14">
      <c r="B84" s="89" t="s">
        <v>973</v>
      </c>
      <c r="C84" s="90"/>
      <c r="D84" s="90"/>
      <c r="E84" s="90"/>
      <c r="F84" s="90"/>
      <c r="G84" s="90"/>
      <c r="H84" s="90"/>
      <c r="I84" s="87"/>
      <c r="J84" s="88"/>
      <c r="K84" s="303">
        <v>0.05</v>
      </c>
      <c r="L84" s="860">
        <f>N78*K84</f>
        <v>222.51730032499145</v>
      </c>
      <c r="M84" s="861"/>
      <c r="N84" s="51"/>
    </row>
    <row r="85" spans="1:14" ht="15.75" thickBot="1">
      <c r="B85" s="91" t="s">
        <v>974</v>
      </c>
      <c r="C85" s="92"/>
      <c r="D85" s="92"/>
      <c r="E85" s="92"/>
      <c r="F85" s="92"/>
      <c r="G85" s="92"/>
      <c r="H85" s="92"/>
      <c r="I85" s="93"/>
      <c r="J85" s="94"/>
      <c r="K85" s="304">
        <v>0.05</v>
      </c>
      <c r="L85" s="862">
        <f>N78*K85</f>
        <v>222.51730032499145</v>
      </c>
      <c r="M85" s="863"/>
      <c r="N85" s="51"/>
    </row>
    <row r="86" spans="1:14" ht="15.75" thickBot="1">
      <c r="B86" s="825" t="s">
        <v>953</v>
      </c>
      <c r="C86" s="826"/>
      <c r="D86" s="826"/>
      <c r="E86" s="826"/>
      <c r="F86" s="826"/>
      <c r="G86" s="826"/>
      <c r="H86" s="826"/>
      <c r="I86" s="826"/>
      <c r="J86" s="826"/>
      <c r="K86" s="826"/>
      <c r="L86" s="826"/>
      <c r="M86" s="827"/>
      <c r="N86" s="52">
        <f>L83+L84+L85</f>
        <v>1335.1038019499488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5785.4498084497773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82">
        <v>275</v>
      </c>
      <c r="N36" s="271">
        <f>K36/M36</f>
        <v>371.73198820251531</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82">
        <f>M36</f>
        <v>275</v>
      </c>
      <c r="N37" s="271">
        <f>K37/M37</f>
        <v>371.73198820251531</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82">
        <v>275</v>
      </c>
      <c r="N38" s="271">
        <f>K38/M38</f>
        <v>232.19156205096814</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955">
        <v>275</v>
      </c>
      <c r="M39" s="956"/>
      <c r="N39" s="271">
        <f>K39/L39</f>
        <v>929.32997050628842</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1906.4546464332618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79855.441643688479</v>
      </c>
      <c r="N48" s="271">
        <f>K48*M48</f>
        <v>1996.3860410922121</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79855.441643688479</v>
      </c>
      <c r="N49" s="271">
        <f>K49*M49</f>
        <v>1038.1207413679501</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1326.5905387616103</v>
      </c>
      <c r="N50" s="271">
        <f>K50*M50</f>
        <v>5624.7438843492282</v>
      </c>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8659.2506668093902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12">
        <f>VLOOKUP(A58,TRANSPORTE!A5:D117,4,FALSE)</f>
        <v>819.12972593026996</v>
      </c>
      <c r="M58" s="913"/>
      <c r="N58" s="286">
        <f>K58*L58</f>
        <v>31.126929585350258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31.126929585350258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10743.745989925461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2148.7491979850925</v>
      </c>
      <c r="M83" s="861"/>
      <c r="N83" s="51"/>
    </row>
    <row r="84" spans="1:14">
      <c r="B84" s="89" t="s">
        <v>973</v>
      </c>
      <c r="C84" s="90"/>
      <c r="D84" s="90"/>
      <c r="E84" s="90"/>
      <c r="F84" s="90"/>
      <c r="G84" s="90"/>
      <c r="H84" s="90"/>
      <c r="I84" s="87"/>
      <c r="J84" s="88"/>
      <c r="K84" s="303">
        <v>0.05</v>
      </c>
      <c r="L84" s="860">
        <f>N78*K84</f>
        <v>537.18729949627311</v>
      </c>
      <c r="M84" s="861"/>
      <c r="N84" s="51"/>
    </row>
    <row r="85" spans="1:14" ht="15.75" thickBot="1">
      <c r="B85" s="91" t="s">
        <v>974</v>
      </c>
      <c r="C85" s="92"/>
      <c r="D85" s="92"/>
      <c r="E85" s="92"/>
      <c r="F85" s="92"/>
      <c r="G85" s="92"/>
      <c r="H85" s="92"/>
      <c r="I85" s="93"/>
      <c r="J85" s="94"/>
      <c r="K85" s="304">
        <v>0.05</v>
      </c>
      <c r="L85" s="862">
        <f>N78*K85</f>
        <v>537.18729949627311</v>
      </c>
      <c r="M85" s="863"/>
      <c r="N85" s="51"/>
    </row>
    <row r="86" spans="1:14" ht="15.75" thickBot="1">
      <c r="B86" s="825" t="s">
        <v>953</v>
      </c>
      <c r="C86" s="826"/>
      <c r="D86" s="826"/>
      <c r="E86" s="826"/>
      <c r="F86" s="826"/>
      <c r="G86" s="826"/>
      <c r="H86" s="826"/>
      <c r="I86" s="826"/>
      <c r="J86" s="826"/>
      <c r="K86" s="826"/>
      <c r="L86" s="826"/>
      <c r="M86" s="827"/>
      <c r="N86" s="52">
        <f>L83+L84+L85</f>
        <v>3223.1237969776389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13966.8697869031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82">
        <v>275</v>
      </c>
      <c r="N36" s="271">
        <f>K36/M36</f>
        <v>371.73198820251531</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82">
        <v>275</v>
      </c>
      <c r="N37" s="271">
        <f>K37/M37</f>
        <v>371.73198820251531</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82">
        <v>275</v>
      </c>
      <c r="N38" s="271">
        <f>K38/M38</f>
        <v>232.19156205096814</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955">
        <v>275</v>
      </c>
      <c r="M39" s="956"/>
      <c r="N39" s="271">
        <f>K39/L39</f>
        <v>929.32997050628842</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1906.4546464332618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79855.441643688479</v>
      </c>
      <c r="N48" s="271">
        <f>K48*M48</f>
        <v>1517.253391230081</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79855.441643688479</v>
      </c>
      <c r="N49" s="271">
        <f>K49*M49</f>
        <v>798.55441643688482</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1326.5905387616103</v>
      </c>
      <c r="N50" s="271">
        <f>K50*M50</f>
        <v>4298.1533455876179</v>
      </c>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6613.9611532545841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12">
        <f>VLOOKUP(A58,TRANSPORTE!A5:D117,4,FALSE)</f>
        <v>819.12972593026996</v>
      </c>
      <c r="M58" s="913"/>
      <c r="N58" s="286">
        <f>K58*L58</f>
        <v>23.754762051977831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23.754762051977831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8691.0843088372822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1738.2168617674565</v>
      </c>
      <c r="M83" s="861"/>
      <c r="N83" s="51"/>
    </row>
    <row r="84" spans="1:14">
      <c r="B84" s="89" t="s">
        <v>973</v>
      </c>
      <c r="C84" s="90"/>
      <c r="D84" s="90"/>
      <c r="E84" s="90"/>
      <c r="F84" s="90"/>
      <c r="G84" s="90"/>
      <c r="H84" s="90"/>
      <c r="I84" s="87"/>
      <c r="J84" s="88"/>
      <c r="K84" s="303">
        <v>0.05</v>
      </c>
      <c r="L84" s="860">
        <f>N78*K84</f>
        <v>434.55421544186413</v>
      </c>
      <c r="M84" s="861"/>
      <c r="N84" s="51"/>
    </row>
    <row r="85" spans="1:14" ht="15.75" thickBot="1">
      <c r="B85" s="91" t="s">
        <v>974</v>
      </c>
      <c r="C85" s="92"/>
      <c r="D85" s="92"/>
      <c r="E85" s="92"/>
      <c r="F85" s="92"/>
      <c r="G85" s="92"/>
      <c r="H85" s="92"/>
      <c r="I85" s="93"/>
      <c r="J85" s="94"/>
      <c r="K85" s="304">
        <v>0.05</v>
      </c>
      <c r="L85" s="862">
        <f>N78*K85</f>
        <v>434.55421544186413</v>
      </c>
      <c r="M85" s="863"/>
      <c r="N85" s="51"/>
    </row>
    <row r="86" spans="1:14" ht="15.75" thickBot="1">
      <c r="B86" s="825" t="s">
        <v>953</v>
      </c>
      <c r="C86" s="826"/>
      <c r="D86" s="826"/>
      <c r="E86" s="826"/>
      <c r="F86" s="826"/>
      <c r="G86" s="826"/>
      <c r="H86" s="826"/>
      <c r="I86" s="826"/>
      <c r="J86" s="826"/>
      <c r="K86" s="826"/>
      <c r="L86" s="826"/>
      <c r="M86" s="827"/>
      <c r="N86" s="52">
        <f>L83+L84+L85</f>
        <v>2607.3252926511846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11298.409601488467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275</v>
      </c>
      <c r="N36" s="271">
        <f>K36/M36</f>
        <v>371.73198820251531</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275</v>
      </c>
      <c r="N37" s="271">
        <f>K37/M37</f>
        <v>371.73198820251531</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70">
        <v>275</v>
      </c>
      <c r="N38" s="271">
        <f>K38/M38</f>
        <v>232.19156205096814</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879">
        <v>275</v>
      </c>
      <c r="M39" s="880"/>
      <c r="N39" s="271">
        <f>K39/L39</f>
        <v>929.32997050628842</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1906.4546464332618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79855.441643688479</v>
      </c>
      <c r="N48" s="271">
        <f>K48*M48</f>
        <v>1996.3860410922121</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79855.441643688479</v>
      </c>
      <c r="N49" s="271">
        <f>K49*M49</f>
        <v>1038.1207413679501</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1653.4867746742136</v>
      </c>
      <c r="N50" s="271">
        <f>K50*M50</f>
        <v>7010.7839246186659</v>
      </c>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10045.290707078828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12">
        <f>VLOOKUP(A58,TRANSPORTE!A5:D117,4,FALSE)</f>
        <v>819.12972593026996</v>
      </c>
      <c r="M58" s="913"/>
      <c r="N58" s="286">
        <f>K58*L58</f>
        <v>31.126929585350258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31.126929585350258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12129.786030194899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2425.9572060389796</v>
      </c>
      <c r="M83" s="861"/>
      <c r="N83" s="51"/>
    </row>
    <row r="84" spans="1:14">
      <c r="B84" s="89" t="s">
        <v>973</v>
      </c>
      <c r="C84" s="90"/>
      <c r="D84" s="90"/>
      <c r="E84" s="90"/>
      <c r="F84" s="90"/>
      <c r="G84" s="90"/>
      <c r="H84" s="90"/>
      <c r="I84" s="87"/>
      <c r="J84" s="88"/>
      <c r="K84" s="303">
        <v>0.05</v>
      </c>
      <c r="L84" s="860">
        <f>N78*K84</f>
        <v>606.48930150974491</v>
      </c>
      <c r="M84" s="861"/>
      <c r="N84" s="51"/>
    </row>
    <row r="85" spans="1:14" ht="15.75" thickBot="1">
      <c r="B85" s="91" t="s">
        <v>974</v>
      </c>
      <c r="C85" s="92"/>
      <c r="D85" s="92"/>
      <c r="E85" s="92"/>
      <c r="F85" s="92"/>
      <c r="G85" s="92"/>
      <c r="H85" s="92"/>
      <c r="I85" s="93"/>
      <c r="J85" s="94"/>
      <c r="K85" s="304">
        <v>0.05</v>
      </c>
      <c r="L85" s="862">
        <f>N78*K85</f>
        <v>606.48930150974491</v>
      </c>
      <c r="M85" s="863"/>
      <c r="N85" s="51"/>
    </row>
    <row r="86" spans="1:14" ht="15.75" thickBot="1">
      <c r="B86" s="825" t="s">
        <v>953</v>
      </c>
      <c r="C86" s="826"/>
      <c r="D86" s="826"/>
      <c r="E86" s="826"/>
      <c r="F86" s="826"/>
      <c r="G86" s="826"/>
      <c r="H86" s="826"/>
      <c r="I86" s="826"/>
      <c r="J86" s="826"/>
      <c r="K86" s="826"/>
      <c r="L86" s="826"/>
      <c r="M86" s="827"/>
      <c r="N86" s="52">
        <f>L83+L84+L85</f>
        <v>3638.9358090584697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15768.721839253369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275</v>
      </c>
      <c r="N36" s="271">
        <f>K36/M36</f>
        <v>371.73198820251531</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275</v>
      </c>
      <c r="N37" s="271">
        <f>K37/M37</f>
        <v>371.73198820251531</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70">
        <v>275</v>
      </c>
      <c r="N38" s="271">
        <f>K38/M38</f>
        <v>232.19156205096814</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8">
        <f>VLOOKUP(A39,EQUIPOS!A9:D166,4,FALSE)</f>
        <v>255565.74188922931</v>
      </c>
      <c r="L39" s="879">
        <v>275</v>
      </c>
      <c r="M39" s="880"/>
      <c r="N39" s="271">
        <f>K39/L39</f>
        <v>929.32997050628842</v>
      </c>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1906.4546464332618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79855.441643688479</v>
      </c>
      <c r="N48" s="271">
        <f>K48*M48</f>
        <v>1517.253391230081</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79855.441643688479</v>
      </c>
      <c r="N49" s="271">
        <f>K49*M49</f>
        <v>798.55441643688482</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1653.4867746742136</v>
      </c>
      <c r="N50" s="271">
        <f>K50*M50</f>
        <v>5357.297149944452</v>
      </c>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7673.1049576114183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12">
        <f>VLOOKUP(A58,TRANSPORTE!A5:D117,4,FALSE)</f>
        <v>819.12972593026996</v>
      </c>
      <c r="M58" s="913"/>
      <c r="N58" s="286">
        <f>K58*L58</f>
        <v>23.754762051977831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23.754762051977831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9750.2281131941163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1950.0456226388233</v>
      </c>
      <c r="M83" s="861"/>
      <c r="N83" s="51"/>
    </row>
    <row r="84" spans="1:14">
      <c r="B84" s="89" t="s">
        <v>973</v>
      </c>
      <c r="C84" s="90"/>
      <c r="D84" s="90"/>
      <c r="E84" s="90"/>
      <c r="F84" s="90"/>
      <c r="G84" s="90"/>
      <c r="H84" s="90"/>
      <c r="I84" s="87"/>
      <c r="J84" s="88"/>
      <c r="K84" s="303">
        <v>0.05</v>
      </c>
      <c r="L84" s="860">
        <f>N78*K84</f>
        <v>487.51140565970582</v>
      </c>
      <c r="M84" s="861"/>
      <c r="N84" s="51"/>
    </row>
    <row r="85" spans="1:14" ht="15.75" thickBot="1">
      <c r="B85" s="91" t="s">
        <v>974</v>
      </c>
      <c r="C85" s="92"/>
      <c r="D85" s="92"/>
      <c r="E85" s="92"/>
      <c r="F85" s="92"/>
      <c r="G85" s="92"/>
      <c r="H85" s="92"/>
      <c r="I85" s="93"/>
      <c r="J85" s="94"/>
      <c r="K85" s="304">
        <v>0.05</v>
      </c>
      <c r="L85" s="862">
        <f>N78*K85</f>
        <v>487.51140565970582</v>
      </c>
      <c r="M85" s="863"/>
      <c r="N85" s="51"/>
    </row>
    <row r="86" spans="1:14" ht="15.75" thickBot="1">
      <c r="B86" s="825" t="s">
        <v>953</v>
      </c>
      <c r="C86" s="826"/>
      <c r="D86" s="826"/>
      <c r="E86" s="826"/>
      <c r="F86" s="826"/>
      <c r="G86" s="826"/>
      <c r="H86" s="826"/>
      <c r="I86" s="826"/>
      <c r="J86" s="826"/>
      <c r="K86" s="826"/>
      <c r="L86" s="826"/>
      <c r="M86" s="827"/>
      <c r="N86" s="52">
        <f>L83+L84+L85</f>
        <v>2925.0684339582349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12675.296547152351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418</v>
      </c>
      <c r="N36" s="271">
        <f>K36/M36</f>
        <v>244.5605185542864</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418</v>
      </c>
      <c r="N37" s="271">
        <f>K37/M37</f>
        <v>244.5605185542864</v>
      </c>
    </row>
    <row r="38" spans="1:14">
      <c r="A38" t="s">
        <v>225</v>
      </c>
      <c r="B38" s="874" t="str">
        <f>VLOOKUP(A38,EQUIPOS!A8:D154,3,FALSE)</f>
        <v>Esparcidor de gravilla, Ancho de esparcimiento 3100mm, Velocidad de trabajo 10—20km2/h</v>
      </c>
      <c r="C38" s="875"/>
      <c r="D38" s="875"/>
      <c r="E38" s="875"/>
      <c r="F38" s="875"/>
      <c r="G38" s="875"/>
      <c r="H38" s="876"/>
      <c r="I38" s="266"/>
      <c r="J38" s="267"/>
      <c r="K38" s="268">
        <f>VLOOKUP(A38,EQUIPOS!A8:D165,4,FALSE)</f>
        <v>255565.74188922931</v>
      </c>
      <c r="L38" s="269"/>
      <c r="M38" s="270">
        <v>418</v>
      </c>
      <c r="N38" s="271">
        <f>K38/M38</f>
        <v>611.40129638571602</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1101.4888713041405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42589.568876633857</v>
      </c>
      <c r="N48" s="271">
        <f>K48*M48</f>
        <v>425.89568876633859</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1326.5905387616103</v>
      </c>
      <c r="N49" s="271">
        <f>K49*M49</f>
        <v>1658.2381734520129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2084.1338622183516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912">
        <f>VLOOKUP(A58,TRANSPORTE!A5:D117,4,FALSE)</f>
        <v>819.12972593026996</v>
      </c>
      <c r="M58" s="913"/>
      <c r="N58" s="286">
        <f>K58*L58</f>
        <v>8.1912972593026989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8.1912972593026989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3290.4678117669646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658.09356235339294</v>
      </c>
      <c r="M83" s="861"/>
      <c r="N83" s="51"/>
    </row>
    <row r="84" spans="1:14">
      <c r="B84" s="89" t="s">
        <v>973</v>
      </c>
      <c r="C84" s="90"/>
      <c r="D84" s="90"/>
      <c r="E84" s="90"/>
      <c r="F84" s="90"/>
      <c r="G84" s="90"/>
      <c r="H84" s="90"/>
      <c r="I84" s="87"/>
      <c r="J84" s="88"/>
      <c r="K84" s="303">
        <v>0.05</v>
      </c>
      <c r="L84" s="860">
        <f>N78*K84</f>
        <v>164.52339058834824</v>
      </c>
      <c r="M84" s="861"/>
      <c r="N84" s="51"/>
    </row>
    <row r="85" spans="1:14" ht="15.75" thickBot="1">
      <c r="B85" s="91" t="s">
        <v>974</v>
      </c>
      <c r="C85" s="92"/>
      <c r="D85" s="92"/>
      <c r="E85" s="92"/>
      <c r="F85" s="92"/>
      <c r="G85" s="92"/>
      <c r="H85" s="92"/>
      <c r="I85" s="93"/>
      <c r="J85" s="94"/>
      <c r="K85" s="304">
        <v>0.05</v>
      </c>
      <c r="L85" s="862">
        <f>N78*K85</f>
        <v>164.52339058834824</v>
      </c>
      <c r="M85" s="863"/>
      <c r="N85" s="51"/>
    </row>
    <row r="86" spans="1:14" ht="15.75" thickBot="1">
      <c r="B86" s="825" t="s">
        <v>953</v>
      </c>
      <c r="C86" s="826"/>
      <c r="D86" s="826"/>
      <c r="E86" s="826"/>
      <c r="F86" s="826"/>
      <c r="G86" s="826"/>
      <c r="H86" s="826"/>
      <c r="I86" s="826"/>
      <c r="J86" s="826"/>
      <c r="K86" s="826"/>
      <c r="L86" s="826"/>
      <c r="M86" s="827"/>
      <c r="N86" s="52">
        <f>L83+L84+L85</f>
        <v>987.14034353008935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4277.6081552970536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6"/>
      <c r="J36" s="267"/>
      <c r="K36" s="268">
        <f>VLOOKUP(A36,EQUIPOS!A6:D163,4,FALSE)</f>
        <v>102226.29675569171</v>
      </c>
      <c r="L36" s="269"/>
      <c r="M36" s="270">
        <v>418</v>
      </c>
      <c r="N36" s="271">
        <f>K36/M36</f>
        <v>244.5605185542864</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418</v>
      </c>
      <c r="N37" s="271">
        <f>K37/M37</f>
        <v>244.5605185542864</v>
      </c>
    </row>
    <row r="38" spans="1:14">
      <c r="A38" t="s">
        <v>225</v>
      </c>
      <c r="B38" s="874" t="str">
        <f>VLOOKUP(A38,EQUIPOS!A8:D154,3,FALSE)</f>
        <v>Esparcidor de gravilla, Ancho de esparcimiento 3100mm, Velocidad de trabajo 10—20km2/h</v>
      </c>
      <c r="C38" s="875"/>
      <c r="D38" s="875"/>
      <c r="E38" s="875"/>
      <c r="F38" s="875"/>
      <c r="G38" s="875"/>
      <c r="H38" s="876"/>
      <c r="I38" s="266"/>
      <c r="J38" s="267"/>
      <c r="K38" s="268">
        <f>VLOOKUP(A38,EQUIPOS!A8:D165,4,FALSE)</f>
        <v>255565.74188922931</v>
      </c>
      <c r="L38" s="269"/>
      <c r="M38" s="270">
        <v>418</v>
      </c>
      <c r="N38" s="271">
        <f>K38/M38</f>
        <v>611.40129638571602</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1101.4888713041405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42589.568876633857</v>
      </c>
      <c r="N48" s="271">
        <f>K48*M48</f>
        <v>425.89568876633859</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1234.0966425537808</v>
      </c>
      <c r="N49" s="271">
        <f>K49*M49</f>
        <v>1542.620803192226</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907"/>
      <c r="C52" s="908"/>
      <c r="D52" s="908"/>
      <c r="E52" s="908"/>
      <c r="F52" s="908"/>
      <c r="G52" s="908"/>
      <c r="H52" s="908"/>
      <c r="I52" s="878"/>
      <c r="J52" s="42"/>
      <c r="K52" s="44"/>
      <c r="L52" s="909"/>
      <c r="M52" s="910"/>
      <c r="N52" s="45"/>
    </row>
    <row r="53" spans="1:72" ht="15.75" thickBot="1">
      <c r="B53" s="825" t="s">
        <v>953</v>
      </c>
      <c r="C53" s="826"/>
      <c r="D53" s="826"/>
      <c r="E53" s="826"/>
      <c r="F53" s="826"/>
      <c r="G53" s="826"/>
      <c r="H53" s="826"/>
      <c r="I53" s="826"/>
      <c r="J53" s="826"/>
      <c r="K53" s="826"/>
      <c r="L53" s="826"/>
      <c r="M53" s="827"/>
      <c r="N53" s="393">
        <f>SUM(N48:N52)</f>
        <v>1968.5164919585645</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911" t="s">
        <v>961</v>
      </c>
      <c r="M57" s="890"/>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912">
        <f>VLOOKUP(A58,TRANSPORTE!A5:D117,4,FALSE)</f>
        <v>819.12972593026996</v>
      </c>
      <c r="M58" s="913"/>
      <c r="N58" s="286">
        <f>K58*L58</f>
        <v>8.1912972593026989</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903"/>
      <c r="M63" s="904"/>
      <c r="N63" s="127"/>
    </row>
    <row r="64" spans="1:72" ht="15.75" thickBot="1">
      <c r="B64" s="914" t="s">
        <v>953</v>
      </c>
      <c r="C64" s="868"/>
      <c r="D64" s="868"/>
      <c r="E64" s="868"/>
      <c r="F64" s="868"/>
      <c r="G64" s="868"/>
      <c r="H64" s="868"/>
      <c r="I64" s="868"/>
      <c r="J64" s="868"/>
      <c r="K64" s="868"/>
      <c r="L64" s="868"/>
      <c r="M64" s="869"/>
      <c r="N64" s="104">
        <f>N58+N59+N60+N61+N62</f>
        <v>8.1912972593026989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3174.8504415071775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634.97008830143557</v>
      </c>
      <c r="M83" s="861"/>
      <c r="N83" s="51"/>
    </row>
    <row r="84" spans="1:14">
      <c r="B84" s="89" t="s">
        <v>973</v>
      </c>
      <c r="C84" s="90"/>
      <c r="D84" s="90"/>
      <c r="E84" s="90"/>
      <c r="F84" s="90"/>
      <c r="G84" s="90"/>
      <c r="H84" s="90"/>
      <c r="I84" s="87"/>
      <c r="J84" s="88"/>
      <c r="K84" s="303">
        <v>0.05</v>
      </c>
      <c r="L84" s="860">
        <f>N78*K84</f>
        <v>158.74252207535889</v>
      </c>
      <c r="M84" s="861"/>
      <c r="N84" s="51"/>
    </row>
    <row r="85" spans="1:14" ht="15.75" thickBot="1">
      <c r="B85" s="91" t="s">
        <v>974</v>
      </c>
      <c r="C85" s="92"/>
      <c r="D85" s="92"/>
      <c r="E85" s="92"/>
      <c r="F85" s="92"/>
      <c r="G85" s="92"/>
      <c r="H85" s="92"/>
      <c r="I85" s="93"/>
      <c r="J85" s="94"/>
      <c r="K85" s="304">
        <v>0.05</v>
      </c>
      <c r="L85" s="862">
        <f>N78*K85</f>
        <v>158.74252207535889</v>
      </c>
      <c r="M85" s="863"/>
      <c r="N85" s="51"/>
    </row>
    <row r="86" spans="1:14" ht="15.75" thickBot="1">
      <c r="B86" s="825" t="s">
        <v>953</v>
      </c>
      <c r="C86" s="826"/>
      <c r="D86" s="826"/>
      <c r="E86" s="826"/>
      <c r="F86" s="826"/>
      <c r="G86" s="826"/>
      <c r="H86" s="826"/>
      <c r="I86" s="826"/>
      <c r="J86" s="826"/>
      <c r="K86" s="826"/>
      <c r="L86" s="826"/>
      <c r="M86" s="827"/>
      <c r="N86" s="52">
        <f>L83+L84+L85</f>
        <v>952.45513245215341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4127.305573959331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42042.832308728845</v>
      </c>
      <c r="N48" s="271">
        <f>K48*M48</f>
        <v>525.5354038591106</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1431.7548317102387</v>
      </c>
      <c r="N49" s="271">
        <f>K49*M49</f>
        <v>2093.9414413762242</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2619.4768452353346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12">
        <f>VLOOKUP(A58,TRANSPORTE!A5:D117,4,FALSE)</f>
        <v>765.62491586610247</v>
      </c>
      <c r="M58" s="913"/>
      <c r="N58" s="286">
        <f>K58*L58</f>
        <v>9.5703114483262812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9.5703114483262812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4848.0030464980537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969.60060929961082</v>
      </c>
      <c r="M83" s="861"/>
      <c r="N83" s="51"/>
    </row>
    <row r="84" spans="1:14">
      <c r="B84" s="89" t="s">
        <v>973</v>
      </c>
      <c r="C84" s="90"/>
      <c r="D84" s="90"/>
      <c r="E84" s="90"/>
      <c r="F84" s="90"/>
      <c r="G84" s="90"/>
      <c r="H84" s="90"/>
      <c r="I84" s="87"/>
      <c r="J84" s="88"/>
      <c r="K84" s="303">
        <v>0.05</v>
      </c>
      <c r="L84" s="860">
        <f>N78*K84</f>
        <v>242.40015232490271</v>
      </c>
      <c r="M84" s="861"/>
      <c r="N84" s="51"/>
    </row>
    <row r="85" spans="1:14" ht="15.75" thickBot="1">
      <c r="B85" s="91" t="s">
        <v>974</v>
      </c>
      <c r="C85" s="92"/>
      <c r="D85" s="92"/>
      <c r="E85" s="92"/>
      <c r="F85" s="92"/>
      <c r="G85" s="92"/>
      <c r="H85" s="92"/>
      <c r="I85" s="93"/>
      <c r="J85" s="94"/>
      <c r="K85" s="304">
        <v>0.05</v>
      </c>
      <c r="L85" s="862">
        <f>N78*K85</f>
        <v>242.40015232490271</v>
      </c>
      <c r="M85" s="863"/>
      <c r="N85" s="51"/>
    </row>
    <row r="86" spans="1:14" ht="15.75" thickBot="1">
      <c r="B86" s="825" t="s">
        <v>953</v>
      </c>
      <c r="C86" s="826"/>
      <c r="D86" s="826"/>
      <c r="E86" s="826"/>
      <c r="F86" s="826"/>
      <c r="G86" s="826"/>
      <c r="H86" s="826"/>
      <c r="I86" s="826"/>
      <c r="J86" s="826"/>
      <c r="K86" s="826"/>
      <c r="L86" s="826"/>
      <c r="M86" s="827"/>
      <c r="N86" s="52">
        <f>L83+L84+L85</f>
        <v>1454.400913949416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6302.4039604474692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40467.94154550261</v>
      </c>
      <c r="N48" s="271">
        <f>K48*M48</f>
        <v>384.4454446822748</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1431.7548317102387</v>
      </c>
      <c r="N49" s="271">
        <f>K49*M49</f>
        <v>2019.8481288352191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2404.2935735174938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12">
        <f>VLOOKUP(A58,TRANSPORTE!A5:D117,4,FALSE)</f>
        <v>765.62491586610247</v>
      </c>
      <c r="M58" s="913"/>
      <c r="N58" s="286">
        <f>K58*L58</f>
        <v>7.2734367007279737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7.2734367007279737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4630.5229000326144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926.10458000652295</v>
      </c>
      <c r="M83" s="861"/>
      <c r="N83" s="51"/>
    </row>
    <row r="84" spans="1:14">
      <c r="B84" s="89" t="s">
        <v>973</v>
      </c>
      <c r="C84" s="90"/>
      <c r="D84" s="90"/>
      <c r="E84" s="90"/>
      <c r="F84" s="90"/>
      <c r="G84" s="90"/>
      <c r="H84" s="90"/>
      <c r="I84" s="87"/>
      <c r="J84" s="88"/>
      <c r="K84" s="303">
        <v>0.05</v>
      </c>
      <c r="L84" s="860">
        <f>N78*K84</f>
        <v>231.52614500163074</v>
      </c>
      <c r="M84" s="861"/>
      <c r="N84" s="51"/>
    </row>
    <row r="85" spans="1:14" ht="15.75" thickBot="1">
      <c r="B85" s="91" t="s">
        <v>974</v>
      </c>
      <c r="C85" s="92"/>
      <c r="D85" s="92"/>
      <c r="E85" s="92"/>
      <c r="F85" s="92"/>
      <c r="G85" s="92"/>
      <c r="H85" s="92"/>
      <c r="I85" s="93"/>
      <c r="J85" s="94"/>
      <c r="K85" s="304">
        <v>0.05</v>
      </c>
      <c r="L85" s="862">
        <f>N78*K85</f>
        <v>231.52614500163074</v>
      </c>
      <c r="M85" s="863"/>
      <c r="N85" s="51"/>
    </row>
    <row r="86" spans="1:14" ht="15.75" thickBot="1">
      <c r="B86" s="825" t="s">
        <v>953</v>
      </c>
      <c r="C86" s="826"/>
      <c r="D86" s="826"/>
      <c r="E86" s="826"/>
      <c r="F86" s="826"/>
      <c r="G86" s="826"/>
      <c r="H86" s="826"/>
      <c r="I86" s="826"/>
      <c r="J86" s="826"/>
      <c r="K86" s="826"/>
      <c r="L86" s="826"/>
      <c r="M86" s="827"/>
      <c r="N86" s="52">
        <f>L83+L84+L85</f>
        <v>1389.1568700097844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6019.6797700423986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43476.298963227258</v>
      </c>
      <c r="N48" s="271">
        <f>K48*M48</f>
        <v>413.02484015065892</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1431.7548317102387</v>
      </c>
      <c r="N49" s="271">
        <f>K49*M49</f>
        <v>2448.3007622245082</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SUM(N48:N53)</f>
        <v>2861.3256023751669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912">
        <f>VLOOKUP(A59,TRANSPORTE!A5:D117,4,FALSE)</f>
        <v>765.62491586610247</v>
      </c>
      <c r="M59" s="913"/>
      <c r="N59" s="286">
        <f>K59*L59</f>
        <v>7.2734367007279737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7.2734367007279737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5087.5549288902876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1017.5109857780576</v>
      </c>
      <c r="M83" s="861"/>
      <c r="N83" s="51"/>
    </row>
    <row r="84" spans="1:14">
      <c r="B84" s="89" t="s">
        <v>973</v>
      </c>
      <c r="C84" s="90"/>
      <c r="D84" s="90"/>
      <c r="E84" s="90"/>
      <c r="F84" s="90"/>
      <c r="G84" s="90"/>
      <c r="H84" s="90"/>
      <c r="I84" s="87"/>
      <c r="J84" s="88"/>
      <c r="K84" s="303">
        <v>0.05</v>
      </c>
      <c r="L84" s="860">
        <f>N78*K84</f>
        <v>254.3777464445144</v>
      </c>
      <c r="M84" s="861"/>
      <c r="N84" s="51"/>
    </row>
    <row r="85" spans="1:14" ht="15.75" thickBot="1">
      <c r="B85" s="91" t="s">
        <v>974</v>
      </c>
      <c r="C85" s="92"/>
      <c r="D85" s="92"/>
      <c r="E85" s="92"/>
      <c r="F85" s="92"/>
      <c r="G85" s="92"/>
      <c r="H85" s="92"/>
      <c r="I85" s="93"/>
      <c r="J85" s="94"/>
      <c r="K85" s="304">
        <v>0.05</v>
      </c>
      <c r="L85" s="862">
        <f>N78*K85</f>
        <v>254.3777464445144</v>
      </c>
      <c r="M85" s="863"/>
      <c r="N85" s="51"/>
    </row>
    <row r="86" spans="1:14" ht="15.75" thickBot="1">
      <c r="B86" s="825" t="s">
        <v>953</v>
      </c>
      <c r="C86" s="826"/>
      <c r="D86" s="826"/>
      <c r="E86" s="826"/>
      <c r="F86" s="826"/>
      <c r="G86" s="826"/>
      <c r="H86" s="826"/>
      <c r="I86" s="826"/>
      <c r="J86" s="826"/>
      <c r="K86" s="826"/>
      <c r="L86" s="826"/>
      <c r="M86" s="827"/>
      <c r="N86" s="52">
        <f>L83+L84+L85</f>
        <v>1526.2664786670862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6613.8214075573742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42513.562653114815</v>
      </c>
      <c r="N48" s="271">
        <f>K48*M48</f>
        <v>201.93942260229537</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1431.7548317102387</v>
      </c>
      <c r="N49" s="271">
        <f>K49*M49</f>
        <v>1530.1879763903173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1732.1273989926126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12">
        <f>VLOOKUP(A58,TRANSPORTE!A5:D117,4,FALSE)</f>
        <v>765.62491586610247</v>
      </c>
      <c r="M58" s="913"/>
      <c r="N58" s="286">
        <f>K58*L58</f>
        <v>3.6367183503639868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3.6367183503639868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3954.7200071573698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790.94400143147402</v>
      </c>
      <c r="M83" s="861"/>
      <c r="N83" s="51"/>
    </row>
    <row r="84" spans="1:14">
      <c r="B84" s="89" t="s">
        <v>973</v>
      </c>
      <c r="C84" s="90"/>
      <c r="D84" s="90"/>
      <c r="E84" s="90"/>
      <c r="F84" s="90"/>
      <c r="G84" s="90"/>
      <c r="H84" s="90"/>
      <c r="I84" s="87"/>
      <c r="J84" s="88"/>
      <c r="K84" s="303">
        <v>0.05</v>
      </c>
      <c r="L84" s="860">
        <f>N78*K84</f>
        <v>197.73600035786851</v>
      </c>
      <c r="M84" s="861"/>
      <c r="N84" s="51"/>
    </row>
    <row r="85" spans="1:14" ht="15.75" thickBot="1">
      <c r="B85" s="91" t="s">
        <v>974</v>
      </c>
      <c r="C85" s="92"/>
      <c r="D85" s="92"/>
      <c r="E85" s="92"/>
      <c r="F85" s="92"/>
      <c r="G85" s="92"/>
      <c r="H85" s="92"/>
      <c r="I85" s="93"/>
      <c r="J85" s="94"/>
      <c r="K85" s="304">
        <v>0.05</v>
      </c>
      <c r="L85" s="862">
        <f>N78*K85</f>
        <v>197.73600035786851</v>
      </c>
      <c r="M85" s="863"/>
      <c r="N85" s="51"/>
    </row>
    <row r="86" spans="1:14" ht="15.75" thickBot="1">
      <c r="B86" s="825" t="s">
        <v>953</v>
      </c>
      <c r="C86" s="826"/>
      <c r="D86" s="826"/>
      <c r="E86" s="826"/>
      <c r="F86" s="826"/>
      <c r="G86" s="826"/>
      <c r="H86" s="826"/>
      <c r="I86" s="826"/>
      <c r="J86" s="826"/>
      <c r="K86" s="826"/>
      <c r="L86" s="826"/>
      <c r="M86" s="827"/>
      <c r="N86" s="52">
        <f>L83+L84+L85</f>
        <v>1186.416002147211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5141.1360093045805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42042.832308728845</v>
      </c>
      <c r="N48" s="271">
        <f>K48*M48</f>
        <v>525.5354038591106</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1846.0768051343518</v>
      </c>
      <c r="N49" s="271">
        <f>K49*M49</f>
        <v>2699.88732750899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3225.4227313681004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12">
        <f>VLOOKUP(A58,TRANSPORTE!A5:D117,4,FALSE)</f>
        <v>765.62491586610247</v>
      </c>
      <c r="M58" s="913"/>
      <c r="N58" s="286">
        <f>K58*L58</f>
        <v>9.5703114483262812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9.5703114483262812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5453.9489326308194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1090.7897865261639</v>
      </c>
      <c r="M83" s="861"/>
      <c r="N83" s="51"/>
    </row>
    <row r="84" spans="1:14">
      <c r="B84" s="89" t="s">
        <v>973</v>
      </c>
      <c r="C84" s="90"/>
      <c r="D84" s="90"/>
      <c r="E84" s="90"/>
      <c r="F84" s="90"/>
      <c r="G84" s="90"/>
      <c r="H84" s="90"/>
      <c r="I84" s="87"/>
      <c r="J84" s="88"/>
      <c r="K84" s="303">
        <v>0.05</v>
      </c>
      <c r="L84" s="860">
        <f>N78*K84</f>
        <v>272.69744663154097</v>
      </c>
      <c r="M84" s="861"/>
      <c r="N84" s="51"/>
    </row>
    <row r="85" spans="1:14" ht="15.75" thickBot="1">
      <c r="B85" s="91" t="s">
        <v>974</v>
      </c>
      <c r="C85" s="92"/>
      <c r="D85" s="92"/>
      <c r="E85" s="92"/>
      <c r="F85" s="92"/>
      <c r="G85" s="92"/>
      <c r="H85" s="92"/>
      <c r="I85" s="93"/>
      <c r="J85" s="94"/>
      <c r="K85" s="304">
        <v>0.05</v>
      </c>
      <c r="L85" s="862">
        <f>N78*K85</f>
        <v>272.69744663154097</v>
      </c>
      <c r="M85" s="863"/>
      <c r="N85" s="51"/>
    </row>
    <row r="86" spans="1:14" ht="15.75" thickBot="1">
      <c r="B86" s="825" t="s">
        <v>953</v>
      </c>
      <c r="C86" s="826"/>
      <c r="D86" s="826"/>
      <c r="E86" s="826"/>
      <c r="F86" s="826"/>
      <c r="G86" s="826"/>
      <c r="H86" s="826"/>
      <c r="I86" s="826"/>
      <c r="J86" s="826"/>
      <c r="K86" s="826"/>
      <c r="L86" s="826"/>
      <c r="M86" s="827"/>
      <c r="N86" s="52">
        <f>L83+L84+L85</f>
        <v>1636.1846797892458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7090.1336124200652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40467.94154550261</v>
      </c>
      <c r="N48" s="271">
        <f>K48*M48</f>
        <v>384.4454446822748</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1846.0768051343518</v>
      </c>
      <c r="N49" s="271">
        <f>K49*M49</f>
        <v>2604.3528528432867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2988.7982975255613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12">
        <f>VLOOKUP(A58,TRANSPORTE!A5:D117,4,FALSE)</f>
        <v>765.62491586610247</v>
      </c>
      <c r="M58" s="913"/>
      <c r="N58" s="286">
        <f>K58*L58</f>
        <v>7.2734367007279737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7.2734367007279737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5215.027624040682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1043.0055248081364</v>
      </c>
      <c r="M83" s="861"/>
      <c r="N83" s="51"/>
    </row>
    <row r="84" spans="1:14">
      <c r="B84" s="89" t="s">
        <v>973</v>
      </c>
      <c r="C84" s="90"/>
      <c r="D84" s="90"/>
      <c r="E84" s="90"/>
      <c r="F84" s="90"/>
      <c r="G84" s="90"/>
      <c r="H84" s="90"/>
      <c r="I84" s="87"/>
      <c r="J84" s="88"/>
      <c r="K84" s="303">
        <v>0.05</v>
      </c>
      <c r="L84" s="860">
        <f>N78*K84</f>
        <v>260.75138120203411</v>
      </c>
      <c r="M84" s="861"/>
      <c r="N84" s="51"/>
    </row>
    <row r="85" spans="1:14" ht="15.75" thickBot="1">
      <c r="B85" s="91" t="s">
        <v>974</v>
      </c>
      <c r="C85" s="92"/>
      <c r="D85" s="92"/>
      <c r="E85" s="92"/>
      <c r="F85" s="92"/>
      <c r="G85" s="92"/>
      <c r="H85" s="92"/>
      <c r="I85" s="93"/>
      <c r="J85" s="94"/>
      <c r="K85" s="304">
        <v>0.05</v>
      </c>
      <c r="L85" s="862">
        <f>N78*K85</f>
        <v>260.75138120203411</v>
      </c>
      <c r="M85" s="863"/>
      <c r="N85" s="51"/>
    </row>
    <row r="86" spans="1:14" ht="15.75" thickBot="1">
      <c r="B86" s="825" t="s">
        <v>953</v>
      </c>
      <c r="C86" s="826"/>
      <c r="D86" s="826"/>
      <c r="E86" s="826"/>
      <c r="F86" s="826"/>
      <c r="G86" s="826"/>
      <c r="H86" s="826"/>
      <c r="I86" s="826"/>
      <c r="J86" s="826"/>
      <c r="K86" s="826"/>
      <c r="L86" s="826"/>
      <c r="M86" s="827"/>
      <c r="N86" s="52">
        <f>L83+L84+L85</f>
        <v>1564.5082872122046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6779.5359112528868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43476.298963227258</v>
      </c>
      <c r="N48" s="271">
        <f>K48*M48</f>
        <v>413.02484015065892</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1846.0768051343518</v>
      </c>
      <c r="N49" s="271">
        <f>K49*M49</f>
        <v>3156.7913367797414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3569.8161769304002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912">
        <f>VLOOKUP(A58,TRANSPORTE!A5:D117,4,FALSE)</f>
        <v>765.62491586610247</v>
      </c>
      <c r="M58" s="913"/>
      <c r="N58" s="286">
        <f>K58*L58</f>
        <v>7.2734367007279737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7.2734367007279737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5796.0455034455208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1159.2091006891042</v>
      </c>
      <c r="M83" s="861"/>
      <c r="N83" s="51"/>
    </row>
    <row r="84" spans="1:14">
      <c r="B84" s="89" t="s">
        <v>973</v>
      </c>
      <c r="C84" s="90"/>
      <c r="D84" s="90"/>
      <c r="E84" s="90"/>
      <c r="F84" s="90"/>
      <c r="G84" s="90"/>
      <c r="H84" s="90"/>
      <c r="I84" s="87"/>
      <c r="J84" s="88"/>
      <c r="K84" s="303">
        <v>0.05</v>
      </c>
      <c r="L84" s="860">
        <f>N78*K84</f>
        <v>289.80227517227604</v>
      </c>
      <c r="M84" s="861"/>
      <c r="N84" s="51"/>
    </row>
    <row r="85" spans="1:14" ht="15.75" thickBot="1">
      <c r="B85" s="91" t="s">
        <v>974</v>
      </c>
      <c r="C85" s="92"/>
      <c r="D85" s="92"/>
      <c r="E85" s="92"/>
      <c r="F85" s="92"/>
      <c r="G85" s="92"/>
      <c r="H85" s="92"/>
      <c r="I85" s="93"/>
      <c r="J85" s="94"/>
      <c r="K85" s="304">
        <v>0.05</v>
      </c>
      <c r="L85" s="862">
        <f>N78*K85</f>
        <v>289.80227517227604</v>
      </c>
      <c r="M85" s="863"/>
      <c r="N85" s="51"/>
    </row>
    <row r="86" spans="1:14" ht="15.75" thickBot="1">
      <c r="B86" s="825" t="s">
        <v>953</v>
      </c>
      <c r="C86" s="826"/>
      <c r="D86" s="826"/>
      <c r="E86" s="826"/>
      <c r="F86" s="826"/>
      <c r="G86" s="826"/>
      <c r="H86" s="826"/>
      <c r="I86" s="826"/>
      <c r="J86" s="826"/>
      <c r="K86" s="826"/>
      <c r="L86" s="826"/>
      <c r="M86" s="827"/>
      <c r="N86" s="52">
        <f>L83+L84+L85</f>
        <v>1738.8136510336562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7534.8591544791771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6"/>
      <c r="J36" s="267"/>
      <c r="K36" s="268">
        <f>VLOOKUP(A36,EQUIPOS!A6:D163,4,FALSE)</f>
        <v>1226715.5610683006</v>
      </c>
      <c r="L36" s="269"/>
      <c r="M36" s="270">
        <v>600</v>
      </c>
      <c r="N36" s="271">
        <f>K36/M36</f>
        <v>2044.5259351138343</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600</v>
      </c>
      <c r="N37" s="271">
        <f>K37/M37</f>
        <v>106.42113260669373</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2151.6204223947248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42513.562653114815</v>
      </c>
      <c r="N48" s="271">
        <f>K48*M48</f>
        <v>201.93942260229537</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1846.0768051343518</v>
      </c>
      <c r="N49" s="271">
        <f>K49*M49</f>
        <v>1972.9945854873383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2174.9340080896336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12">
        <f>VLOOKUP(A58,TRANSPORTE!A5:D117,4,FALSE)</f>
        <v>765.62491586610247</v>
      </c>
      <c r="M58" s="913"/>
      <c r="N58" s="286">
        <f>K58*L58</f>
        <v>3.6367183503639868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3.6367183503639868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4397.5266162543912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879.50532325087829</v>
      </c>
      <c r="M83" s="861"/>
      <c r="N83" s="51"/>
    </row>
    <row r="84" spans="1:14">
      <c r="B84" s="89" t="s">
        <v>973</v>
      </c>
      <c r="C84" s="90"/>
      <c r="D84" s="90"/>
      <c r="E84" s="90"/>
      <c r="F84" s="90"/>
      <c r="G84" s="90"/>
      <c r="H84" s="90"/>
      <c r="I84" s="87"/>
      <c r="J84" s="88"/>
      <c r="K84" s="303">
        <v>0.05</v>
      </c>
      <c r="L84" s="860">
        <f>N78*K84</f>
        <v>219.87633081271957</v>
      </c>
      <c r="M84" s="861"/>
      <c r="N84" s="51"/>
    </row>
    <row r="85" spans="1:14" ht="15.75" thickBot="1">
      <c r="B85" s="91" t="s">
        <v>974</v>
      </c>
      <c r="C85" s="92"/>
      <c r="D85" s="92"/>
      <c r="E85" s="92"/>
      <c r="F85" s="92"/>
      <c r="G85" s="92"/>
      <c r="H85" s="92"/>
      <c r="I85" s="93"/>
      <c r="J85" s="94"/>
      <c r="K85" s="304">
        <v>0.05</v>
      </c>
      <c r="L85" s="862">
        <f>N78*K85</f>
        <v>219.87633081271957</v>
      </c>
      <c r="M85" s="863"/>
      <c r="N85" s="51"/>
    </row>
    <row r="86" spans="1:14" ht="15.75" thickBot="1">
      <c r="B86" s="825" t="s">
        <v>953</v>
      </c>
      <c r="C86" s="826"/>
      <c r="D86" s="826"/>
      <c r="E86" s="826"/>
      <c r="F86" s="826"/>
      <c r="G86" s="826"/>
      <c r="H86" s="826"/>
      <c r="I86" s="826"/>
      <c r="J86" s="826"/>
      <c r="K86" s="826"/>
      <c r="L86" s="826"/>
      <c r="M86" s="827"/>
      <c r="N86" s="52">
        <f>L83+L84+L85</f>
        <v>1319.2579848763173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5716.7846011307083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290</v>
      </c>
      <c r="B37" s="874" t="str">
        <f>VLOOKUP(A37,EQUIPOS!A7:D154,3,FALSE)</f>
        <v>Planta trituradora</v>
      </c>
      <c r="C37" s="875"/>
      <c r="D37" s="875"/>
      <c r="E37" s="875"/>
      <c r="F37" s="875"/>
      <c r="G37" s="875"/>
      <c r="H37" s="876"/>
      <c r="I37" s="266"/>
      <c r="J37" s="267"/>
      <c r="K37" s="268">
        <f>VLOOKUP(A37,EQUIPOS!A7:D164,4,FALSE)</f>
        <v>408905.18702276686</v>
      </c>
      <c r="L37" s="269"/>
      <c r="M37" s="270">
        <v>30</v>
      </c>
      <c r="N37" s="271">
        <f t="shared" ref="N37:N43" si="0">K37/M37</f>
        <v>13630.172900758895</v>
      </c>
    </row>
    <row r="38" spans="1:14">
      <c r="A38" t="s">
        <v>168</v>
      </c>
      <c r="B38" s="874" t="str">
        <f>VLOOKUP(A38,EQUIPOS!A8:D154,3,FALSE)</f>
        <v>Compactador tipo  POTENCIA: 105 HP, PESO: 6 ton</v>
      </c>
      <c r="C38" s="875"/>
      <c r="D38" s="875"/>
      <c r="E38" s="875"/>
      <c r="F38" s="875"/>
      <c r="G38" s="875"/>
      <c r="H38" s="876"/>
      <c r="I38" s="266"/>
      <c r="J38" s="267"/>
      <c r="K38" s="268">
        <f>VLOOKUP(A38,EQUIPOS!A8:D165,4,FALSE)</f>
        <v>81781.037404553383</v>
      </c>
      <c r="L38" s="269"/>
      <c r="M38" s="270">
        <v>9</v>
      </c>
      <c r="N38" s="271">
        <f t="shared" si="0"/>
        <v>9086.7819338392655</v>
      </c>
    </row>
    <row r="39" spans="1:14">
      <c r="A39" t="s">
        <v>173</v>
      </c>
      <c r="B39" s="874" t="str">
        <f>VLOOKUP(A39,EQUIPOS!A9:D154,3,FALSE)</f>
        <v>Compactador neumático de Potencia 70 HP, peso de 13 ton</v>
      </c>
      <c r="C39" s="875"/>
      <c r="D39" s="875"/>
      <c r="E39" s="875"/>
      <c r="F39" s="875"/>
      <c r="G39" s="875"/>
      <c r="H39" s="876"/>
      <c r="I39" s="266"/>
      <c r="J39" s="267"/>
      <c r="K39" s="268">
        <f>VLOOKUP(A39,EQUIPOS!A9:D166,4,FALSE)</f>
        <v>102226.29675569171</v>
      </c>
      <c r="L39" s="269"/>
      <c r="M39" s="270">
        <v>9</v>
      </c>
      <c r="N39" s="271">
        <f t="shared" si="0"/>
        <v>11358.47741729908</v>
      </c>
    </row>
    <row r="40" spans="1:14">
      <c r="A40" t="s">
        <v>286</v>
      </c>
      <c r="B40" s="874" t="str">
        <f>VLOOKUP(A40,EQUIPOS!A10:D154,3,FALSE)</f>
        <v>Planta de asfalto en frio</v>
      </c>
      <c r="C40" s="875"/>
      <c r="D40" s="875"/>
      <c r="E40" s="875"/>
      <c r="F40" s="875"/>
      <c r="G40" s="875"/>
      <c r="H40" s="876"/>
      <c r="I40" s="266"/>
      <c r="J40" s="267"/>
      <c r="K40" s="268">
        <f>VLOOKUP(A40,EQUIPOS!A10:D167,4,FALSE)</f>
        <v>172591.36158385695</v>
      </c>
      <c r="L40" s="269"/>
      <c r="M40" s="270">
        <v>9</v>
      </c>
      <c r="N40" s="271">
        <f t="shared" si="0"/>
        <v>19176.817953761885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9</v>
      </c>
      <c r="N42" s="271">
        <f t="shared" si="0"/>
        <v>22716.95483459816</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N77*M46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92989.656815293609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44.719047320465556</v>
      </c>
      <c r="N54" s="271">
        <f>K54*M54</f>
        <v>1117.9761830116388</v>
      </c>
    </row>
    <row r="55" spans="1:14" ht="15.75" thickBot="1">
      <c r="B55" s="43"/>
      <c r="C55" s="280"/>
      <c r="D55" s="280"/>
      <c r="E55" s="280"/>
      <c r="F55" s="280"/>
      <c r="G55" s="280"/>
      <c r="H55" s="280"/>
      <c r="I55" s="267"/>
      <c r="J55" s="223"/>
      <c r="K55" s="281"/>
      <c r="L55" s="266"/>
      <c r="M55" s="282"/>
      <c r="N55" s="283"/>
    </row>
    <row r="56" spans="1:14" ht="15.75" thickBot="1">
      <c r="B56" s="825" t="s">
        <v>953</v>
      </c>
      <c r="C56" s="826"/>
      <c r="D56" s="826"/>
      <c r="E56" s="826"/>
      <c r="F56" s="826"/>
      <c r="G56" s="826"/>
      <c r="H56" s="826"/>
      <c r="I56" s="826"/>
      <c r="J56" s="826"/>
      <c r="K56" s="826"/>
      <c r="L56" s="826"/>
      <c r="M56" s="827"/>
      <c r="N56" s="393">
        <f>SUM(N53:N55)</f>
        <v>38383.848950066269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912">
        <f>VLOOKUP(A61,TRANSPORTE!A5:D117,4,FALSE)</f>
        <v>765.62491586610247</v>
      </c>
      <c r="M61" s="913"/>
      <c r="N61" s="286">
        <f>K61*L61</f>
        <v>957.03114483262812</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912">
        <f>VLOOKUP(A62,TRANSPORTE!A6:D117,4,FALSE)</f>
        <v>819.12972593026996</v>
      </c>
      <c r="M62" s="913"/>
      <c r="N62" s="286">
        <f>K62*L62</f>
        <v>1146.7816163023779</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2103.812761135006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143196.25754088402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28639.251508176807</v>
      </c>
      <c r="M84" s="861"/>
      <c r="N84" s="51"/>
    </row>
    <row r="85" spans="1:14">
      <c r="B85" s="89" t="s">
        <v>973</v>
      </c>
      <c r="C85" s="90"/>
      <c r="D85" s="90"/>
      <c r="E85" s="90"/>
      <c r="F85" s="90"/>
      <c r="G85" s="90"/>
      <c r="H85" s="90"/>
      <c r="I85" s="87"/>
      <c r="J85" s="88"/>
      <c r="K85" s="303">
        <v>0.05</v>
      </c>
      <c r="L85" s="860">
        <f>N79*K85</f>
        <v>7159.8128770442017</v>
      </c>
      <c r="M85" s="861"/>
      <c r="N85" s="51"/>
    </row>
    <row r="86" spans="1:14" ht="15.75" thickBot="1">
      <c r="B86" s="91" t="s">
        <v>974</v>
      </c>
      <c r="C86" s="92"/>
      <c r="D86" s="92"/>
      <c r="E86" s="92"/>
      <c r="F86" s="92"/>
      <c r="G86" s="92"/>
      <c r="H86" s="92"/>
      <c r="I86" s="93"/>
      <c r="J86" s="94"/>
      <c r="K86" s="304">
        <v>0.05</v>
      </c>
      <c r="L86" s="862">
        <f>N79*K86</f>
        <v>7159.8128770442017</v>
      </c>
      <c r="M86" s="863"/>
      <c r="N86" s="51"/>
    </row>
    <row r="87" spans="1:14" ht="15.75" thickBot="1">
      <c r="B87" s="825" t="s">
        <v>953</v>
      </c>
      <c r="C87" s="826"/>
      <c r="D87" s="826"/>
      <c r="E87" s="826"/>
      <c r="F87" s="826"/>
      <c r="G87" s="826"/>
      <c r="H87" s="826"/>
      <c r="I87" s="826"/>
      <c r="J87" s="826"/>
      <c r="K87" s="826"/>
      <c r="L87" s="826"/>
      <c r="M87" s="827"/>
      <c r="N87" s="52">
        <f>L84+L85+L86</f>
        <v>42958.877262265203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186155.13480314921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0" t="s">
        <v>2221</v>
      </c>
      <c r="C120" s="392"/>
      <c r="D120" s="392"/>
      <c r="E120" s="57"/>
      <c r="F120" s="57"/>
      <c r="G120" s="57"/>
      <c r="H120" s="57"/>
      <c r="I120" s="57"/>
      <c r="J120" s="893"/>
      <c r="K120" s="893"/>
      <c r="L120" s="893"/>
      <c r="M120" s="893"/>
      <c r="N120" s="89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168</v>
      </c>
      <c r="B37" s="874" t="str">
        <f>VLOOKUP(A37,EQUIPOS!A7:D154,3,FALSE)</f>
        <v>Compactador tipo  POTENCIA: 105 HP, PESO: 6 ton</v>
      </c>
      <c r="C37" s="875"/>
      <c r="D37" s="875"/>
      <c r="E37" s="875"/>
      <c r="F37" s="875"/>
      <c r="G37" s="875"/>
      <c r="H37" s="876"/>
      <c r="I37" s="266"/>
      <c r="J37" s="267"/>
      <c r="K37" s="268">
        <f>VLOOKUP(A37,EQUIPOS!A7:D164,4,FALSE)</f>
        <v>81781.037404553383</v>
      </c>
      <c r="L37" s="269"/>
      <c r="M37" s="270">
        <v>9</v>
      </c>
      <c r="N37" s="271">
        <f t="shared" ref="N37:N43" si="0">K37/M37</f>
        <v>9086.7819338392655</v>
      </c>
    </row>
    <row r="38" spans="1:14">
      <c r="A38" t="s">
        <v>173</v>
      </c>
      <c r="B38" s="874" t="str">
        <f>VLOOKUP(A38,EQUIPOS!A8:D154,3,FALSE)</f>
        <v>Compactador neumático de Potencia 70 HP, peso de 13 ton</v>
      </c>
      <c r="C38" s="875"/>
      <c r="D38" s="875"/>
      <c r="E38" s="875"/>
      <c r="F38" s="875"/>
      <c r="G38" s="875"/>
      <c r="H38" s="876"/>
      <c r="I38" s="266"/>
      <c r="J38" s="267"/>
      <c r="K38" s="268">
        <f>VLOOKUP(A38,EQUIPOS!A8:D165,4,FALSE)</f>
        <v>102226.29675569171</v>
      </c>
      <c r="L38" s="269"/>
      <c r="M38" s="270">
        <v>9</v>
      </c>
      <c r="N38" s="271">
        <f t="shared" si="0"/>
        <v>11358.47741729908</v>
      </c>
    </row>
    <row r="39" spans="1:14">
      <c r="A39" t="s">
        <v>286</v>
      </c>
      <c r="B39" s="874" t="str">
        <f>VLOOKUP(A39,EQUIPOS!A9:D154,3,FALSE)</f>
        <v>Planta de asfalto en frio</v>
      </c>
      <c r="C39" s="875"/>
      <c r="D39" s="875"/>
      <c r="E39" s="875"/>
      <c r="F39" s="875"/>
      <c r="G39" s="875"/>
      <c r="H39" s="876"/>
      <c r="I39" s="266"/>
      <c r="J39" s="267"/>
      <c r="K39" s="268">
        <f>VLOOKUP(A39,EQUIPOS!A9:D166,4,FALSE)</f>
        <v>172591.36158385695</v>
      </c>
      <c r="L39" s="269"/>
      <c r="M39" s="270">
        <v>9</v>
      </c>
      <c r="N39" s="271">
        <f t="shared" si="0"/>
        <v>19176.817953761885</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9</v>
      </c>
      <c r="N42" s="271">
        <f t="shared" si="0"/>
        <v>22716.95483459816</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92989.656815293609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143196.25754088402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28639.251508176807</v>
      </c>
      <c r="M88" s="861"/>
      <c r="N88" s="51"/>
    </row>
    <row r="89" spans="1:14">
      <c r="B89" s="89" t="s">
        <v>973</v>
      </c>
      <c r="C89" s="90"/>
      <c r="D89" s="90"/>
      <c r="E89" s="90"/>
      <c r="F89" s="90"/>
      <c r="G89" s="90"/>
      <c r="H89" s="90"/>
      <c r="I89" s="87"/>
      <c r="J89" s="88"/>
      <c r="K89" s="303">
        <v>0.05</v>
      </c>
      <c r="L89" s="860">
        <f>N83*K89</f>
        <v>7159.8128770442017</v>
      </c>
      <c r="M89" s="861"/>
      <c r="N89" s="51"/>
    </row>
    <row r="90" spans="1:14" ht="15.75" thickBot="1">
      <c r="B90" s="91" t="s">
        <v>974</v>
      </c>
      <c r="C90" s="92"/>
      <c r="D90" s="92"/>
      <c r="E90" s="92"/>
      <c r="F90" s="92"/>
      <c r="G90" s="92"/>
      <c r="H90" s="92"/>
      <c r="I90" s="93"/>
      <c r="J90" s="94"/>
      <c r="K90" s="304">
        <v>0.05</v>
      </c>
      <c r="L90" s="862">
        <f>N83*K90</f>
        <v>7159.8128770442017</v>
      </c>
      <c r="M90" s="863"/>
      <c r="N90" s="51"/>
    </row>
    <row r="91" spans="1:14" ht="15.75" thickBot="1">
      <c r="B91" s="825" t="s">
        <v>953</v>
      </c>
      <c r="C91" s="826"/>
      <c r="D91" s="826"/>
      <c r="E91" s="826"/>
      <c r="F91" s="826"/>
      <c r="G91" s="826"/>
      <c r="H91" s="826"/>
      <c r="I91" s="826"/>
      <c r="J91" s="826"/>
      <c r="K91" s="826"/>
      <c r="L91" s="826"/>
      <c r="M91" s="827"/>
      <c r="N91" s="52">
        <f>L88+L89+L90</f>
        <v>42958.877262265203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186155.13480314921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168</v>
      </c>
      <c r="B37" s="874" t="str">
        <f>VLOOKUP(A37,EQUIPOS!A7:D154,3,FALSE)</f>
        <v>Compactador tipo  POTENCIA: 105 HP, PESO: 6 ton</v>
      </c>
      <c r="C37" s="875"/>
      <c r="D37" s="875"/>
      <c r="E37" s="875"/>
      <c r="F37" s="875"/>
      <c r="G37" s="875"/>
      <c r="H37" s="876"/>
      <c r="I37" s="266"/>
      <c r="J37" s="267"/>
      <c r="K37" s="268">
        <f>VLOOKUP(A37,EQUIPOS!A7:D164,4,FALSE)</f>
        <v>81781.037404553383</v>
      </c>
      <c r="L37" s="269"/>
      <c r="M37" s="270">
        <v>9</v>
      </c>
      <c r="N37" s="271">
        <f t="shared" ref="N37:N43" si="0">K37/M37</f>
        <v>9086.7819338392655</v>
      </c>
    </row>
    <row r="38" spans="1:14">
      <c r="A38" t="s">
        <v>173</v>
      </c>
      <c r="B38" s="874" t="str">
        <f>VLOOKUP(A38,EQUIPOS!A8:D154,3,FALSE)</f>
        <v>Compactador neumático de Potencia 70 HP, peso de 13 ton</v>
      </c>
      <c r="C38" s="875"/>
      <c r="D38" s="875"/>
      <c r="E38" s="875"/>
      <c r="F38" s="875"/>
      <c r="G38" s="875"/>
      <c r="H38" s="876"/>
      <c r="I38" s="266"/>
      <c r="J38" s="267"/>
      <c r="K38" s="268">
        <f>VLOOKUP(A38,EQUIPOS!A8:D165,4,FALSE)</f>
        <v>102226.29675569171</v>
      </c>
      <c r="L38" s="269"/>
      <c r="M38" s="270">
        <v>9</v>
      </c>
      <c r="N38" s="271">
        <f t="shared" si="0"/>
        <v>11358.47741729908</v>
      </c>
    </row>
    <row r="39" spans="1:14">
      <c r="A39" t="s">
        <v>286</v>
      </c>
      <c r="B39" s="874" t="str">
        <f>VLOOKUP(A39,EQUIPOS!A9:D154,3,FALSE)</f>
        <v>Planta de asfalto en frio</v>
      </c>
      <c r="C39" s="875"/>
      <c r="D39" s="875"/>
      <c r="E39" s="875"/>
      <c r="F39" s="875"/>
      <c r="G39" s="875"/>
      <c r="H39" s="876"/>
      <c r="I39" s="266"/>
      <c r="J39" s="267"/>
      <c r="K39" s="268">
        <f>VLOOKUP(A39,EQUIPOS!A9:D166,4,FALSE)</f>
        <v>172591.36158385695</v>
      </c>
      <c r="L39" s="269"/>
      <c r="M39" s="270">
        <v>9</v>
      </c>
      <c r="N39" s="271">
        <f t="shared" si="0"/>
        <v>19176.817953761885</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9</v>
      </c>
      <c r="N42" s="271">
        <f t="shared" si="0"/>
        <v>22716.95483459816</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92989.656815293609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410">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912">
        <f>VLOOKUP(A64,TRANSPORTE!A5:D117,4,FALSE)</f>
        <v>819.12972593026996</v>
      </c>
      <c r="M64" s="913"/>
      <c r="N64" s="286">
        <f>K64*L64</f>
        <v>1146.7816163023779</v>
      </c>
    </row>
    <row r="65" spans="1:15">
      <c r="A65" t="s">
        <v>1349</v>
      </c>
      <c r="B65" s="46" t="str">
        <f>VLOOKUP(A65,TRANSPORTE!A6:D117,3,FALSE)</f>
        <v>Transporte de Mezcla en Frio DMF-19</v>
      </c>
      <c r="C65" s="47"/>
      <c r="D65" s="47"/>
      <c r="E65" s="47"/>
      <c r="F65" s="47"/>
      <c r="G65" s="47"/>
      <c r="H65" s="310" t="s">
        <v>1468</v>
      </c>
      <c r="I65" s="278">
        <v>1.25</v>
      </c>
      <c r="J65" s="285">
        <v>1</v>
      </c>
      <c r="K65" s="278">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143196.25754088402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28639.251508176807</v>
      </c>
      <c r="M88" s="861"/>
      <c r="N88" s="51"/>
    </row>
    <row r="89" spans="1:14">
      <c r="B89" s="89" t="s">
        <v>973</v>
      </c>
      <c r="C89" s="90"/>
      <c r="D89" s="90"/>
      <c r="E89" s="90"/>
      <c r="F89" s="90"/>
      <c r="G89" s="90"/>
      <c r="H89" s="90"/>
      <c r="I89" s="87"/>
      <c r="J89" s="88"/>
      <c r="K89" s="303">
        <v>0.05</v>
      </c>
      <c r="L89" s="860">
        <f>N83*K89</f>
        <v>7159.8128770442017</v>
      </c>
      <c r="M89" s="861"/>
      <c r="N89" s="51"/>
    </row>
    <row r="90" spans="1:14" ht="15.75" thickBot="1">
      <c r="B90" s="91" t="s">
        <v>974</v>
      </c>
      <c r="C90" s="92"/>
      <c r="D90" s="92"/>
      <c r="E90" s="92"/>
      <c r="F90" s="92"/>
      <c r="G90" s="92"/>
      <c r="H90" s="92"/>
      <c r="I90" s="93"/>
      <c r="J90" s="94"/>
      <c r="K90" s="304">
        <v>0.05</v>
      </c>
      <c r="L90" s="862">
        <f>N83*K90</f>
        <v>7159.8128770442017</v>
      </c>
      <c r="M90" s="863"/>
      <c r="N90" s="51"/>
    </row>
    <row r="91" spans="1:14" ht="15.75" thickBot="1">
      <c r="B91" s="825" t="s">
        <v>953</v>
      </c>
      <c r="C91" s="826"/>
      <c r="D91" s="826"/>
      <c r="E91" s="826"/>
      <c r="F91" s="826"/>
      <c r="G91" s="826"/>
      <c r="H91" s="826"/>
      <c r="I91" s="826"/>
      <c r="J91" s="826"/>
      <c r="K91" s="826"/>
      <c r="L91" s="826"/>
      <c r="M91" s="827"/>
      <c r="N91" s="52">
        <f>L88+L89+L90</f>
        <v>42958.877262265203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186155.13480314921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168</v>
      </c>
      <c r="B37" s="874" t="str">
        <f>VLOOKUP(A37,EQUIPOS!A7:D154,3,FALSE)</f>
        <v>Compactador tipo  POTENCIA: 105 HP, PESO: 6 ton</v>
      </c>
      <c r="C37" s="875"/>
      <c r="D37" s="875"/>
      <c r="E37" s="875"/>
      <c r="F37" s="875"/>
      <c r="G37" s="875"/>
      <c r="H37" s="876"/>
      <c r="I37" s="266"/>
      <c r="J37" s="267"/>
      <c r="K37" s="268">
        <f>VLOOKUP(A37,EQUIPOS!A7:D164,4,FALSE)</f>
        <v>81781.037404553383</v>
      </c>
      <c r="L37" s="269"/>
      <c r="M37" s="270">
        <v>7</v>
      </c>
      <c r="N37" s="271">
        <f t="shared" ref="N37:N43" si="0">K37/M37</f>
        <v>11683.005343507626</v>
      </c>
    </row>
    <row r="38" spans="1:14">
      <c r="A38" t="s">
        <v>173</v>
      </c>
      <c r="B38" s="874" t="str">
        <f>VLOOKUP(A38,EQUIPOS!A8:D154,3,FALSE)</f>
        <v>Compactador neumático de Potencia 70 HP, peso de 13 ton</v>
      </c>
      <c r="C38" s="875"/>
      <c r="D38" s="875"/>
      <c r="E38" s="875"/>
      <c r="F38" s="875"/>
      <c r="G38" s="875"/>
      <c r="H38" s="876"/>
      <c r="I38" s="266"/>
      <c r="J38" s="267"/>
      <c r="K38" s="268">
        <f>VLOOKUP(A38,EQUIPOS!A8:D165,4,FALSE)</f>
        <v>102226.29675569171</v>
      </c>
      <c r="L38" s="269"/>
      <c r="M38" s="270">
        <v>7</v>
      </c>
      <c r="N38" s="271">
        <f t="shared" si="0"/>
        <v>14603.756679384531</v>
      </c>
    </row>
    <row r="39" spans="1:14">
      <c r="A39" t="s">
        <v>286</v>
      </c>
      <c r="B39" s="874" t="str">
        <f>VLOOKUP(A39,EQUIPOS!A9:D154,3,FALSE)</f>
        <v>Planta de asfalto en frio</v>
      </c>
      <c r="C39" s="875"/>
      <c r="D39" s="875"/>
      <c r="E39" s="875"/>
      <c r="F39" s="875"/>
      <c r="G39" s="875"/>
      <c r="H39" s="876"/>
      <c r="I39" s="266"/>
      <c r="J39" s="267"/>
      <c r="K39" s="268">
        <f>VLOOKUP(A39,EQUIPOS!A9:D166,4,FALSE)</f>
        <v>172591.36158385695</v>
      </c>
      <c r="L39" s="269"/>
      <c r="M39" s="270">
        <v>9</v>
      </c>
      <c r="N39" s="271">
        <f t="shared" si="0"/>
        <v>19176.817953761885</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7</v>
      </c>
      <c r="N42" s="271">
        <f t="shared" si="0"/>
        <v>29207.513358769062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1110.7358873587618</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105460.55999713817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819.12972593026996</v>
      </c>
      <c r="N65" s="411">
        <f>K65*M65</f>
        <v>1023.9121574128375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2170.6937737152152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157122.46159450727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31424.492318901455</v>
      </c>
      <c r="M88" s="861"/>
      <c r="N88" s="51"/>
    </row>
    <row r="89" spans="1:14">
      <c r="B89" s="89" t="s">
        <v>973</v>
      </c>
      <c r="C89" s="90"/>
      <c r="D89" s="90"/>
      <c r="E89" s="90"/>
      <c r="F89" s="90"/>
      <c r="G89" s="90"/>
      <c r="H89" s="90"/>
      <c r="I89" s="87"/>
      <c r="J89" s="88"/>
      <c r="K89" s="303">
        <v>0.05</v>
      </c>
      <c r="L89" s="860">
        <f>N83*K89</f>
        <v>7856.1230797253638</v>
      </c>
      <c r="M89" s="861"/>
      <c r="N89" s="51"/>
    </row>
    <row r="90" spans="1:14" ht="15.75" thickBot="1">
      <c r="B90" s="91" t="s">
        <v>974</v>
      </c>
      <c r="C90" s="92"/>
      <c r="D90" s="92"/>
      <c r="E90" s="92"/>
      <c r="F90" s="92"/>
      <c r="G90" s="92"/>
      <c r="H90" s="92"/>
      <c r="I90" s="93"/>
      <c r="J90" s="94"/>
      <c r="K90" s="304">
        <v>0.05</v>
      </c>
      <c r="L90" s="862">
        <f>N83*K90</f>
        <v>7856.1230797253638</v>
      </c>
      <c r="M90" s="863"/>
      <c r="N90" s="51"/>
    </row>
    <row r="91" spans="1:14" ht="15.75" thickBot="1">
      <c r="B91" s="825" t="s">
        <v>953</v>
      </c>
      <c r="C91" s="826"/>
      <c r="D91" s="826"/>
      <c r="E91" s="826"/>
      <c r="F91" s="826"/>
      <c r="G91" s="826"/>
      <c r="H91" s="826"/>
      <c r="I91" s="826"/>
      <c r="J91" s="826"/>
      <c r="K91" s="826"/>
      <c r="L91" s="826"/>
      <c r="M91" s="827"/>
      <c r="N91" s="52">
        <f>L88+L89+L90</f>
        <v>47136.738478352185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204259.20007285947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9</v>
      </c>
      <c r="N37" s="271">
        <f t="shared" ref="N37:N43" si="0">K37/M37</f>
        <v>11358.47741729908</v>
      </c>
    </row>
    <row r="38" spans="1:14">
      <c r="A38" t="s">
        <v>168</v>
      </c>
      <c r="B38" s="874" t="str">
        <f>VLOOKUP(A38,EQUIPOS!A8:D154,3,FALSE)</f>
        <v>Compactador tipo  POTENCIA: 105 HP, PESO: 6 ton</v>
      </c>
      <c r="C38" s="875"/>
      <c r="D38" s="875"/>
      <c r="E38" s="875"/>
      <c r="F38" s="875"/>
      <c r="G38" s="875"/>
      <c r="H38" s="876"/>
      <c r="I38" s="266"/>
      <c r="J38" s="267"/>
      <c r="K38" s="268">
        <f>VLOOKUP(A38,EQUIPOS!A8:D165,4,FALSE)</f>
        <v>81781.037404553383</v>
      </c>
      <c r="L38" s="269"/>
      <c r="M38" s="270">
        <v>9</v>
      </c>
      <c r="N38" s="271">
        <f t="shared" si="0"/>
        <v>9086.7819338392655</v>
      </c>
    </row>
    <row r="39" spans="1:14">
      <c r="A39" t="s">
        <v>286</v>
      </c>
      <c r="B39" s="874" t="str">
        <f>VLOOKUP(A39,EQUIPOS!A9:D154,3,FALSE)</f>
        <v>Planta de asfalto en frio</v>
      </c>
      <c r="C39" s="875"/>
      <c r="D39" s="875"/>
      <c r="E39" s="875"/>
      <c r="F39" s="875"/>
      <c r="G39" s="875"/>
      <c r="H39" s="876"/>
      <c r="I39" s="266"/>
      <c r="J39" s="267"/>
      <c r="K39" s="268">
        <f>VLOOKUP(A39,EQUIPOS!A9:D166,4,FALSE)</f>
        <v>172591.36158385695</v>
      </c>
      <c r="L39" s="269"/>
      <c r="M39" s="270">
        <v>9</v>
      </c>
      <c r="N39" s="271">
        <f t="shared" si="0"/>
        <v>19176.817953761885</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9</v>
      </c>
      <c r="N42" s="271">
        <f t="shared" si="0"/>
        <v>22716.95483459816</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75"/>
      <c r="F46" s="875"/>
      <c r="G46" s="875"/>
      <c r="H46" s="876"/>
      <c r="I46" s="36"/>
      <c r="J46" s="37"/>
      <c r="K46" s="273"/>
      <c r="L46" s="275"/>
      <c r="M46" s="276"/>
      <c r="N46" s="277"/>
    </row>
    <row r="47" spans="1:14">
      <c r="B47" s="882" t="s">
        <v>952</v>
      </c>
      <c r="C47" s="960"/>
      <c r="D47" s="960"/>
      <c r="E47" s="38"/>
      <c r="F47" s="39"/>
      <c r="G47" s="39"/>
      <c r="H47" s="40"/>
      <c r="I47" s="36"/>
      <c r="J47" s="37"/>
      <c r="K47" s="278"/>
      <c r="L47" s="275"/>
      <c r="M47" s="400">
        <v>0.1</v>
      </c>
      <c r="N47" s="343">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3">
        <f>SUM(N36:N48)</f>
        <v>92989.656815293609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143196.25754088402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28639.251508176807</v>
      </c>
      <c r="M88" s="861"/>
      <c r="N88" s="51"/>
    </row>
    <row r="89" spans="1:14">
      <c r="B89" s="89" t="s">
        <v>973</v>
      </c>
      <c r="C89" s="90"/>
      <c r="D89" s="90"/>
      <c r="E89" s="90"/>
      <c r="F89" s="90"/>
      <c r="G89" s="90"/>
      <c r="H89" s="90"/>
      <c r="I89" s="87"/>
      <c r="J89" s="88"/>
      <c r="K89" s="303">
        <v>0.05</v>
      </c>
      <c r="L89" s="860">
        <f>N83*K89</f>
        <v>7159.8128770442017</v>
      </c>
      <c r="M89" s="861"/>
      <c r="N89" s="51"/>
    </row>
    <row r="90" spans="1:14" ht="15.75" thickBot="1">
      <c r="B90" s="91" t="s">
        <v>974</v>
      </c>
      <c r="C90" s="92"/>
      <c r="D90" s="92"/>
      <c r="E90" s="92"/>
      <c r="F90" s="92"/>
      <c r="G90" s="92"/>
      <c r="H90" s="92"/>
      <c r="I90" s="93"/>
      <c r="J90" s="94"/>
      <c r="K90" s="304">
        <v>0.05</v>
      </c>
      <c r="L90" s="862">
        <f>N83*K90</f>
        <v>7159.8128770442017</v>
      </c>
      <c r="M90" s="863"/>
      <c r="N90" s="51"/>
    </row>
    <row r="91" spans="1:14" ht="15.75" thickBot="1">
      <c r="B91" s="825" t="s">
        <v>953</v>
      </c>
      <c r="C91" s="826"/>
      <c r="D91" s="826"/>
      <c r="E91" s="826"/>
      <c r="F91" s="826"/>
      <c r="G91" s="826"/>
      <c r="H91" s="826"/>
      <c r="I91" s="826"/>
      <c r="J91" s="826"/>
      <c r="K91" s="826"/>
      <c r="L91" s="826"/>
      <c r="M91" s="827"/>
      <c r="N91" s="52">
        <f>L88+L89+L90</f>
        <v>42958.877262265203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186155.13480314921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9</v>
      </c>
      <c r="N37" s="271">
        <f t="shared" ref="N37:N43" si="0">K37/M37</f>
        <v>11358.47741729908</v>
      </c>
    </row>
    <row r="38" spans="1:14">
      <c r="A38" t="s">
        <v>168</v>
      </c>
      <c r="B38" s="874" t="str">
        <f>VLOOKUP(A38,EQUIPOS!A8:D154,3,FALSE)</f>
        <v>Compactador tipo  POTENCIA: 105 HP, PESO: 6 ton</v>
      </c>
      <c r="C38" s="875"/>
      <c r="D38" s="875"/>
      <c r="E38" s="875"/>
      <c r="F38" s="875"/>
      <c r="G38" s="875"/>
      <c r="H38" s="876"/>
      <c r="I38" s="266"/>
      <c r="J38" s="267"/>
      <c r="K38" s="268">
        <f>VLOOKUP(A38,EQUIPOS!A8:D165,4,FALSE)</f>
        <v>81781.037404553383</v>
      </c>
      <c r="L38" s="269"/>
      <c r="M38" s="270">
        <v>9</v>
      </c>
      <c r="N38" s="271">
        <f t="shared" si="0"/>
        <v>9086.7819338392655</v>
      </c>
    </row>
    <row r="39" spans="1:14">
      <c r="A39" t="s">
        <v>286</v>
      </c>
      <c r="B39" s="874" t="str">
        <f>VLOOKUP(A39,EQUIPOS!A9:D154,3,FALSE)</f>
        <v>Planta de asfalto en frio</v>
      </c>
      <c r="C39" s="875"/>
      <c r="D39" s="875"/>
      <c r="E39" s="875"/>
      <c r="F39" s="875"/>
      <c r="G39" s="875"/>
      <c r="H39" s="876"/>
      <c r="I39" s="266"/>
      <c r="J39" s="267"/>
      <c r="K39" s="268">
        <f>VLOOKUP(A39,EQUIPOS!A9:D166,4,FALSE)</f>
        <v>172591.36158385695</v>
      </c>
      <c r="L39" s="269"/>
      <c r="M39" s="270">
        <v>9</v>
      </c>
      <c r="N39" s="271">
        <f t="shared" si="0"/>
        <v>19176.817953761885</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9</v>
      </c>
      <c r="N42" s="271">
        <f t="shared" si="0"/>
        <v>22716.95483459816</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92989.656815293609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912">
        <f>VLOOKUP(A64,TRANSPORTE!A6:D117,4,FALSE)</f>
        <v>1274.8830665657506</v>
      </c>
      <c r="M64" s="913"/>
      <c r="N64" s="286">
        <f>K64*L64</f>
        <v>1593.6038332071882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2740.3854495095661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143832.83022925863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28766.566045851727</v>
      </c>
      <c r="M87" s="861"/>
      <c r="N87" s="51"/>
    </row>
    <row r="88" spans="1:14">
      <c r="B88" s="89" t="s">
        <v>973</v>
      </c>
      <c r="C88" s="90"/>
      <c r="D88" s="90"/>
      <c r="E88" s="90"/>
      <c r="F88" s="90"/>
      <c r="G88" s="90"/>
      <c r="H88" s="90"/>
      <c r="I88" s="87"/>
      <c r="J88" s="88"/>
      <c r="K88" s="303">
        <v>0.05</v>
      </c>
      <c r="L88" s="860">
        <f>N82*K88</f>
        <v>7191.6415114629317</v>
      </c>
      <c r="M88" s="861"/>
      <c r="N88" s="51"/>
    </row>
    <row r="89" spans="1:14" ht="15.75" thickBot="1">
      <c r="B89" s="91" t="s">
        <v>974</v>
      </c>
      <c r="C89" s="92"/>
      <c r="D89" s="92"/>
      <c r="E89" s="92"/>
      <c r="F89" s="92"/>
      <c r="G89" s="92"/>
      <c r="H89" s="92"/>
      <c r="I89" s="93"/>
      <c r="J89" s="94"/>
      <c r="K89" s="304">
        <v>0.05</v>
      </c>
      <c r="L89" s="862">
        <f>N82*K89</f>
        <v>7191.6415114629317</v>
      </c>
      <c r="M89" s="863"/>
      <c r="N89" s="51"/>
    </row>
    <row r="90" spans="1:14" ht="15.75" thickBot="1">
      <c r="B90" s="825" t="s">
        <v>953</v>
      </c>
      <c r="C90" s="826"/>
      <c r="D90" s="826"/>
      <c r="E90" s="826"/>
      <c r="F90" s="826"/>
      <c r="G90" s="826"/>
      <c r="H90" s="826"/>
      <c r="I90" s="826"/>
      <c r="J90" s="826"/>
      <c r="K90" s="826"/>
      <c r="L90" s="826"/>
      <c r="M90" s="827"/>
      <c r="N90" s="52">
        <f>L87+L88+L89</f>
        <v>43149.849068777592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186982.67929803621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9</v>
      </c>
      <c r="N37" s="271">
        <f t="shared" ref="N37:N43" si="0">K37/M37</f>
        <v>11358.47741729908</v>
      </c>
    </row>
    <row r="38" spans="1:14">
      <c r="A38" t="s">
        <v>168</v>
      </c>
      <c r="B38" s="874" t="str">
        <f>VLOOKUP(A38,EQUIPOS!A8:D154,3,FALSE)</f>
        <v>Compactador tipo  POTENCIA: 105 HP, PESO: 6 ton</v>
      </c>
      <c r="C38" s="875"/>
      <c r="D38" s="875"/>
      <c r="E38" s="875"/>
      <c r="F38" s="875"/>
      <c r="G38" s="875"/>
      <c r="H38" s="876"/>
      <c r="I38" s="266"/>
      <c r="J38" s="267"/>
      <c r="K38" s="268">
        <f>VLOOKUP(A38,EQUIPOS!A8:D165,4,FALSE)</f>
        <v>81781.037404553383</v>
      </c>
      <c r="L38" s="269"/>
      <c r="M38" s="270">
        <v>9</v>
      </c>
      <c r="N38" s="271">
        <f t="shared" si="0"/>
        <v>9086.7819338392655</v>
      </c>
    </row>
    <row r="39" spans="1:14">
      <c r="A39" t="s">
        <v>286</v>
      </c>
      <c r="B39" s="874" t="str">
        <f>VLOOKUP(A39,EQUIPOS!A9:D154,3,FALSE)</f>
        <v>Planta de asfalto en frio</v>
      </c>
      <c r="C39" s="875"/>
      <c r="D39" s="875"/>
      <c r="E39" s="875"/>
      <c r="F39" s="875"/>
      <c r="G39" s="875"/>
      <c r="H39" s="876"/>
      <c r="I39" s="266"/>
      <c r="J39" s="267"/>
      <c r="K39" s="268">
        <f>VLOOKUP(A39,EQUIPOS!A9:D166,4,FALSE)</f>
        <v>172591.36158385695</v>
      </c>
      <c r="L39" s="269"/>
      <c r="M39" s="270">
        <v>9</v>
      </c>
      <c r="N39" s="271">
        <f t="shared" si="0"/>
        <v>19176.817953761885</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9</v>
      </c>
      <c r="N42" s="271">
        <f t="shared" si="0"/>
        <v>22716.95483459816</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75"/>
      <c r="F46" s="875"/>
      <c r="G46" s="875"/>
      <c r="H46" s="876"/>
      <c r="I46" s="36"/>
      <c r="J46" s="37"/>
      <c r="K46" s="273"/>
      <c r="L46" s="275"/>
      <c r="M46" s="276"/>
      <c r="N46" s="277"/>
    </row>
    <row r="47" spans="1:14">
      <c r="B47" s="882" t="s">
        <v>952</v>
      </c>
      <c r="C47" s="960"/>
      <c r="D47" s="960"/>
      <c r="E47" s="38"/>
      <c r="F47" s="39"/>
      <c r="G47" s="39"/>
      <c r="H47" s="40"/>
      <c r="I47" s="36"/>
      <c r="J47" s="37"/>
      <c r="K47" s="278"/>
      <c r="L47" s="275"/>
      <c r="M47" s="400">
        <v>0.1</v>
      </c>
      <c r="N47" s="343">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3">
        <f>SUM(N36:N48)</f>
        <v>92989.656815293609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143196.25754088402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28639.251508176807</v>
      </c>
      <c r="M88" s="861"/>
      <c r="N88" s="51"/>
    </row>
    <row r="89" spans="1:14">
      <c r="B89" s="89" t="s">
        <v>973</v>
      </c>
      <c r="C89" s="90"/>
      <c r="D89" s="90"/>
      <c r="E89" s="90"/>
      <c r="F89" s="90"/>
      <c r="G89" s="90"/>
      <c r="H89" s="90"/>
      <c r="I89" s="87"/>
      <c r="J89" s="88"/>
      <c r="K89" s="303">
        <v>0.05</v>
      </c>
      <c r="L89" s="860">
        <f>N83*K89</f>
        <v>7159.8128770442017</v>
      </c>
      <c r="M89" s="861"/>
      <c r="N89" s="51"/>
    </row>
    <row r="90" spans="1:14" ht="15.75" thickBot="1">
      <c r="B90" s="91" t="s">
        <v>974</v>
      </c>
      <c r="C90" s="92"/>
      <c r="D90" s="92"/>
      <c r="E90" s="92"/>
      <c r="F90" s="92"/>
      <c r="G90" s="92"/>
      <c r="H90" s="92"/>
      <c r="I90" s="93"/>
      <c r="J90" s="94"/>
      <c r="K90" s="304">
        <v>0.05</v>
      </c>
      <c r="L90" s="862">
        <f>N83*K90</f>
        <v>7159.8128770442017</v>
      </c>
      <c r="M90" s="863"/>
      <c r="N90" s="51"/>
    </row>
    <row r="91" spans="1:14" ht="15.75" thickBot="1">
      <c r="B91" s="825" t="s">
        <v>953</v>
      </c>
      <c r="C91" s="826"/>
      <c r="D91" s="826"/>
      <c r="E91" s="826"/>
      <c r="F91" s="826"/>
      <c r="G91" s="826"/>
      <c r="H91" s="826"/>
      <c r="I91" s="826"/>
      <c r="J91" s="826"/>
      <c r="K91" s="826"/>
      <c r="L91" s="826"/>
      <c r="M91" s="827"/>
      <c r="N91" s="52">
        <f>L88+L89+L90</f>
        <v>42958.877262265203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186155.13480314921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 customHeight="1" thickBot="1">
      <c r="A31" t="s">
        <v>1845</v>
      </c>
      <c r="B31" s="80" t="s">
        <v>1067</v>
      </c>
      <c r="C31" s="965" t="s">
        <v>1580</v>
      </c>
      <c r="D31" s="965"/>
      <c r="E31" s="965"/>
      <c r="F31" s="966"/>
      <c r="G31" s="966"/>
      <c r="H31" s="966"/>
      <c r="I31" s="966"/>
      <c r="J31" s="966"/>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7</v>
      </c>
      <c r="N37" s="271">
        <f t="shared" ref="N37:N43" si="0">K37/M37</f>
        <v>14603.756679384531</v>
      </c>
    </row>
    <row r="38" spans="1:14">
      <c r="A38" t="s">
        <v>168</v>
      </c>
      <c r="B38" s="874" t="str">
        <f>VLOOKUP(A38,EQUIPOS!A8:D154,3,FALSE)</f>
        <v>Compactador tipo  POTENCIA: 105 HP, PESO: 6 ton</v>
      </c>
      <c r="C38" s="875"/>
      <c r="D38" s="875"/>
      <c r="E38" s="875"/>
      <c r="F38" s="875"/>
      <c r="G38" s="875"/>
      <c r="H38" s="876"/>
      <c r="I38" s="266"/>
      <c r="J38" s="267"/>
      <c r="K38" s="268">
        <f>VLOOKUP(A38,EQUIPOS!A8:D165,4,FALSE)</f>
        <v>81781.037404553383</v>
      </c>
      <c r="L38" s="269"/>
      <c r="M38" s="270">
        <v>7</v>
      </c>
      <c r="N38" s="271">
        <f t="shared" si="0"/>
        <v>11683.005343507626</v>
      </c>
    </row>
    <row r="39" spans="1:14">
      <c r="A39" t="s">
        <v>286</v>
      </c>
      <c r="B39" s="874" t="str">
        <f>VLOOKUP(A39,EQUIPOS!A9:D154,3,FALSE)</f>
        <v>Planta de asfalto en frio</v>
      </c>
      <c r="C39" s="875"/>
      <c r="D39" s="875"/>
      <c r="E39" s="875"/>
      <c r="F39" s="875"/>
      <c r="G39" s="875"/>
      <c r="H39" s="876"/>
      <c r="I39" s="266"/>
      <c r="J39" s="267"/>
      <c r="K39" s="268">
        <f>VLOOKUP(A39,EQUIPOS!A9:D166,4,FALSE)</f>
        <v>172591.36158385695</v>
      </c>
      <c r="L39" s="269"/>
      <c r="M39" s="270">
        <v>9</v>
      </c>
      <c r="N39" s="271">
        <f t="shared" si="0"/>
        <v>19176.817953761885</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7</v>
      </c>
      <c r="N42" s="271">
        <f t="shared" si="0"/>
        <v>29207.513358769062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9</v>
      </c>
      <c r="N43" s="271">
        <f t="shared" si="0"/>
        <v>7870.4541331420642</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1110.7358873587618</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105460.55999713817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912">
        <f>VLOOKUP(A64,TRANSPORTE!A6:D117,4,FALSE)</f>
        <v>765.62491586610247</v>
      </c>
      <c r="M64" s="913"/>
      <c r="N64" s="286">
        <f>K64*L64</f>
        <v>957.03114483262812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2103.812761135006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157055.58058192706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31411.116116385412</v>
      </c>
      <c r="M87" s="861"/>
      <c r="N87" s="51"/>
    </row>
    <row r="88" spans="1:14">
      <c r="B88" s="89" t="s">
        <v>973</v>
      </c>
      <c r="C88" s="90"/>
      <c r="D88" s="90"/>
      <c r="E88" s="90"/>
      <c r="F88" s="90"/>
      <c r="G88" s="90"/>
      <c r="H88" s="90"/>
      <c r="I88" s="87"/>
      <c r="J88" s="88"/>
      <c r="K88" s="303">
        <v>0.05</v>
      </c>
      <c r="L88" s="860">
        <f>N82*K88</f>
        <v>7852.779029096353</v>
      </c>
      <c r="M88" s="861"/>
      <c r="N88" s="51"/>
    </row>
    <row r="89" spans="1:14" ht="15.75" thickBot="1">
      <c r="B89" s="91" t="s">
        <v>974</v>
      </c>
      <c r="C89" s="92"/>
      <c r="D89" s="92"/>
      <c r="E89" s="92"/>
      <c r="F89" s="92"/>
      <c r="G89" s="92"/>
      <c r="H89" s="92"/>
      <c r="I89" s="93"/>
      <c r="J89" s="94"/>
      <c r="K89" s="304">
        <v>0.05</v>
      </c>
      <c r="L89" s="862">
        <f>N82*K89</f>
        <v>7852.779029096353</v>
      </c>
      <c r="M89" s="863"/>
      <c r="N89" s="51"/>
    </row>
    <row r="90" spans="1:14" ht="15.75" thickBot="1">
      <c r="B90" s="825" t="s">
        <v>953</v>
      </c>
      <c r="C90" s="826"/>
      <c r="D90" s="826"/>
      <c r="E90" s="826"/>
      <c r="F90" s="826"/>
      <c r="G90" s="826"/>
      <c r="H90" s="826"/>
      <c r="I90" s="826"/>
      <c r="J90" s="826"/>
      <c r="K90" s="826"/>
      <c r="L90" s="826"/>
      <c r="M90" s="827"/>
      <c r="N90" s="52">
        <f>L87+L88+L89</f>
        <v>47116.674174578118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204172.25475650519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31" zoomScale="78" zoomScaleNormal="78" workbookViewId="0">
      <selection activeCell="K39" sqref="K39"/>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74"/>
      <c r="C47" s="875"/>
      <c r="D47" s="875"/>
      <c r="E47" s="875"/>
      <c r="F47" s="875"/>
      <c r="G47" s="875"/>
      <c r="H47" s="876"/>
      <c r="I47" s="877"/>
      <c r="J47" s="878"/>
      <c r="K47" s="268"/>
      <c r="L47" s="879"/>
      <c r="M47" s="880"/>
      <c r="N47" s="271"/>
    </row>
    <row r="48" spans="1:14">
      <c r="B48" s="874"/>
      <c r="C48" s="875"/>
      <c r="D48" s="875"/>
      <c r="E48" s="881"/>
      <c r="F48" s="875"/>
      <c r="G48" s="875"/>
      <c r="H48" s="876"/>
      <c r="I48" s="36"/>
      <c r="J48" s="37"/>
      <c r="K48" s="273"/>
      <c r="L48" s="275"/>
      <c r="M48" s="276"/>
      <c r="N48" s="277"/>
    </row>
    <row r="49" spans="1:14">
      <c r="B49" s="882" t="s">
        <v>952</v>
      </c>
      <c r="C49" s="883"/>
      <c r="D49" s="883"/>
      <c r="E49" s="38"/>
      <c r="F49" s="39"/>
      <c r="G49" s="39"/>
      <c r="H49" s="40"/>
      <c r="I49" s="36"/>
      <c r="J49" s="37"/>
      <c r="K49" s="278"/>
      <c r="L49" s="275"/>
      <c r="M49" s="400">
        <v>0.1</v>
      </c>
      <c r="N49" s="343">
        <f>N83*M49</f>
        <v>874.7045112950251</v>
      </c>
    </row>
    <row r="50" spans="1:14" ht="15.75" thickBot="1">
      <c r="B50" s="874"/>
      <c r="C50" s="875"/>
      <c r="D50" s="875"/>
      <c r="E50" s="875"/>
      <c r="F50" s="875"/>
      <c r="G50" s="875"/>
      <c r="H50" s="876"/>
      <c r="I50" s="884"/>
      <c r="J50" s="885"/>
      <c r="K50" s="41"/>
      <c r="L50" s="886"/>
      <c r="M50" s="887"/>
      <c r="N50" s="105"/>
    </row>
    <row r="51" spans="1:14" ht="15.75" thickBot="1">
      <c r="B51" s="825" t="s">
        <v>953</v>
      </c>
      <c r="C51" s="826"/>
      <c r="D51" s="826"/>
      <c r="E51" s="826"/>
      <c r="F51" s="826"/>
      <c r="G51" s="826"/>
      <c r="H51" s="826"/>
      <c r="I51" s="826"/>
      <c r="J51" s="826"/>
      <c r="K51" s="826"/>
      <c r="L51" s="826"/>
      <c r="M51" s="827"/>
      <c r="N51" s="393">
        <f>SUM(N36:N50)</f>
        <v>107458.37540666283</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0" t="s">
        <v>944</v>
      </c>
      <c r="C55" s="871"/>
      <c r="D55" s="871"/>
      <c r="E55" s="871"/>
      <c r="F55" s="871"/>
      <c r="G55" s="871"/>
      <c r="H55" s="871"/>
      <c r="I55" s="905"/>
      <c r="J55" s="314" t="s">
        <v>945</v>
      </c>
      <c r="K55" s="85" t="s">
        <v>946</v>
      </c>
      <c r="L55" s="906" t="s">
        <v>955</v>
      </c>
      <c r="M55" s="905"/>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26618.480547896164</v>
      </c>
      <c r="N56" s="271">
        <f>K56*M56</f>
        <v>37265.872767054629</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44.719047320465556</v>
      </c>
      <c r="N57" s="271">
        <f>K57*M57</f>
        <v>1117.9761830116388</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907"/>
      <c r="C60" s="908"/>
      <c r="D60" s="908"/>
      <c r="E60" s="908"/>
      <c r="F60" s="908"/>
      <c r="G60" s="908"/>
      <c r="H60" s="908"/>
      <c r="I60" s="878"/>
      <c r="J60" s="42"/>
      <c r="K60" s="44"/>
      <c r="L60" s="909"/>
      <c r="M60" s="910"/>
      <c r="N60" s="45"/>
    </row>
    <row r="61" spans="1:14" ht="15.75" thickBot="1">
      <c r="B61" s="825" t="s">
        <v>953</v>
      </c>
      <c r="C61" s="826"/>
      <c r="D61" s="826"/>
      <c r="E61" s="826"/>
      <c r="F61" s="826"/>
      <c r="G61" s="826"/>
      <c r="H61" s="826"/>
      <c r="I61" s="826"/>
      <c r="J61" s="826"/>
      <c r="K61" s="826"/>
      <c r="L61" s="826"/>
      <c r="M61" s="827"/>
      <c r="N61" s="393">
        <f>SUM(N56:N60)</f>
        <v>38383.848950066269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1" t="s">
        <v>961</v>
      </c>
      <c r="M65" s="890"/>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912">
        <f>VLOOKUP(A66,TRANSPORTE!A5:D117,4,FALSE)</f>
        <v>819.12972593026996</v>
      </c>
      <c r="M66" s="913"/>
      <c r="N66" s="286">
        <f>K66*L66</f>
        <v>1146.7816163023779</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912">
        <f>VLOOKUP(A67,TRANSPORTE!A6:D117,4,FALSE)</f>
        <v>765.62491586610247</v>
      </c>
      <c r="M67" s="913"/>
      <c r="N67" s="286">
        <f>K67*L67</f>
        <v>957.03114483262812</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2103.812761135006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0">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156693.08223081435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3"/>
      <c r="J89" s="333"/>
      <c r="K89" s="301" t="s">
        <v>970</v>
      </c>
      <c r="L89" s="872" t="s">
        <v>971</v>
      </c>
      <c r="M89" s="873"/>
      <c r="N89" s="302"/>
    </row>
    <row r="90" spans="1:14">
      <c r="B90" s="858" t="s">
        <v>972</v>
      </c>
      <c r="C90" s="859"/>
      <c r="D90" s="859"/>
      <c r="E90" s="859"/>
      <c r="F90" s="859"/>
      <c r="G90" s="859"/>
      <c r="H90" s="859"/>
      <c r="I90" s="87"/>
      <c r="J90" s="88"/>
      <c r="K90" s="303">
        <v>0.2</v>
      </c>
      <c r="L90" s="860">
        <f>N85*K90</f>
        <v>31338.616446162872</v>
      </c>
      <c r="M90" s="861"/>
      <c r="N90" s="51"/>
    </row>
    <row r="91" spans="1:14">
      <c r="B91" s="89" t="s">
        <v>973</v>
      </c>
      <c r="C91" s="90"/>
      <c r="D91" s="90"/>
      <c r="E91" s="90"/>
      <c r="F91" s="90"/>
      <c r="G91" s="90"/>
      <c r="H91" s="90"/>
      <c r="I91" s="87"/>
      <c r="J91" s="88"/>
      <c r="K91" s="303">
        <v>0.05</v>
      </c>
      <c r="L91" s="860">
        <f>N85*K91</f>
        <v>7834.6541115407181</v>
      </c>
      <c r="M91" s="861"/>
      <c r="N91" s="51"/>
    </row>
    <row r="92" spans="1:14" ht="15.75" thickBot="1">
      <c r="B92" s="91" t="s">
        <v>974</v>
      </c>
      <c r="C92" s="92"/>
      <c r="D92" s="92"/>
      <c r="E92" s="92"/>
      <c r="F92" s="92"/>
      <c r="G92" s="92"/>
      <c r="H92" s="92"/>
      <c r="I92" s="93"/>
      <c r="J92" s="94"/>
      <c r="K92" s="304">
        <v>0.05</v>
      </c>
      <c r="L92" s="862">
        <f>N85*K92</f>
        <v>7834.6541115407181</v>
      </c>
      <c r="M92" s="863"/>
      <c r="N92" s="51"/>
    </row>
    <row r="93" spans="1:14" ht="15.75" thickBot="1">
      <c r="B93" s="825" t="s">
        <v>953</v>
      </c>
      <c r="C93" s="826"/>
      <c r="D93" s="826"/>
      <c r="E93" s="826"/>
      <c r="F93" s="826"/>
      <c r="G93" s="826"/>
      <c r="H93" s="826"/>
      <c r="I93" s="826"/>
      <c r="J93" s="826"/>
      <c r="K93" s="826"/>
      <c r="L93" s="826"/>
      <c r="M93" s="827"/>
      <c r="N93" s="52">
        <f>L90+L91+L92</f>
        <v>47007.924669244305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7">
        <f>N85+N93</f>
        <v>203701.00690005865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1"/>
      <c r="K125" s="891"/>
      <c r="L125" s="891"/>
      <c r="M125" s="891"/>
      <c r="N125" s="892"/>
    </row>
    <row r="126" spans="2:14" ht="15.75" thickBot="1">
      <c r="B126" s="260" t="s">
        <v>2221</v>
      </c>
      <c r="C126" s="392"/>
      <c r="D126" s="392"/>
      <c r="E126" s="57"/>
      <c r="F126" s="57"/>
      <c r="G126" s="57"/>
      <c r="H126" s="57"/>
      <c r="I126" s="57"/>
      <c r="J126" s="893"/>
      <c r="K126" s="893"/>
      <c r="L126" s="893"/>
      <c r="M126" s="893"/>
      <c r="N126" s="89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912"/>
      <c r="M66" s="913"/>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156693.08223081435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31338.616446162872</v>
      </c>
      <c r="M88" s="861"/>
      <c r="N88" s="51"/>
    </row>
    <row r="89" spans="1:14">
      <c r="B89" s="89" t="s">
        <v>973</v>
      </c>
      <c r="C89" s="90"/>
      <c r="D89" s="90"/>
      <c r="E89" s="90"/>
      <c r="F89" s="90"/>
      <c r="G89" s="90"/>
      <c r="H89" s="90"/>
      <c r="I89" s="87"/>
      <c r="J89" s="88"/>
      <c r="K89" s="303">
        <v>0.05</v>
      </c>
      <c r="L89" s="860">
        <f>N83*K89</f>
        <v>7834.6541115407181</v>
      </c>
      <c r="M89" s="861"/>
      <c r="N89" s="51"/>
    </row>
    <row r="90" spans="1:14" ht="15.75" thickBot="1">
      <c r="B90" s="91" t="s">
        <v>974</v>
      </c>
      <c r="C90" s="92"/>
      <c r="D90" s="92"/>
      <c r="E90" s="92"/>
      <c r="F90" s="92"/>
      <c r="G90" s="92"/>
      <c r="H90" s="92"/>
      <c r="I90" s="93"/>
      <c r="J90" s="94"/>
      <c r="K90" s="304">
        <v>0.05</v>
      </c>
      <c r="L90" s="862">
        <f>N83*K90</f>
        <v>7834.6541115407181</v>
      </c>
      <c r="M90" s="863"/>
      <c r="N90" s="51"/>
    </row>
    <row r="91" spans="1:14" ht="15.75" thickBot="1">
      <c r="B91" s="825" t="s">
        <v>953</v>
      </c>
      <c r="C91" s="826"/>
      <c r="D91" s="826"/>
      <c r="E91" s="826"/>
      <c r="F91" s="826"/>
      <c r="G91" s="826"/>
      <c r="H91" s="826"/>
      <c r="I91" s="826"/>
      <c r="J91" s="826"/>
      <c r="K91" s="826"/>
      <c r="L91" s="826"/>
      <c r="M91" s="827"/>
      <c r="N91" s="52">
        <f>L88+L89+L90</f>
        <v>47007.924669244305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203701.00690005865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156693.08223081435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31338.616446162872</v>
      </c>
      <c r="M88" s="861"/>
      <c r="N88" s="51"/>
    </row>
    <row r="89" spans="1:14">
      <c r="B89" s="89" t="s">
        <v>973</v>
      </c>
      <c r="C89" s="90"/>
      <c r="D89" s="90"/>
      <c r="E89" s="90"/>
      <c r="F89" s="90"/>
      <c r="G89" s="90"/>
      <c r="H89" s="90"/>
      <c r="I89" s="87"/>
      <c r="J89" s="88"/>
      <c r="K89" s="303">
        <v>0.05</v>
      </c>
      <c r="L89" s="860">
        <f>N83*K89</f>
        <v>7834.6541115407181</v>
      </c>
      <c r="M89" s="861"/>
      <c r="N89" s="51"/>
    </row>
    <row r="90" spans="1:14" ht="15.75" thickBot="1">
      <c r="B90" s="91" t="s">
        <v>974</v>
      </c>
      <c r="C90" s="92"/>
      <c r="D90" s="92"/>
      <c r="E90" s="92"/>
      <c r="F90" s="92"/>
      <c r="G90" s="92"/>
      <c r="H90" s="92"/>
      <c r="I90" s="93"/>
      <c r="J90" s="94"/>
      <c r="K90" s="304">
        <v>0.05</v>
      </c>
      <c r="L90" s="862">
        <f>N83*K90</f>
        <v>7834.6541115407181</v>
      </c>
      <c r="M90" s="863"/>
      <c r="N90" s="51"/>
    </row>
    <row r="91" spans="1:14" ht="15.75" thickBot="1">
      <c r="B91" s="825" t="s">
        <v>953</v>
      </c>
      <c r="C91" s="826"/>
      <c r="D91" s="826"/>
      <c r="E91" s="826"/>
      <c r="F91" s="826"/>
      <c r="G91" s="826"/>
      <c r="H91" s="826"/>
      <c r="I91" s="826"/>
      <c r="J91" s="826"/>
      <c r="K91" s="826"/>
      <c r="L91" s="826"/>
      <c r="M91" s="827"/>
      <c r="N91" s="52">
        <f>L88+L89+L90</f>
        <v>47007.924669244305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203701.00690005865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ht="15" customHeight="1">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107458.37540666283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12">
        <f>VLOOKUP(A64,TRANSPORTE!A6:D117,4,FALSE)</f>
        <v>765.62491586610247</v>
      </c>
      <c r="M64" s="913"/>
      <c r="N64" s="286">
        <f>K64*L64</f>
        <v>957.03114483262812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2103.812761135006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156693.08223081435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31338.616446162872</v>
      </c>
      <c r="M87" s="861"/>
      <c r="N87" s="51"/>
    </row>
    <row r="88" spans="1:14">
      <c r="B88" s="89" t="s">
        <v>973</v>
      </c>
      <c r="C88" s="90"/>
      <c r="D88" s="90"/>
      <c r="E88" s="90"/>
      <c r="F88" s="90"/>
      <c r="G88" s="90"/>
      <c r="H88" s="90"/>
      <c r="I88" s="87"/>
      <c r="J88" s="88"/>
      <c r="K88" s="303">
        <v>0.05</v>
      </c>
      <c r="L88" s="860">
        <f>N82*K88</f>
        <v>7834.6541115407181</v>
      </c>
      <c r="M88" s="861"/>
      <c r="N88" s="51"/>
    </row>
    <row r="89" spans="1:14" ht="15.75" thickBot="1">
      <c r="B89" s="91" t="s">
        <v>974</v>
      </c>
      <c r="C89" s="92"/>
      <c r="D89" s="92"/>
      <c r="E89" s="92"/>
      <c r="F89" s="92"/>
      <c r="G89" s="92"/>
      <c r="H89" s="92"/>
      <c r="I89" s="93"/>
      <c r="J89" s="94"/>
      <c r="K89" s="304">
        <v>0.05</v>
      </c>
      <c r="L89" s="862">
        <f>N82*K89</f>
        <v>7834.6541115407181</v>
      </c>
      <c r="M89" s="863"/>
      <c r="N89" s="51"/>
    </row>
    <row r="90" spans="1:14" ht="15.75" thickBot="1">
      <c r="B90" s="825" t="s">
        <v>953</v>
      </c>
      <c r="C90" s="826"/>
      <c r="D90" s="826"/>
      <c r="E90" s="826"/>
      <c r="F90" s="826"/>
      <c r="G90" s="826"/>
      <c r="H90" s="826"/>
      <c r="I90" s="826"/>
      <c r="J90" s="826"/>
      <c r="K90" s="826"/>
      <c r="L90" s="826"/>
      <c r="M90" s="827"/>
      <c r="N90" s="52">
        <f>L87+L88+L89</f>
        <v>47007.924669244305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203701.00690005865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107458.37540666283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912">
        <f>VLOOKUP(A64,TRANSPORTE!A6:D117,4,FALSE)</f>
        <v>765.62491586610247</v>
      </c>
      <c r="M64" s="913"/>
      <c r="N64" s="286">
        <f>K64*L64</f>
        <v>957.03114483262812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2103.812761135006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156693.08223081435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31338.616446162872</v>
      </c>
      <c r="M87" s="861"/>
      <c r="N87" s="51"/>
    </row>
    <row r="88" spans="1:14">
      <c r="B88" s="89" t="s">
        <v>973</v>
      </c>
      <c r="C88" s="90"/>
      <c r="D88" s="90"/>
      <c r="E88" s="90"/>
      <c r="F88" s="90"/>
      <c r="G88" s="90"/>
      <c r="H88" s="90"/>
      <c r="I88" s="87"/>
      <c r="J88" s="88"/>
      <c r="K88" s="303">
        <v>0.05</v>
      </c>
      <c r="L88" s="860">
        <f>N82*K88</f>
        <v>7834.6541115407181</v>
      </c>
      <c r="M88" s="861"/>
      <c r="N88" s="51"/>
    </row>
    <row r="89" spans="1:14" ht="15.75" thickBot="1">
      <c r="B89" s="91" t="s">
        <v>974</v>
      </c>
      <c r="C89" s="92"/>
      <c r="D89" s="92"/>
      <c r="E89" s="92"/>
      <c r="F89" s="92"/>
      <c r="G89" s="92"/>
      <c r="H89" s="92"/>
      <c r="I89" s="93"/>
      <c r="J89" s="94"/>
      <c r="K89" s="304">
        <v>0.05</v>
      </c>
      <c r="L89" s="862">
        <f>N82*K89</f>
        <v>7834.6541115407181</v>
      </c>
      <c r="M89" s="863"/>
      <c r="N89" s="51"/>
    </row>
    <row r="90" spans="1:14" ht="15.75" thickBot="1">
      <c r="B90" s="825" t="s">
        <v>953</v>
      </c>
      <c r="C90" s="826"/>
      <c r="D90" s="826"/>
      <c r="E90" s="826"/>
      <c r="F90" s="826"/>
      <c r="G90" s="826"/>
      <c r="H90" s="826"/>
      <c r="I90" s="826"/>
      <c r="J90" s="826"/>
      <c r="K90" s="826"/>
      <c r="L90" s="826"/>
      <c r="M90" s="827"/>
      <c r="N90" s="52">
        <f>L87+L88+L89</f>
        <v>47007.924669244305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203701.00690005865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156693.08223081435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31338.616446162872</v>
      </c>
      <c r="M88" s="861"/>
      <c r="N88" s="51"/>
    </row>
    <row r="89" spans="1:14">
      <c r="B89" s="89" t="s">
        <v>973</v>
      </c>
      <c r="C89" s="90"/>
      <c r="D89" s="90"/>
      <c r="E89" s="90"/>
      <c r="F89" s="90"/>
      <c r="G89" s="90"/>
      <c r="H89" s="90"/>
      <c r="I89" s="87"/>
      <c r="J89" s="88"/>
      <c r="K89" s="303">
        <v>0.05</v>
      </c>
      <c r="L89" s="860">
        <f>N83*K89</f>
        <v>7834.6541115407181</v>
      </c>
      <c r="M89" s="861"/>
      <c r="N89" s="51"/>
    </row>
    <row r="90" spans="1:14" ht="15.75" thickBot="1">
      <c r="B90" s="91" t="s">
        <v>974</v>
      </c>
      <c r="C90" s="92"/>
      <c r="D90" s="92"/>
      <c r="E90" s="92"/>
      <c r="F90" s="92"/>
      <c r="G90" s="92"/>
      <c r="H90" s="92"/>
      <c r="I90" s="93"/>
      <c r="J90" s="94"/>
      <c r="K90" s="304">
        <v>0.05</v>
      </c>
      <c r="L90" s="862">
        <f>N83*K90</f>
        <v>7834.6541115407181</v>
      </c>
      <c r="M90" s="863"/>
      <c r="N90" s="51"/>
    </row>
    <row r="91" spans="1:14" ht="15.75" thickBot="1">
      <c r="B91" s="825" t="s">
        <v>953</v>
      </c>
      <c r="C91" s="826"/>
      <c r="D91" s="826"/>
      <c r="E91" s="826"/>
      <c r="F91" s="826"/>
      <c r="G91" s="826"/>
      <c r="H91" s="826"/>
      <c r="I91" s="826"/>
      <c r="J91" s="826"/>
      <c r="K91" s="826"/>
      <c r="L91" s="826"/>
      <c r="M91" s="827"/>
      <c r="N91" s="52">
        <f>L88+L89+L90</f>
        <v>47007.924669244305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203701.00690005865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156693.08223081435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31338.616446162872</v>
      </c>
      <c r="M88" s="861"/>
      <c r="N88" s="51"/>
    </row>
    <row r="89" spans="1:14">
      <c r="B89" s="89" t="s">
        <v>973</v>
      </c>
      <c r="C89" s="90"/>
      <c r="D89" s="90"/>
      <c r="E89" s="90"/>
      <c r="F89" s="90"/>
      <c r="G89" s="90"/>
      <c r="H89" s="90"/>
      <c r="I89" s="87"/>
      <c r="J89" s="88"/>
      <c r="K89" s="303">
        <v>0.05</v>
      </c>
      <c r="L89" s="860">
        <f>N83*K89</f>
        <v>7834.6541115407181</v>
      </c>
      <c r="M89" s="861"/>
      <c r="N89" s="51"/>
    </row>
    <row r="90" spans="1:14" ht="15.75" thickBot="1">
      <c r="B90" s="91" t="s">
        <v>974</v>
      </c>
      <c r="C90" s="92"/>
      <c r="D90" s="92"/>
      <c r="E90" s="92"/>
      <c r="F90" s="92"/>
      <c r="G90" s="92"/>
      <c r="H90" s="92"/>
      <c r="I90" s="93"/>
      <c r="J90" s="94"/>
      <c r="K90" s="304">
        <v>0.05</v>
      </c>
      <c r="L90" s="862">
        <f>N83*K90</f>
        <v>7834.6541115407181</v>
      </c>
      <c r="M90" s="863"/>
      <c r="N90" s="51"/>
    </row>
    <row r="91" spans="1:14" ht="15.75" thickBot="1">
      <c r="B91" s="825" t="s">
        <v>953</v>
      </c>
      <c r="C91" s="826"/>
      <c r="D91" s="826"/>
      <c r="E91" s="826"/>
      <c r="F91" s="826"/>
      <c r="G91" s="826"/>
      <c r="H91" s="826"/>
      <c r="I91" s="826"/>
      <c r="J91" s="826"/>
      <c r="K91" s="826"/>
      <c r="L91" s="826"/>
      <c r="M91" s="827"/>
      <c r="N91" s="52">
        <f>L88+L89+L90</f>
        <v>47007.924669244305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203701.00690005865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1293</v>
      </c>
      <c r="B65" s="46" t="str">
        <f>VLOOKUP(A65,TRANSPORTE!A6:D117,3,FALSE)</f>
        <v>Transporte de mezcla</v>
      </c>
      <c r="C65" s="47"/>
      <c r="D65" s="47"/>
      <c r="E65" s="47"/>
      <c r="F65" s="47"/>
      <c r="G65" s="47"/>
      <c r="H65" s="310" t="s">
        <v>1468</v>
      </c>
      <c r="I65" s="278">
        <v>1.25</v>
      </c>
      <c r="J65" s="285">
        <v>1</v>
      </c>
      <c r="K65" s="278">
        <f>I65*J65</f>
        <v>1.25</v>
      </c>
      <c r="L65" s="912">
        <f>VLOOKUP(A65,TRANSPORTE!A6:D117,4,FALSE)</f>
        <v>1274.8830665657506</v>
      </c>
      <c r="M65" s="913"/>
      <c r="N65" s="286">
        <f>K65*L65</f>
        <v>1593.6038332071882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2740.3854495095661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157329.65491918894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31465.930983837789</v>
      </c>
      <c r="M88" s="861"/>
      <c r="N88" s="51"/>
    </row>
    <row r="89" spans="1:14">
      <c r="B89" s="89" t="s">
        <v>973</v>
      </c>
      <c r="C89" s="90"/>
      <c r="D89" s="90"/>
      <c r="E89" s="90"/>
      <c r="F89" s="90"/>
      <c r="G89" s="90"/>
      <c r="H89" s="90"/>
      <c r="I89" s="87"/>
      <c r="J89" s="88"/>
      <c r="K89" s="303">
        <v>0.05</v>
      </c>
      <c r="L89" s="860">
        <f>N83*K89</f>
        <v>7866.4827459594471</v>
      </c>
      <c r="M89" s="861"/>
      <c r="N89" s="51"/>
    </row>
    <row r="90" spans="1:14" ht="15.75" thickBot="1">
      <c r="B90" s="91" t="s">
        <v>974</v>
      </c>
      <c r="C90" s="92"/>
      <c r="D90" s="92"/>
      <c r="E90" s="92"/>
      <c r="F90" s="92"/>
      <c r="G90" s="92"/>
      <c r="H90" s="92"/>
      <c r="I90" s="93"/>
      <c r="J90" s="94"/>
      <c r="K90" s="304">
        <v>0.05</v>
      </c>
      <c r="L90" s="862">
        <f>N83*K90</f>
        <v>7866.4827459594471</v>
      </c>
      <c r="M90" s="863"/>
      <c r="N90" s="51"/>
    </row>
    <row r="91" spans="1:14" ht="15.75" thickBot="1">
      <c r="B91" s="825" t="s">
        <v>953</v>
      </c>
      <c r="C91" s="826"/>
      <c r="D91" s="826"/>
      <c r="E91" s="826"/>
      <c r="F91" s="826"/>
      <c r="G91" s="826"/>
      <c r="H91" s="826"/>
      <c r="I91" s="826"/>
      <c r="J91" s="826"/>
      <c r="K91" s="826"/>
      <c r="L91" s="826"/>
      <c r="M91" s="827"/>
      <c r="N91" s="52">
        <f>L88+L89+L90</f>
        <v>47198.896475756679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204528.55139494562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8</v>
      </c>
      <c r="N37" s="271">
        <f t="shared" ref="N37:N43" si="0">K37/M37</f>
        <v>12778.287094461464</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8</v>
      </c>
      <c r="N38" s="271">
        <f t="shared" si="0"/>
        <v>12778.287094461464</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8</v>
      </c>
      <c r="N39" s="271">
        <f t="shared" si="0"/>
        <v>46001.83354006127</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8</v>
      </c>
      <c r="N42" s="271">
        <f t="shared" si="0"/>
        <v>25556.574188922928</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8</v>
      </c>
      <c r="N43" s="271">
        <f t="shared" si="0"/>
        <v>8854.260899784822</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128749.41336034509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12">
        <f>VLOOKUP(A64,TRANSPORTE!A6:D117,4,FALSE)</f>
        <v>765.62491586610247</v>
      </c>
      <c r="M64" s="913"/>
      <c r="N64" s="286">
        <f>K64*L64</f>
        <v>957.03114483262812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2103.812761135006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178956.01408593555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35791.202817187113</v>
      </c>
      <c r="M87" s="861"/>
      <c r="N87" s="51"/>
    </row>
    <row r="88" spans="1:14">
      <c r="B88" s="89" t="s">
        <v>973</v>
      </c>
      <c r="C88" s="90"/>
      <c r="D88" s="90"/>
      <c r="E88" s="90"/>
      <c r="F88" s="90"/>
      <c r="G88" s="90"/>
      <c r="H88" s="90"/>
      <c r="I88" s="87"/>
      <c r="J88" s="88"/>
      <c r="K88" s="303">
        <v>0.05</v>
      </c>
      <c r="L88" s="860">
        <f>N82*K88</f>
        <v>8947.8007042967783</v>
      </c>
      <c r="M88" s="861"/>
      <c r="N88" s="51"/>
    </row>
    <row r="89" spans="1:14" ht="15.75" thickBot="1">
      <c r="B89" s="91" t="s">
        <v>974</v>
      </c>
      <c r="C89" s="92"/>
      <c r="D89" s="92"/>
      <c r="E89" s="92"/>
      <c r="F89" s="92"/>
      <c r="G89" s="92"/>
      <c r="H89" s="92"/>
      <c r="I89" s="93"/>
      <c r="J89" s="94"/>
      <c r="K89" s="304">
        <v>0.05</v>
      </c>
      <c r="L89" s="862">
        <f>N82*K89</f>
        <v>8947.8007042967783</v>
      </c>
      <c r="M89" s="863"/>
      <c r="N89" s="51"/>
    </row>
    <row r="90" spans="1:14" ht="15.75" thickBot="1">
      <c r="B90" s="825" t="s">
        <v>953</v>
      </c>
      <c r="C90" s="826"/>
      <c r="D90" s="826"/>
      <c r="E90" s="826"/>
      <c r="F90" s="826"/>
      <c r="G90" s="826"/>
      <c r="H90" s="826"/>
      <c r="I90" s="826"/>
      <c r="J90" s="826"/>
      <c r="K90" s="826"/>
      <c r="L90" s="826"/>
      <c r="M90" s="827"/>
      <c r="N90" s="52">
        <f>L87+L88+L89</f>
        <v>53686.804225780674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232642.81831171623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8</v>
      </c>
      <c r="N37" s="271">
        <f t="shared" ref="N37:N43" si="0">K37/M37</f>
        <v>12778.287094461464</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8</v>
      </c>
      <c r="N38" s="271">
        <f t="shared" si="0"/>
        <v>12778.287094461464</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8</v>
      </c>
      <c r="N39" s="271">
        <f t="shared" si="0"/>
        <v>46001.83354006127</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8</v>
      </c>
      <c r="N42" s="271">
        <f t="shared" si="0"/>
        <v>25556.574188922928</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8</v>
      </c>
      <c r="N43" s="271">
        <f t="shared" si="0"/>
        <v>8854.260899784822</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128749.41336034509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12">
        <f>VLOOKUP(A64,TRANSPORTE!A6:D117,4,FALSE)</f>
        <v>765.62491586610247</v>
      </c>
      <c r="M64" s="913"/>
      <c r="N64" s="286">
        <f>K64*L64</f>
        <v>957.03114483262812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2103.812761135006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59">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178956.01408593555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35791.202817187113</v>
      </c>
      <c r="M87" s="861"/>
      <c r="N87" s="51"/>
    </row>
    <row r="88" spans="1:14">
      <c r="B88" s="89" t="s">
        <v>973</v>
      </c>
      <c r="C88" s="90"/>
      <c r="D88" s="90"/>
      <c r="E88" s="90"/>
      <c r="F88" s="90"/>
      <c r="G88" s="90"/>
      <c r="H88" s="90"/>
      <c r="I88" s="87"/>
      <c r="J88" s="88"/>
      <c r="K88" s="303">
        <v>0.05</v>
      </c>
      <c r="L88" s="860">
        <f>N82*K88</f>
        <v>8947.8007042967783</v>
      </c>
      <c r="M88" s="861"/>
      <c r="N88" s="51"/>
    </row>
    <row r="89" spans="1:14" ht="15.75" thickBot="1">
      <c r="B89" s="91" t="s">
        <v>974</v>
      </c>
      <c r="C89" s="92"/>
      <c r="D89" s="92"/>
      <c r="E89" s="92"/>
      <c r="F89" s="92"/>
      <c r="G89" s="92"/>
      <c r="H89" s="92"/>
      <c r="I89" s="93"/>
      <c r="J89" s="94"/>
      <c r="K89" s="304">
        <v>0.05</v>
      </c>
      <c r="L89" s="862">
        <f>N82*K89</f>
        <v>8947.8007042967783</v>
      </c>
      <c r="M89" s="863"/>
      <c r="N89" s="51"/>
    </row>
    <row r="90" spans="1:14" ht="15.75" thickBot="1">
      <c r="B90" s="825" t="s">
        <v>953</v>
      </c>
      <c r="C90" s="826"/>
      <c r="D90" s="826"/>
      <c r="E90" s="826"/>
      <c r="F90" s="826"/>
      <c r="G90" s="826"/>
      <c r="H90" s="826"/>
      <c r="I90" s="826"/>
      <c r="J90" s="826"/>
      <c r="K90" s="826"/>
      <c r="L90" s="826"/>
      <c r="M90" s="827"/>
      <c r="N90" s="52">
        <f>L87+L88+L89</f>
        <v>53686.804225780674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232642.81831171623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8</v>
      </c>
      <c r="N37" s="271">
        <f t="shared" ref="N37:N43" si="0">K37/M37</f>
        <v>12778.287094461464</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8</v>
      </c>
      <c r="N38" s="271">
        <f t="shared" si="0"/>
        <v>12778.287094461464</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8</v>
      </c>
      <c r="N39" s="271">
        <f t="shared" si="0"/>
        <v>46001.83354006127</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8</v>
      </c>
      <c r="N42" s="271">
        <f t="shared" si="0"/>
        <v>25556.574188922928</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8</v>
      </c>
      <c r="N43" s="271">
        <f t="shared" si="0"/>
        <v>8854.260899784822</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128749.41336034509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12">
        <f>VLOOKUP(A64,TRANSPORTE!A6:D117,4,FALSE)</f>
        <v>765.62491586610247</v>
      </c>
      <c r="M64" s="913"/>
      <c r="N64" s="286">
        <f>K64*L64</f>
        <v>957.03114483262812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2103.812761135006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178956.01408593555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35791.202817187113</v>
      </c>
      <c r="M87" s="861"/>
      <c r="N87" s="51"/>
    </row>
    <row r="88" spans="1:14">
      <c r="B88" s="89" t="s">
        <v>973</v>
      </c>
      <c r="C88" s="90"/>
      <c r="D88" s="90"/>
      <c r="E88" s="90"/>
      <c r="F88" s="90"/>
      <c r="G88" s="90"/>
      <c r="H88" s="90"/>
      <c r="I88" s="87"/>
      <c r="J88" s="88"/>
      <c r="K88" s="303">
        <v>0.05</v>
      </c>
      <c r="L88" s="860">
        <f>N82*K88</f>
        <v>8947.8007042967783</v>
      </c>
      <c r="M88" s="861"/>
      <c r="N88" s="51"/>
    </row>
    <row r="89" spans="1:14" ht="15.75" thickBot="1">
      <c r="B89" s="91" t="s">
        <v>974</v>
      </c>
      <c r="C89" s="92"/>
      <c r="D89" s="92"/>
      <c r="E89" s="92"/>
      <c r="F89" s="92"/>
      <c r="G89" s="92"/>
      <c r="H89" s="92"/>
      <c r="I89" s="93"/>
      <c r="J89" s="94"/>
      <c r="K89" s="304">
        <v>0.05</v>
      </c>
      <c r="L89" s="862">
        <f>N82*K89</f>
        <v>8947.8007042967783</v>
      </c>
      <c r="M89" s="863"/>
      <c r="N89" s="51"/>
    </row>
    <row r="90" spans="1:14" ht="15.75" thickBot="1">
      <c r="B90" s="825" t="s">
        <v>953</v>
      </c>
      <c r="C90" s="826"/>
      <c r="D90" s="826"/>
      <c r="E90" s="826"/>
      <c r="F90" s="826"/>
      <c r="G90" s="826"/>
      <c r="H90" s="826"/>
      <c r="I90" s="826"/>
      <c r="J90" s="826"/>
      <c r="K90" s="826"/>
      <c r="L90" s="826"/>
      <c r="M90" s="827"/>
      <c r="N90" s="52">
        <f>L87+L88+L89</f>
        <v>53686.804225780674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232642.81831171623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107458.37540666283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912">
        <f>VLOOKUP(A64,TRANSPORTE!A6:D117,4,FALSE)</f>
        <v>1274.8830665657506</v>
      </c>
      <c r="M64" s="913"/>
      <c r="N64" s="286">
        <f>K64*L64</f>
        <v>1593.6038332071882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2740.3854495095661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157329.65491918894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31465.930983837789</v>
      </c>
      <c r="M87" s="861"/>
      <c r="N87" s="51"/>
    </row>
    <row r="88" spans="1:14">
      <c r="B88" s="89" t="s">
        <v>973</v>
      </c>
      <c r="C88" s="90"/>
      <c r="D88" s="90"/>
      <c r="E88" s="90"/>
      <c r="F88" s="90"/>
      <c r="G88" s="90"/>
      <c r="H88" s="90"/>
      <c r="I88" s="87"/>
      <c r="J88" s="88"/>
      <c r="K88" s="303">
        <v>0.05</v>
      </c>
      <c r="L88" s="860">
        <f>N82*K88</f>
        <v>7866.4827459594471</v>
      </c>
      <c r="M88" s="861"/>
      <c r="N88" s="51"/>
    </row>
    <row r="89" spans="1:14" ht="15.75" thickBot="1">
      <c r="B89" s="91" t="s">
        <v>974</v>
      </c>
      <c r="C89" s="92"/>
      <c r="D89" s="92"/>
      <c r="E89" s="92"/>
      <c r="F89" s="92"/>
      <c r="G89" s="92"/>
      <c r="H89" s="92"/>
      <c r="I89" s="93"/>
      <c r="J89" s="94"/>
      <c r="K89" s="304">
        <v>0.05</v>
      </c>
      <c r="L89" s="862">
        <f>N82*K89</f>
        <v>7866.4827459594471</v>
      </c>
      <c r="M89" s="863"/>
      <c r="N89" s="51"/>
    </row>
    <row r="90" spans="1:14" ht="15.75" thickBot="1">
      <c r="B90" s="825" t="s">
        <v>953</v>
      </c>
      <c r="C90" s="826"/>
      <c r="D90" s="826"/>
      <c r="E90" s="826"/>
      <c r="F90" s="826"/>
      <c r="G90" s="826"/>
      <c r="H90" s="826"/>
      <c r="I90" s="826"/>
      <c r="J90" s="826"/>
      <c r="K90" s="826"/>
      <c r="L90" s="826"/>
      <c r="M90" s="827"/>
      <c r="N90" s="52">
        <f>L87+L88+L89</f>
        <v>47198.896475756679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204528.55139494562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912">
        <f>VLOOKUP(A65,TRANSPORTE!A6:D117,4,FALSE)</f>
        <v>1274.8830665657506</v>
      </c>
      <c r="M65" s="913"/>
      <c r="N65" s="286">
        <f>K65*L65</f>
        <v>1593.6038332071882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2740.3854495095661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127"/>
    </row>
    <row r="81" spans="1:14" ht="15.75" thickBot="1">
      <c r="B81" s="914" t="s">
        <v>953</v>
      </c>
      <c r="C81" s="868"/>
      <c r="D81" s="868"/>
      <c r="E81" s="868"/>
      <c r="F81" s="868"/>
      <c r="G81" s="868"/>
      <c r="H81" s="868"/>
      <c r="I81" s="868"/>
      <c r="J81" s="868"/>
      <c r="K81" s="868"/>
      <c r="L81" s="868"/>
      <c r="M81" s="869"/>
      <c r="N81" s="459">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157329.65491918894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31465.930983837789</v>
      </c>
      <c r="M88" s="861"/>
      <c r="N88" s="51"/>
    </row>
    <row r="89" spans="1:14">
      <c r="B89" s="89" t="s">
        <v>973</v>
      </c>
      <c r="C89" s="90"/>
      <c r="D89" s="90"/>
      <c r="E89" s="90"/>
      <c r="F89" s="90"/>
      <c r="G89" s="90"/>
      <c r="H89" s="90"/>
      <c r="I89" s="87"/>
      <c r="J89" s="88"/>
      <c r="K89" s="303">
        <v>0.05</v>
      </c>
      <c r="L89" s="860">
        <f>N83*K89</f>
        <v>7866.4827459594471</v>
      </c>
      <c r="M89" s="861"/>
      <c r="N89" s="51"/>
    </row>
    <row r="90" spans="1:14" ht="15.75" thickBot="1">
      <c r="B90" s="91" t="s">
        <v>974</v>
      </c>
      <c r="C90" s="92"/>
      <c r="D90" s="92"/>
      <c r="E90" s="92"/>
      <c r="F90" s="92"/>
      <c r="G90" s="92"/>
      <c r="H90" s="92"/>
      <c r="I90" s="93"/>
      <c r="J90" s="94"/>
      <c r="K90" s="304">
        <v>0.05</v>
      </c>
      <c r="L90" s="862">
        <f>N83*K90</f>
        <v>7866.4827459594471</v>
      </c>
      <c r="M90" s="863"/>
      <c r="N90" s="51"/>
    </row>
    <row r="91" spans="1:14" ht="15.75" thickBot="1">
      <c r="B91" s="825" t="s">
        <v>953</v>
      </c>
      <c r="C91" s="826"/>
      <c r="D91" s="826"/>
      <c r="E91" s="826"/>
      <c r="F91" s="826"/>
      <c r="G91" s="826"/>
      <c r="H91" s="826"/>
      <c r="I91" s="826"/>
      <c r="J91" s="826"/>
      <c r="K91" s="826"/>
      <c r="L91" s="826"/>
      <c r="M91" s="827"/>
      <c r="N91" s="52">
        <f>L88+L89+L90</f>
        <v>47198.896475756679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204528.55139494562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107458.37540666283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12">
        <f>VLOOKUP(A64,TRANSPORTE!A6:D117,4,FALSE)</f>
        <v>1274.8830665657506</v>
      </c>
      <c r="M64" s="913"/>
      <c r="N64" s="286">
        <f>K64*L64</f>
        <v>1593.6038332071882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2740.3854495095661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157329.65491918894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31465.930983837789</v>
      </c>
      <c r="M87" s="861"/>
      <c r="N87" s="51"/>
    </row>
    <row r="88" spans="1:14">
      <c r="B88" s="89" t="s">
        <v>973</v>
      </c>
      <c r="C88" s="90"/>
      <c r="D88" s="90"/>
      <c r="E88" s="90"/>
      <c r="F88" s="90"/>
      <c r="G88" s="90"/>
      <c r="H88" s="90"/>
      <c r="I88" s="87"/>
      <c r="J88" s="88"/>
      <c r="K88" s="303">
        <v>0.05</v>
      </c>
      <c r="L88" s="860">
        <f>N82*K88</f>
        <v>7866.4827459594471</v>
      </c>
      <c r="M88" s="861"/>
      <c r="N88" s="51"/>
    </row>
    <row r="89" spans="1:14" ht="15.75" thickBot="1">
      <c r="B89" s="91" t="s">
        <v>974</v>
      </c>
      <c r="C89" s="92"/>
      <c r="D89" s="92"/>
      <c r="E89" s="92"/>
      <c r="F89" s="92"/>
      <c r="G89" s="92"/>
      <c r="H89" s="92"/>
      <c r="I89" s="93"/>
      <c r="J89" s="94"/>
      <c r="K89" s="304">
        <v>0.05</v>
      </c>
      <c r="L89" s="862">
        <f>N82*K89</f>
        <v>7866.4827459594471</v>
      </c>
      <c r="M89" s="863"/>
      <c r="N89" s="51"/>
    </row>
    <row r="90" spans="1:14" ht="15.75" thickBot="1">
      <c r="B90" s="825" t="s">
        <v>953</v>
      </c>
      <c r="C90" s="826"/>
      <c r="D90" s="826"/>
      <c r="E90" s="826"/>
      <c r="F90" s="826"/>
      <c r="G90" s="826"/>
      <c r="H90" s="826"/>
      <c r="I90" s="826"/>
      <c r="J90" s="826"/>
      <c r="K90" s="826"/>
      <c r="L90" s="826"/>
      <c r="M90" s="827"/>
      <c r="N90" s="52">
        <f>L87+L88+L89</f>
        <v>47198.896475756679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204528.55139494562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8</v>
      </c>
      <c r="N37" s="271">
        <f t="shared" ref="N37:N43" si="0">K37/M37</f>
        <v>12778.287094461464</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8</v>
      </c>
      <c r="N38" s="271">
        <f t="shared" si="0"/>
        <v>12778.287094461464</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8</v>
      </c>
      <c r="N39" s="271">
        <f t="shared" si="0"/>
        <v>46001.83354006127</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8</v>
      </c>
      <c r="N42" s="271">
        <f t="shared" si="0"/>
        <v>25556.574188922928</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8</v>
      </c>
      <c r="N43" s="271">
        <f t="shared" si="0"/>
        <v>8854.260899784822</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128749.41336034509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12">
        <f>VLOOKUP(A64,TRANSPORTE!A6:D117,4,FALSE)</f>
        <v>1274.8830665657506</v>
      </c>
      <c r="M64" s="913"/>
      <c r="N64" s="286">
        <f>K64*L64</f>
        <v>1593.6038332071882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2740.3854495095661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179592.5867743101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35918.517354862022</v>
      </c>
      <c r="M87" s="861"/>
      <c r="N87" s="51"/>
    </row>
    <row r="88" spans="1:14">
      <c r="B88" s="89" t="s">
        <v>973</v>
      </c>
      <c r="C88" s="90"/>
      <c r="D88" s="90"/>
      <c r="E88" s="90"/>
      <c r="F88" s="90"/>
      <c r="G88" s="90"/>
      <c r="H88" s="90"/>
      <c r="I88" s="87"/>
      <c r="J88" s="88"/>
      <c r="K88" s="303">
        <v>0.05</v>
      </c>
      <c r="L88" s="860">
        <f>N82*K88</f>
        <v>8979.6293387155056</v>
      </c>
      <c r="M88" s="861"/>
      <c r="N88" s="51"/>
    </row>
    <row r="89" spans="1:14" ht="15.75" thickBot="1">
      <c r="B89" s="91" t="s">
        <v>974</v>
      </c>
      <c r="C89" s="92"/>
      <c r="D89" s="92"/>
      <c r="E89" s="92"/>
      <c r="F89" s="92"/>
      <c r="G89" s="92"/>
      <c r="H89" s="92"/>
      <c r="I89" s="93"/>
      <c r="J89" s="94"/>
      <c r="K89" s="304">
        <v>0.05</v>
      </c>
      <c r="L89" s="862">
        <f>N82*K89</f>
        <v>8979.6293387155056</v>
      </c>
      <c r="M89" s="863"/>
      <c r="N89" s="51"/>
    </row>
    <row r="90" spans="1:14" ht="15.75" thickBot="1">
      <c r="B90" s="825" t="s">
        <v>953</v>
      </c>
      <c r="C90" s="826"/>
      <c r="D90" s="826"/>
      <c r="E90" s="826"/>
      <c r="F90" s="826"/>
      <c r="G90" s="826"/>
      <c r="H90" s="826"/>
      <c r="I90" s="826"/>
      <c r="J90" s="826"/>
      <c r="K90" s="826"/>
      <c r="L90" s="826"/>
      <c r="M90" s="827"/>
      <c r="N90" s="52">
        <f>L87+L88+L89</f>
        <v>53877.776032293026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233470.36280660314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156693.08223081435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31338.616446162872</v>
      </c>
      <c r="M88" s="861"/>
      <c r="N88" s="51"/>
    </row>
    <row r="89" spans="1:14">
      <c r="B89" s="89" t="s">
        <v>973</v>
      </c>
      <c r="C89" s="90"/>
      <c r="D89" s="90"/>
      <c r="E89" s="90"/>
      <c r="F89" s="90"/>
      <c r="G89" s="90"/>
      <c r="H89" s="90"/>
      <c r="I89" s="87"/>
      <c r="J89" s="88"/>
      <c r="K89" s="303">
        <v>0.05</v>
      </c>
      <c r="L89" s="860">
        <f>N83*K89</f>
        <v>7834.6541115407181</v>
      </c>
      <c r="M89" s="861"/>
      <c r="N89" s="51"/>
    </row>
    <row r="90" spans="1:14" ht="15.75" thickBot="1">
      <c r="B90" s="91" t="s">
        <v>974</v>
      </c>
      <c r="C90" s="92"/>
      <c r="D90" s="92"/>
      <c r="E90" s="92"/>
      <c r="F90" s="92"/>
      <c r="G90" s="92"/>
      <c r="H90" s="92"/>
      <c r="I90" s="93"/>
      <c r="J90" s="94"/>
      <c r="K90" s="304">
        <v>0.05</v>
      </c>
      <c r="L90" s="862">
        <f>N83*K90</f>
        <v>7834.6541115407181</v>
      </c>
      <c r="M90" s="863"/>
      <c r="N90" s="51"/>
    </row>
    <row r="91" spans="1:14" ht="15.75" thickBot="1">
      <c r="B91" s="825" t="s">
        <v>953</v>
      </c>
      <c r="C91" s="826"/>
      <c r="D91" s="826"/>
      <c r="E91" s="826"/>
      <c r="F91" s="826"/>
      <c r="G91" s="826"/>
      <c r="H91" s="826"/>
      <c r="I91" s="826"/>
      <c r="J91" s="826"/>
      <c r="K91" s="826"/>
      <c r="L91" s="826"/>
      <c r="M91" s="827"/>
      <c r="N91" s="52">
        <f>L88+L89+L90</f>
        <v>47007.924669244305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203701.00690005865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156693.08223081435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31338.616446162872</v>
      </c>
      <c r="M88" s="861"/>
      <c r="N88" s="51"/>
    </row>
    <row r="89" spans="1:14">
      <c r="B89" s="89" t="s">
        <v>973</v>
      </c>
      <c r="C89" s="90"/>
      <c r="D89" s="90"/>
      <c r="E89" s="90"/>
      <c r="F89" s="90"/>
      <c r="G89" s="90"/>
      <c r="H89" s="90"/>
      <c r="I89" s="87"/>
      <c r="J89" s="88"/>
      <c r="K89" s="303">
        <v>0.05</v>
      </c>
      <c r="L89" s="860">
        <f>N83*K89</f>
        <v>7834.6541115407181</v>
      </c>
      <c r="M89" s="861"/>
      <c r="N89" s="51"/>
    </row>
    <row r="90" spans="1:14" ht="15.75" thickBot="1">
      <c r="B90" s="91" t="s">
        <v>974</v>
      </c>
      <c r="C90" s="92"/>
      <c r="D90" s="92"/>
      <c r="E90" s="92"/>
      <c r="F90" s="92"/>
      <c r="G90" s="92"/>
      <c r="H90" s="92"/>
      <c r="I90" s="93"/>
      <c r="J90" s="94"/>
      <c r="K90" s="304">
        <v>0.05</v>
      </c>
      <c r="L90" s="862">
        <f>N83*K90</f>
        <v>7834.6541115407181</v>
      </c>
      <c r="M90" s="863"/>
      <c r="N90" s="51"/>
    </row>
    <row r="91" spans="1:14" ht="15.75" thickBot="1">
      <c r="B91" s="825" t="s">
        <v>953</v>
      </c>
      <c r="C91" s="826"/>
      <c r="D91" s="826"/>
      <c r="E91" s="826"/>
      <c r="F91" s="826"/>
      <c r="G91" s="826"/>
      <c r="H91" s="826"/>
      <c r="I91" s="826"/>
      <c r="J91" s="826"/>
      <c r="K91" s="826"/>
      <c r="L91" s="826"/>
      <c r="M91" s="827"/>
      <c r="N91" s="52">
        <f>L88+L89+L90</f>
        <v>47007.924669244305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203701.00690005865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107458.37540666283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44.719047320465556</v>
      </c>
      <c r="N54" s="271">
        <f>K54*M54</f>
        <v>1117.9761830116388</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38383.848950066269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912">
        <f>VLOOKUP(A64,TRANSPORTE!A6:D117,4,FALSE)</f>
        <v>765.62491586610247</v>
      </c>
      <c r="M64" s="913"/>
      <c r="N64" s="286">
        <f>K64*L64</f>
        <v>957.03114483262812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2103.812761135006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156693.08223081435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31338.616446162872</v>
      </c>
      <c r="M87" s="861"/>
      <c r="N87" s="51"/>
    </row>
    <row r="88" spans="1:14">
      <c r="B88" s="89" t="s">
        <v>973</v>
      </c>
      <c r="C88" s="90"/>
      <c r="D88" s="90"/>
      <c r="E88" s="90"/>
      <c r="F88" s="90"/>
      <c r="G88" s="90"/>
      <c r="H88" s="90"/>
      <c r="I88" s="87"/>
      <c r="J88" s="88"/>
      <c r="K88" s="303">
        <v>0.05</v>
      </c>
      <c r="L88" s="860">
        <f>N82*K88</f>
        <v>7834.6541115407181</v>
      </c>
      <c r="M88" s="861"/>
      <c r="N88" s="51"/>
    </row>
    <row r="89" spans="1:14" ht="15.75" thickBot="1">
      <c r="B89" s="91" t="s">
        <v>974</v>
      </c>
      <c r="C89" s="92"/>
      <c r="D89" s="92"/>
      <c r="E89" s="92"/>
      <c r="F89" s="92"/>
      <c r="G89" s="92"/>
      <c r="H89" s="92"/>
      <c r="I89" s="93"/>
      <c r="J89" s="94"/>
      <c r="K89" s="304">
        <v>0.05</v>
      </c>
      <c r="L89" s="862">
        <f>N82*K89</f>
        <v>7834.6541115407181</v>
      </c>
      <c r="M89" s="863"/>
      <c r="N89" s="51"/>
    </row>
    <row r="90" spans="1:14" ht="15.75" thickBot="1">
      <c r="B90" s="825" t="s">
        <v>953</v>
      </c>
      <c r="C90" s="826"/>
      <c r="D90" s="826"/>
      <c r="E90" s="826"/>
      <c r="F90" s="826"/>
      <c r="G90" s="826"/>
      <c r="H90" s="826"/>
      <c r="I90" s="826"/>
      <c r="J90" s="826"/>
      <c r="K90" s="826"/>
      <c r="L90" s="826"/>
      <c r="M90" s="827"/>
      <c r="N90" s="52">
        <f>L87+L88+L89</f>
        <v>47007.924669244305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203701.00690005865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6"/>
      <c r="J36" s="267"/>
      <c r="K36" s="268">
        <f>VLOOKUP(A36,EQUIPOS!A6:D163,4,FALSE)</f>
        <v>122671.55610683006</v>
      </c>
      <c r="L36" s="269"/>
      <c r="M36" s="270">
        <v>30</v>
      </c>
      <c r="N36" s="271">
        <f>K36/M36</f>
        <v>4089.0518702276686</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166</v>
      </c>
      <c r="B38" s="874" t="str">
        <f>VLOOKUP(A38,EQUIPOS!A8:D154,3,FALSE)</f>
        <v>Compactador de Rodillo POTENCIA: 99HP, PESO: 8 ton</v>
      </c>
      <c r="C38" s="875"/>
      <c r="D38" s="875"/>
      <c r="E38" s="875"/>
      <c r="F38" s="875"/>
      <c r="G38" s="875"/>
      <c r="H38" s="876"/>
      <c r="I38" s="266"/>
      <c r="J38" s="267"/>
      <c r="K38" s="268">
        <f>VLOOKUP(A38,EQUIPOS!A8:D165,4,FALSE)</f>
        <v>102226.29675569171</v>
      </c>
      <c r="L38" s="269"/>
      <c r="M38" s="270">
        <v>10</v>
      </c>
      <c r="N38" s="271">
        <f t="shared" si="0"/>
        <v>10222.629675569171</v>
      </c>
    </row>
    <row r="39" spans="1:14">
      <c r="A39" t="s">
        <v>284</v>
      </c>
      <c r="B39" s="874" t="str">
        <f>VLOOKUP(A39,EQUIPOS!A9:D154,3,FALSE)</f>
        <v>Planta de asfalto en caliente</v>
      </c>
      <c r="C39" s="875"/>
      <c r="D39" s="875"/>
      <c r="E39" s="875"/>
      <c r="F39" s="875"/>
      <c r="G39" s="875"/>
      <c r="H39" s="876"/>
      <c r="I39" s="266"/>
      <c r="J39" s="267"/>
      <c r="K39" s="268">
        <f>VLOOKUP(A39,EQUIPOS!A9:D166,4,FALSE)</f>
        <v>368014.66832049016</v>
      </c>
      <c r="L39" s="269"/>
      <c r="M39" s="270">
        <v>10</v>
      </c>
      <c r="N39" s="271">
        <f t="shared" si="0"/>
        <v>36801.466832049016</v>
      </c>
    </row>
    <row r="40" spans="1:14">
      <c r="A40" t="s">
        <v>290</v>
      </c>
      <c r="B40" s="874" t="str">
        <f>VLOOKUP(A40,EQUIPOS!A10:D154,3,FALSE)</f>
        <v>Planta trituradora</v>
      </c>
      <c r="C40" s="875"/>
      <c r="D40" s="875"/>
      <c r="E40" s="875"/>
      <c r="F40" s="875"/>
      <c r="G40" s="875"/>
      <c r="H40" s="876"/>
      <c r="I40" s="266"/>
      <c r="J40" s="267"/>
      <c r="K40" s="268">
        <f>VLOOKUP(A40,EQUIPOS!A10:D167,4,FALSE)</f>
        <v>408905.18702276686</v>
      </c>
      <c r="L40" s="269"/>
      <c r="M40" s="270">
        <v>30</v>
      </c>
      <c r="N40" s="271">
        <f t="shared" si="0"/>
        <v>13630.172900758895</v>
      </c>
    </row>
    <row r="41" spans="1:14">
      <c r="A41" t="s">
        <v>314</v>
      </c>
      <c r="B41" s="874" t="str">
        <f>VLOOKUP(A41,EQUIPOS!A11:D155,3,FALSE)</f>
        <v xml:space="preserve">Retroexcavadora E-200 sobre orugas
</v>
      </c>
      <c r="C41" s="875"/>
      <c r="D41" s="875"/>
      <c r="E41" s="875"/>
      <c r="F41" s="875"/>
      <c r="G41" s="875"/>
      <c r="H41" s="876"/>
      <c r="I41" s="266"/>
      <c r="J41" s="267"/>
      <c r="K41" s="268">
        <f>VLOOKUP(A41,EQUIPOS!A11:D168,4,FALSE)</f>
        <v>122671.55610683006</v>
      </c>
      <c r="L41" s="269"/>
      <c r="M41" s="270">
        <v>30</v>
      </c>
      <c r="N41" s="271">
        <f t="shared" si="0"/>
        <v>4089.0518702276686</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6"/>
      <c r="J42" s="267"/>
      <c r="K42" s="268">
        <f>VLOOKUP(A42,EQUIPOS!A12:D169,4,FALSE)</f>
        <v>204452.59351138343</v>
      </c>
      <c r="L42" s="269"/>
      <c r="M42" s="270">
        <v>10</v>
      </c>
      <c r="N42" s="271">
        <f t="shared" si="0"/>
        <v>20445.259351138342</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319"/>
      <c r="C44" s="320"/>
      <c r="D44" s="320"/>
      <c r="E44" s="320"/>
      <c r="F44" s="320"/>
      <c r="G44" s="320"/>
      <c r="H44" s="321"/>
      <c r="I44" s="266"/>
      <c r="J44" s="267"/>
      <c r="K44" s="268"/>
      <c r="L44" s="269"/>
      <c r="M44" s="270"/>
      <c r="N44" s="271"/>
    </row>
    <row r="45" spans="1:14">
      <c r="B45" s="874"/>
      <c r="C45" s="875"/>
      <c r="D45" s="875"/>
      <c r="E45" s="875"/>
      <c r="F45" s="875"/>
      <c r="G45" s="875"/>
      <c r="H45" s="876"/>
      <c r="I45" s="877"/>
      <c r="J45" s="878"/>
      <c r="K45" s="268"/>
      <c r="L45" s="879"/>
      <c r="M45" s="880"/>
      <c r="N45" s="271"/>
    </row>
    <row r="46" spans="1:14">
      <c r="B46" s="874"/>
      <c r="C46" s="875"/>
      <c r="D46" s="875"/>
      <c r="E46" s="881"/>
      <c r="F46" s="875"/>
      <c r="G46" s="875"/>
      <c r="H46" s="876"/>
      <c r="I46" s="36"/>
      <c r="J46" s="37"/>
      <c r="K46" s="273"/>
      <c r="L46" s="275"/>
      <c r="M46" s="276"/>
      <c r="N46" s="277"/>
    </row>
    <row r="47" spans="1:14">
      <c r="B47" s="882" t="s">
        <v>952</v>
      </c>
      <c r="C47" s="883"/>
      <c r="D47" s="883"/>
      <c r="E47" s="38"/>
      <c r="F47" s="39"/>
      <c r="G47" s="39"/>
      <c r="H47" s="40"/>
      <c r="I47" s="36"/>
      <c r="J47" s="37"/>
      <c r="K47" s="278"/>
      <c r="L47" s="275"/>
      <c r="M47" s="400">
        <v>0.1</v>
      </c>
      <c r="N47" s="343">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107458.37540666283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26618.480547896164</v>
      </c>
      <c r="N54" s="271">
        <f>K54*M54</f>
        <v>37265.872767054629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44.719047320465556</v>
      </c>
      <c r="N55" s="271">
        <f>K55*M55</f>
        <v>1117.9761830116388</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3">
        <f>SUM(N54:N58)</f>
        <v>38383.848950066269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2">
        <f>VLOOKUP(A64,TRANSPORTE!A5:D117,4,FALSE)</f>
        <v>819.12972593026996</v>
      </c>
      <c r="M64" s="913"/>
      <c r="N64" s="286">
        <f>K64*L64</f>
        <v>1146.7816163023779</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912">
        <f>VLOOKUP(A65,TRANSPORTE!A6:D117,4,FALSE)</f>
        <v>765.62491586610247</v>
      </c>
      <c r="M65" s="913"/>
      <c r="N65" s="286">
        <f>K65*L65</f>
        <v>957.03114483262812</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2103.812761135006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156693.08223081435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31338.616446162872</v>
      </c>
      <c r="M88" s="861"/>
      <c r="N88" s="51"/>
    </row>
    <row r="89" spans="1:14">
      <c r="B89" s="89" t="s">
        <v>973</v>
      </c>
      <c r="C89" s="90"/>
      <c r="D89" s="90"/>
      <c r="E89" s="90"/>
      <c r="F89" s="90"/>
      <c r="G89" s="90"/>
      <c r="H89" s="90"/>
      <c r="I89" s="87"/>
      <c r="J89" s="88"/>
      <c r="K89" s="303">
        <v>0.05</v>
      </c>
      <c r="L89" s="860">
        <f>N83*K89</f>
        <v>7834.6541115407181</v>
      </c>
      <c r="M89" s="861"/>
      <c r="N89" s="51"/>
    </row>
    <row r="90" spans="1:14" ht="15.75" thickBot="1">
      <c r="B90" s="91" t="s">
        <v>974</v>
      </c>
      <c r="C90" s="92"/>
      <c r="D90" s="92"/>
      <c r="E90" s="92"/>
      <c r="F90" s="92"/>
      <c r="G90" s="92"/>
      <c r="H90" s="92"/>
      <c r="I90" s="93"/>
      <c r="J90" s="94"/>
      <c r="K90" s="304">
        <v>0.05</v>
      </c>
      <c r="L90" s="862">
        <f>N83*K90</f>
        <v>7834.6541115407181</v>
      </c>
      <c r="M90" s="863"/>
      <c r="N90" s="51"/>
    </row>
    <row r="91" spans="1:14" ht="15.75" thickBot="1">
      <c r="B91" s="825" t="s">
        <v>953</v>
      </c>
      <c r="C91" s="826"/>
      <c r="D91" s="826"/>
      <c r="E91" s="826"/>
      <c r="F91" s="826"/>
      <c r="G91" s="826"/>
      <c r="H91" s="826"/>
      <c r="I91" s="826"/>
      <c r="J91" s="826"/>
      <c r="K91" s="826"/>
      <c r="L91" s="826"/>
      <c r="M91" s="827"/>
      <c r="N91" s="52">
        <f>L88+L89+L90</f>
        <v>47007.924669244305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203701.00690005865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0" t="s">
        <v>2221</v>
      </c>
      <c r="C124" s="392"/>
      <c r="D124" s="392"/>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148</v>
      </c>
      <c r="B36" s="874" t="str">
        <f>VLOOKUP(A36,EQUIPOS!A6:D154,3,FALSE)</f>
        <v>Cargador : Potencia en el volante 110 hp, Clasificación de RPM del motor 2300.</v>
      </c>
      <c r="C36" s="875"/>
      <c r="D36" s="875"/>
      <c r="E36" s="875"/>
      <c r="F36" s="875"/>
      <c r="G36" s="875"/>
      <c r="H36" s="876"/>
      <c r="I36" s="266"/>
      <c r="J36" s="267"/>
      <c r="K36" s="268">
        <f>VLOOKUP(A36,EQUIPOS!A6:D163,4,FALSE)</f>
        <v>102226.29675569171</v>
      </c>
      <c r="L36" s="269"/>
      <c r="M36" s="270">
        <v>30</v>
      </c>
      <c r="N36" s="271">
        <f>K36/M36</f>
        <v>3407.5432251897237</v>
      </c>
    </row>
    <row r="37" spans="1:14">
      <c r="A37" s="113" t="s">
        <v>173</v>
      </c>
      <c r="B37" s="874" t="str">
        <f>VLOOKUP(A37,EQUIPOS!A7:D154,3,FALSE)</f>
        <v>Compactador neumático de Potencia 70 HP, peso de 13 ton</v>
      </c>
      <c r="C37" s="875"/>
      <c r="D37" s="875"/>
      <c r="E37" s="875"/>
      <c r="F37" s="875"/>
      <c r="G37" s="875"/>
      <c r="H37" s="876"/>
      <c r="I37" s="266"/>
      <c r="J37" s="267"/>
      <c r="K37" s="268">
        <f>VLOOKUP(A37,EQUIPOS!A7:D164,4,FALSE)</f>
        <v>102226.29675569171</v>
      </c>
      <c r="L37" s="269"/>
      <c r="M37" s="270">
        <v>10</v>
      </c>
      <c r="N37" s="271">
        <f t="shared" ref="N37:N43" si="0">K37/M37</f>
        <v>10222.629675569171</v>
      </c>
    </row>
    <row r="38" spans="1:14">
      <c r="A38" t="s">
        <v>284</v>
      </c>
      <c r="B38" s="874" t="str">
        <f>VLOOKUP(A38,EQUIPOS!A8:D154,3,FALSE)</f>
        <v>Planta de asfalto en caliente</v>
      </c>
      <c r="C38" s="875"/>
      <c r="D38" s="875"/>
      <c r="E38" s="875"/>
      <c r="F38" s="875"/>
      <c r="G38" s="875"/>
      <c r="H38" s="876"/>
      <c r="I38" s="266"/>
      <c r="J38" s="267"/>
      <c r="K38" s="268">
        <f>VLOOKUP(A38,EQUIPOS!A8:D165,4,FALSE)</f>
        <v>368014.66832049016</v>
      </c>
      <c r="L38" s="269"/>
      <c r="M38" s="270">
        <v>10</v>
      </c>
      <c r="N38" s="271">
        <f t="shared" si="0"/>
        <v>36801.466832049016</v>
      </c>
    </row>
    <row r="39" spans="1:14">
      <c r="A39" t="s">
        <v>290</v>
      </c>
      <c r="B39" s="874" t="str">
        <f>VLOOKUP(A39,EQUIPOS!A9:D154,3,FALSE)</f>
        <v>Planta trituradora</v>
      </c>
      <c r="C39" s="875"/>
      <c r="D39" s="875"/>
      <c r="E39" s="875"/>
      <c r="F39" s="875"/>
      <c r="G39" s="875"/>
      <c r="H39" s="876"/>
      <c r="I39" s="266"/>
      <c r="J39" s="267"/>
      <c r="K39" s="268">
        <f>VLOOKUP(A39,EQUIPOS!A9:D166,4,FALSE)</f>
        <v>408905.18702276686</v>
      </c>
      <c r="L39" s="269"/>
      <c r="M39" s="270">
        <v>30</v>
      </c>
      <c r="N39" s="271">
        <f t="shared" si="0"/>
        <v>13630.172900758895</v>
      </c>
    </row>
    <row r="40" spans="1:14">
      <c r="A40" t="s">
        <v>316</v>
      </c>
      <c r="B40" s="874" t="str">
        <f>VLOOKUP(A40,EQUIPOS!A10:D154,3,FALSE)</f>
        <v>Retroexcavadora Tipo E-200 o  Equivalente</v>
      </c>
      <c r="C40" s="875"/>
      <c r="D40" s="875"/>
      <c r="E40" s="875"/>
      <c r="F40" s="875"/>
      <c r="G40" s="875"/>
      <c r="H40" s="876"/>
      <c r="I40" s="266"/>
      <c r="J40" s="267"/>
      <c r="K40" s="268">
        <f>VLOOKUP(A40,EQUIPOS!A10:D167,4,FALSE)</f>
        <v>122671.55610683006</v>
      </c>
      <c r="L40" s="269"/>
      <c r="M40" s="270">
        <v>30</v>
      </c>
      <c r="N40" s="271">
        <f t="shared" si="0"/>
        <v>4089.0518702276686</v>
      </c>
    </row>
    <row r="41" spans="1:14">
      <c r="A41" t="s">
        <v>358</v>
      </c>
      <c r="B41" s="874" t="str">
        <f>VLOOKUP(A41,EQUIPOS!A11:D155,3,FALSE)</f>
        <v xml:space="preserve">Terminadora de asfalto (Finisher), potencia en el volante 174 HP, R=20M3/H, velocidad de desplazamiento 114 m/min
</v>
      </c>
      <c r="C41" s="875"/>
      <c r="D41" s="875"/>
      <c r="E41" s="875"/>
      <c r="F41" s="875"/>
      <c r="G41" s="875"/>
      <c r="H41" s="876"/>
      <c r="I41" s="266"/>
      <c r="J41" s="267"/>
      <c r="K41" s="268">
        <f>VLOOKUP(A41,EQUIPOS!A11:D168,4,FALSE)</f>
        <v>204452.59351138343</v>
      </c>
      <c r="L41" s="269"/>
      <c r="M41" s="270">
        <v>10</v>
      </c>
      <c r="N41" s="271">
        <f t="shared" si="0"/>
        <v>20445.259351138342</v>
      </c>
    </row>
    <row r="42" spans="1:14">
      <c r="A42" t="s">
        <v>166</v>
      </c>
      <c r="B42" s="874" t="str">
        <f>VLOOKUP(A42,EQUIPOS!A12:D156,3,FALSE)</f>
        <v>Compactador de Rodillo POTENCIA: 99HP, PESO: 8 ton</v>
      </c>
      <c r="C42" s="875"/>
      <c r="D42" s="875"/>
      <c r="E42" s="875"/>
      <c r="F42" s="875"/>
      <c r="G42" s="875"/>
      <c r="H42" s="876"/>
      <c r="I42" s="266"/>
      <c r="J42" s="267"/>
      <c r="K42" s="268">
        <f>VLOOKUP(A42,EQUIPOS!A12:D169,4,FALSE)</f>
        <v>102226.29675569171</v>
      </c>
      <c r="L42" s="269"/>
      <c r="M42" s="270">
        <v>10</v>
      </c>
      <c r="N42" s="271">
        <f t="shared" si="0"/>
        <v>10222.629675569171</v>
      </c>
    </row>
    <row r="43" spans="1:14">
      <c r="A43" t="s">
        <v>373</v>
      </c>
      <c r="B43" s="874" t="str">
        <f>VLOOKUP(A43,EQUIPOS!A13:D157,3,FALSE)</f>
        <v>Volqueta 6 m3</v>
      </c>
      <c r="C43" s="875"/>
      <c r="D43" s="875"/>
      <c r="E43" s="875"/>
      <c r="F43" s="875"/>
      <c r="G43" s="875"/>
      <c r="H43" s="876"/>
      <c r="I43" s="266"/>
      <c r="J43" s="267"/>
      <c r="K43" s="268">
        <f>VLOOKUP(A43,EQUIPOS!A13:D170,4,FALSE)</f>
        <v>70834.087198278576</v>
      </c>
      <c r="L43" s="269"/>
      <c r="M43" s="270">
        <v>10</v>
      </c>
      <c r="N43" s="271">
        <f t="shared" si="0"/>
        <v>7083.4087198278576</v>
      </c>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1141.4201203310449</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107043.58237066091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26618.480547896164</v>
      </c>
      <c r="N53" s="271">
        <f>K53*M53</f>
        <v>37265.872767054629</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37265.872767054629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2">
        <f>VLOOKUP(A63,TRANSPORTE!A5:D117,4,FALSE)</f>
        <v>819.12972593026996</v>
      </c>
      <c r="M63" s="913"/>
      <c r="N63" s="286">
        <f>K63*L63</f>
        <v>1146.7816163023779</v>
      </c>
    </row>
    <row r="64" spans="1:14">
      <c r="A64" t="s">
        <v>1293</v>
      </c>
      <c r="B64" s="46" t="str">
        <f>VLOOKUP(A64,TRANSPORTE!A6:D117,3,FALSE)</f>
        <v>Transporte de mezcla</v>
      </c>
      <c r="C64" s="47"/>
      <c r="D64" s="47"/>
      <c r="E64" s="47"/>
      <c r="F64" s="47"/>
      <c r="G64" s="47"/>
      <c r="H64" s="310" t="s">
        <v>1468</v>
      </c>
      <c r="I64" s="278">
        <v>1.25</v>
      </c>
      <c r="J64" s="285">
        <v>1</v>
      </c>
      <c r="K64" s="278">
        <f>I64*J64</f>
        <v>1.25</v>
      </c>
      <c r="L64" s="912">
        <f>VLOOKUP(A64,TRANSPORTE!A6:D117,4,FALSE)</f>
        <v>1274.8830665657506</v>
      </c>
      <c r="M64" s="913"/>
      <c r="N64" s="286">
        <f>K64*L64</f>
        <v>1593.6038332071882</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2740.3854495095661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158464.04179053556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31692.808358107111</v>
      </c>
      <c r="M87" s="861"/>
      <c r="N87" s="51"/>
    </row>
    <row r="88" spans="1:14">
      <c r="B88" s="89" t="s">
        <v>973</v>
      </c>
      <c r="C88" s="90"/>
      <c r="D88" s="90"/>
      <c r="E88" s="90"/>
      <c r="F88" s="90"/>
      <c r="G88" s="90"/>
      <c r="H88" s="90"/>
      <c r="I88" s="87"/>
      <c r="J88" s="88"/>
      <c r="K88" s="303">
        <v>0.05</v>
      </c>
      <c r="L88" s="860">
        <f>N82*K88</f>
        <v>7923.2020895267779</v>
      </c>
      <c r="M88" s="861"/>
      <c r="N88" s="51"/>
    </row>
    <row r="89" spans="1:14" ht="15.75" thickBot="1">
      <c r="B89" s="91" t="s">
        <v>974</v>
      </c>
      <c r="C89" s="92"/>
      <c r="D89" s="92"/>
      <c r="E89" s="92"/>
      <c r="F89" s="92"/>
      <c r="G89" s="92"/>
      <c r="H89" s="92"/>
      <c r="I89" s="93"/>
      <c r="J89" s="94"/>
      <c r="K89" s="304">
        <v>0.05</v>
      </c>
      <c r="L89" s="862">
        <f>N82*K89</f>
        <v>7923.2020895267779</v>
      </c>
      <c r="M89" s="863"/>
      <c r="N89" s="51"/>
    </row>
    <row r="90" spans="1:14" ht="15.75" thickBot="1">
      <c r="B90" s="825" t="s">
        <v>953</v>
      </c>
      <c r="C90" s="826"/>
      <c r="D90" s="826"/>
      <c r="E90" s="826"/>
      <c r="F90" s="826"/>
      <c r="G90" s="826"/>
      <c r="H90" s="826"/>
      <c r="I90" s="826"/>
      <c r="J90" s="826"/>
      <c r="K90" s="826"/>
      <c r="L90" s="826"/>
      <c r="M90" s="827"/>
      <c r="N90" s="52">
        <f>L87+L88+L89</f>
        <v>47539.212537160667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206003.25432769622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6"/>
      <c r="J36" s="267"/>
      <c r="K36" s="268">
        <f>VLOOKUP(A36,EQUIPOS!A6:D163,4,FALSE)</f>
        <v>86036.651889803892</v>
      </c>
      <c r="L36" s="269"/>
      <c r="M36" s="270">
        <v>150</v>
      </c>
      <c r="N36" s="271">
        <f>K36/M36</f>
        <v>573.57767926535928</v>
      </c>
    </row>
    <row r="37" spans="1:14">
      <c r="A37" s="113" t="s">
        <v>148</v>
      </c>
      <c r="B37" s="874" t="str">
        <f>VLOOKUP(A37,EQUIPOS!A7:D154,3,FALSE)</f>
        <v>Cargador : Potencia en el volante 110 hp, Clasificación de RPM del motor 2300.</v>
      </c>
      <c r="C37" s="875"/>
      <c r="D37" s="875"/>
      <c r="E37" s="875"/>
      <c r="F37" s="875"/>
      <c r="G37" s="875"/>
      <c r="H37" s="876"/>
      <c r="I37" s="266"/>
      <c r="J37" s="267"/>
      <c r="K37" s="268">
        <f>VLOOKUP(A37,EQUIPOS!A7:D164,4,FALSE)</f>
        <v>102226.29675569171</v>
      </c>
      <c r="L37" s="269"/>
      <c r="M37" s="270">
        <v>150</v>
      </c>
      <c r="N37" s="271">
        <f>K37/M37</f>
        <v>681.5086450379448</v>
      </c>
    </row>
    <row r="38" spans="1:14">
      <c r="A38" t="s">
        <v>236</v>
      </c>
      <c r="B38" s="874" t="str">
        <f>VLOOKUP(A38,EQUIPOS!A8:D154,3,FALSE)</f>
        <v>Fresadora de pavimento, potencia 255 HP, peso 19 Ton, PROFUNDIDAD DE CORTE 305 mm</v>
      </c>
      <c r="C38" s="875"/>
      <c r="D38" s="875"/>
      <c r="E38" s="875"/>
      <c r="F38" s="875"/>
      <c r="G38" s="875"/>
      <c r="H38" s="876"/>
      <c r="I38" s="266"/>
      <c r="J38" s="267"/>
      <c r="K38" s="268">
        <f>VLOOKUP(A38,EQUIPOS!A8:D165,4,FALSE)</f>
        <v>269334.83162758575</v>
      </c>
      <c r="L38" s="269"/>
      <c r="M38" s="270">
        <v>150</v>
      </c>
      <c r="N38" s="271">
        <f>K38/M38</f>
        <v>1795.5655441839051</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N75*M41</f>
        <v>1.8043666666666667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3052.4562351538757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912">
        <f>VLOOKUP(A58,TRANSPORTE!A5:D117,4,FALSE)</f>
        <v>819.12972593026996</v>
      </c>
      <c r="M58" s="913"/>
      <c r="N58" s="286">
        <f>K58*L58</f>
        <v>106.48686437093509</v>
      </c>
    </row>
    <row r="59" spans="1:14">
      <c r="B59" s="46"/>
      <c r="C59" s="47"/>
      <c r="D59" s="47"/>
      <c r="E59" s="47"/>
      <c r="F59" s="47"/>
      <c r="G59" s="47"/>
      <c r="H59" s="310"/>
      <c r="I59" s="278"/>
      <c r="J59" s="285"/>
      <c r="K59" s="278"/>
      <c r="L59" s="912"/>
      <c r="M59" s="913"/>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106.48686437093509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3339.3797661914773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667.87595323829555</v>
      </c>
      <c r="M82" s="861"/>
      <c r="N82" s="51"/>
    </row>
    <row r="83" spans="1:14">
      <c r="B83" s="89" t="s">
        <v>973</v>
      </c>
      <c r="C83" s="90"/>
      <c r="D83" s="90"/>
      <c r="E83" s="90"/>
      <c r="F83" s="90"/>
      <c r="G83" s="90"/>
      <c r="H83" s="90"/>
      <c r="I83" s="87"/>
      <c r="J83" s="88"/>
      <c r="K83" s="303">
        <v>0.05</v>
      </c>
      <c r="L83" s="860">
        <f>N77*K83</f>
        <v>166.96898830957389</v>
      </c>
      <c r="M83" s="861"/>
      <c r="N83" s="51"/>
    </row>
    <row r="84" spans="1:14" ht="15.75" thickBot="1">
      <c r="B84" s="91" t="s">
        <v>974</v>
      </c>
      <c r="C84" s="92"/>
      <c r="D84" s="92"/>
      <c r="E84" s="92"/>
      <c r="F84" s="92"/>
      <c r="G84" s="92"/>
      <c r="H84" s="92"/>
      <c r="I84" s="93"/>
      <c r="J84" s="94"/>
      <c r="K84" s="304">
        <v>0.05</v>
      </c>
      <c r="L84" s="862">
        <f>N77*K84</f>
        <v>166.96898830957389</v>
      </c>
      <c r="M84" s="863"/>
      <c r="N84" s="51"/>
    </row>
    <row r="85" spans="1:14" ht="15.75" thickBot="1">
      <c r="B85" s="825" t="s">
        <v>953</v>
      </c>
      <c r="C85" s="826"/>
      <c r="D85" s="826"/>
      <c r="E85" s="826"/>
      <c r="F85" s="826"/>
      <c r="G85" s="826"/>
      <c r="H85" s="826"/>
      <c r="I85" s="826"/>
      <c r="J85" s="826"/>
      <c r="K85" s="826"/>
      <c r="L85" s="826"/>
      <c r="M85" s="827"/>
      <c r="N85" s="52">
        <f>L82+L83+L84</f>
        <v>1001.8139298574433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4341.1936960489202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6"/>
      <c r="J36" s="267"/>
      <c r="K36" s="268">
        <f>VLOOKUP(A36,EQUIPOS!A6:D163,4,FALSE)</f>
        <v>86036.651889803892</v>
      </c>
      <c r="L36" s="269"/>
      <c r="M36" s="270">
        <v>300</v>
      </c>
      <c r="N36" s="271">
        <f>K36/M36</f>
        <v>286.78883963267964</v>
      </c>
    </row>
    <row r="37" spans="1:14">
      <c r="A37" s="113" t="s">
        <v>148</v>
      </c>
      <c r="B37" s="874" t="str">
        <f>VLOOKUP(A37,EQUIPOS!A7:D154,3,FALSE)</f>
        <v>Cargador : Potencia en el volante 110 hp, Clasificación de RPM del motor 2300.</v>
      </c>
      <c r="C37" s="875"/>
      <c r="D37" s="875"/>
      <c r="E37" s="875"/>
      <c r="F37" s="875"/>
      <c r="G37" s="875"/>
      <c r="H37" s="876"/>
      <c r="I37" s="266"/>
      <c r="J37" s="267"/>
      <c r="K37" s="268">
        <f>VLOOKUP(A37,EQUIPOS!A7:D164,4,FALSE)</f>
        <v>102226.29675569171</v>
      </c>
      <c r="L37" s="269"/>
      <c r="M37" s="270">
        <v>300</v>
      </c>
      <c r="N37" s="271">
        <f>K37/M37</f>
        <v>340.7543225189724</v>
      </c>
    </row>
    <row r="38" spans="1:14">
      <c r="A38" t="s">
        <v>236</v>
      </c>
      <c r="B38" s="874" t="str">
        <f>VLOOKUP(A38,EQUIPOS!A8:D154,3,FALSE)</f>
        <v>Fresadora de pavimento, potencia 255 HP, peso 19 Ton, PROFUNDIDAD DE CORTE 305 mm</v>
      </c>
      <c r="C38" s="875"/>
      <c r="D38" s="875"/>
      <c r="E38" s="875"/>
      <c r="F38" s="875"/>
      <c r="G38" s="875"/>
      <c r="H38" s="876"/>
      <c r="I38" s="266"/>
      <c r="J38" s="267"/>
      <c r="K38" s="268">
        <f>VLOOKUP(A38,EQUIPOS!A8:D165,4,FALSE)</f>
        <v>269334.83162758575</v>
      </c>
      <c r="L38" s="269"/>
      <c r="M38" s="270">
        <v>300</v>
      </c>
      <c r="N38" s="271">
        <f>K38/M38</f>
        <v>897.78277209195255</v>
      </c>
    </row>
    <row r="39" spans="1:14">
      <c r="B39" s="874"/>
      <c r="C39" s="875"/>
      <c r="D39" s="875"/>
      <c r="E39" s="875"/>
      <c r="F39" s="875"/>
      <c r="G39" s="875"/>
      <c r="H39" s="876"/>
      <c r="I39" s="877"/>
      <c r="J39" s="878"/>
      <c r="K39" s="268"/>
      <c r="L39" s="879"/>
      <c r="M39" s="880"/>
      <c r="N39" s="271"/>
    </row>
    <row r="40" spans="1:14">
      <c r="B40" s="874"/>
      <c r="C40" s="875"/>
      <c r="D40" s="875"/>
      <c r="E40" s="881"/>
      <c r="F40" s="875"/>
      <c r="G40" s="875"/>
      <c r="H40" s="876"/>
      <c r="I40" s="36"/>
      <c r="J40" s="37"/>
      <c r="K40" s="273"/>
      <c r="L40" s="275"/>
      <c r="M40" s="276"/>
      <c r="N40" s="277"/>
    </row>
    <row r="41" spans="1:14">
      <c r="B41" s="882" t="s">
        <v>952</v>
      </c>
      <c r="C41" s="883"/>
      <c r="D41" s="883"/>
      <c r="E41" s="38"/>
      <c r="F41" s="39"/>
      <c r="G41" s="39"/>
      <c r="H41" s="40"/>
      <c r="I41" s="36"/>
      <c r="J41" s="37"/>
      <c r="K41" s="278"/>
      <c r="L41" s="275"/>
      <c r="M41" s="400">
        <v>0.01</v>
      </c>
      <c r="N41" s="343">
        <f>N75*M41</f>
        <v>0.90218333333333334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1526.2281175769378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912">
        <f>VLOOKUP(A58,TRANSPORTE!A5:D117,4,FALSE)</f>
        <v>819.12972593026996</v>
      </c>
      <c r="M58" s="913"/>
      <c r="N58" s="286">
        <f>K58*L58</f>
        <v>53.243432185467547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53.243432185467547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1669.6898830957387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333.93797661914778</v>
      </c>
      <c r="M82" s="861"/>
      <c r="N82" s="51"/>
    </row>
    <row r="83" spans="1:14">
      <c r="B83" s="89" t="s">
        <v>973</v>
      </c>
      <c r="C83" s="90"/>
      <c r="D83" s="90"/>
      <c r="E83" s="90"/>
      <c r="F83" s="90"/>
      <c r="G83" s="90"/>
      <c r="H83" s="90"/>
      <c r="I83" s="87"/>
      <c r="J83" s="88"/>
      <c r="K83" s="303">
        <v>0.05</v>
      </c>
      <c r="L83" s="860">
        <f>N77*K83</f>
        <v>83.484494154786944</v>
      </c>
      <c r="M83" s="861"/>
      <c r="N83" s="51"/>
    </row>
    <row r="84" spans="1:14" ht="15.75" thickBot="1">
      <c r="B84" s="91" t="s">
        <v>974</v>
      </c>
      <c r="C84" s="92"/>
      <c r="D84" s="92"/>
      <c r="E84" s="92"/>
      <c r="F84" s="92"/>
      <c r="G84" s="92"/>
      <c r="H84" s="92"/>
      <c r="I84" s="93"/>
      <c r="J84" s="94"/>
      <c r="K84" s="304">
        <v>0.05</v>
      </c>
      <c r="L84" s="862">
        <f>N77*K84</f>
        <v>83.484494154786944</v>
      </c>
      <c r="M84" s="863"/>
      <c r="N84" s="51"/>
    </row>
    <row r="85" spans="1:14" ht="15.75" thickBot="1">
      <c r="B85" s="825" t="s">
        <v>953</v>
      </c>
      <c r="C85" s="826"/>
      <c r="D85" s="826"/>
      <c r="E85" s="826"/>
      <c r="F85" s="826"/>
      <c r="G85" s="826"/>
      <c r="H85" s="826"/>
      <c r="I85" s="826"/>
      <c r="J85" s="826"/>
      <c r="K85" s="826"/>
      <c r="L85" s="826"/>
      <c r="M85" s="827"/>
      <c r="N85" s="52">
        <f>L82+L83+L84</f>
        <v>500.90696492872166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2170.5968480244601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18</v>
      </c>
      <c r="N36" s="271">
        <f>K36/M36</f>
        <v>3549.5241929059625</v>
      </c>
    </row>
    <row r="37" spans="1:14">
      <c r="A37" s="113" t="s">
        <v>154</v>
      </c>
      <c r="B37" s="874" t="str">
        <f>VLOOKUP(A37,EQUIPOS!A7:D154,3,FALSE)</f>
        <v>Carrotanque Irrigador de asfalto, 1000 GALONES DE CAPACIDAD</v>
      </c>
      <c r="C37" s="875"/>
      <c r="D37" s="875"/>
      <c r="E37" s="875"/>
      <c r="F37" s="875"/>
      <c r="G37" s="875"/>
      <c r="H37" s="876"/>
      <c r="I37" s="266"/>
      <c r="J37" s="267"/>
      <c r="K37" s="268">
        <f>VLOOKUP(A37,EQUIPOS!A7:D164,4,FALSE)</f>
        <v>102226.29675569171</v>
      </c>
      <c r="L37" s="269"/>
      <c r="M37" s="270">
        <v>18</v>
      </c>
      <c r="N37" s="271">
        <f>K37/M37</f>
        <v>5679.2387086495401</v>
      </c>
    </row>
    <row r="38" spans="1:14">
      <c r="A38" t="s">
        <v>269</v>
      </c>
      <c r="B38" s="874" t="str">
        <f>VLOOKUP(A38,EQUIPOS!A8:D154,3,FALSE)</f>
        <v>Motoniveladora  potencia 215 HP, ancho de cuchilla 4,27 m, peso 18 ton.</v>
      </c>
      <c r="C38" s="875"/>
      <c r="D38" s="875"/>
      <c r="E38" s="875"/>
      <c r="F38" s="875"/>
      <c r="G38" s="875"/>
      <c r="H38" s="876"/>
      <c r="I38" s="266"/>
      <c r="J38" s="267"/>
      <c r="K38" s="268">
        <f>VLOOKUP(A38,EQUIPOS!A8:D165,4,FALSE)</f>
        <v>153339.44513353758</v>
      </c>
      <c r="L38" s="269"/>
      <c r="M38" s="270">
        <v>18</v>
      </c>
      <c r="N38" s="271">
        <f>K38/M38</f>
        <v>8518.8580629743101</v>
      </c>
    </row>
    <row r="39" spans="1:14">
      <c r="A39" t="s">
        <v>299</v>
      </c>
      <c r="B39" s="874" t="str">
        <f>VLOOKUP(A39,EQUIPOS!A9:D154,3,FALSE)</f>
        <v xml:space="preserve">Recicladora, potencia 430HP </v>
      </c>
      <c r="C39" s="875"/>
      <c r="D39" s="875"/>
      <c r="E39" s="875"/>
      <c r="F39" s="875"/>
      <c r="G39" s="875"/>
      <c r="H39" s="876"/>
      <c r="I39" s="877"/>
      <c r="J39" s="878"/>
      <c r="K39" s="268">
        <f>VLOOKUP(A39,EQUIPOS!A9:D166,4,FALSE)</f>
        <v>329204.21001368662</v>
      </c>
      <c r="L39" s="879">
        <v>18</v>
      </c>
      <c r="M39" s="880"/>
      <c r="N39" s="271">
        <f>K39/L39</f>
        <v>18289.122778538145</v>
      </c>
    </row>
    <row r="40" spans="1:14">
      <c r="A40" t="s">
        <v>365</v>
      </c>
      <c r="B40" s="874" t="str">
        <f>VLOOKUP(A40,EQUIPOS!A10:D154,3,FALSE)</f>
        <v xml:space="preserve">Vibrocompatador, potencia 153 HP, peso 10 Ton. </v>
      </c>
      <c r="C40" s="875"/>
      <c r="D40" s="875"/>
      <c r="E40" s="875"/>
      <c r="F40" s="875"/>
      <c r="G40" s="875"/>
      <c r="H40" s="876"/>
      <c r="I40" s="36"/>
      <c r="J40" s="37"/>
      <c r="K40" s="268">
        <f>VLOOKUP(A40,EQUIPOS!A10:D167,4,FALSE)</f>
        <v>102226.29675569171</v>
      </c>
      <c r="L40" s="275"/>
      <c r="M40" s="276">
        <v>18</v>
      </c>
      <c r="N40" s="271">
        <f>K40/M40</f>
        <v>5679.2387086495401</v>
      </c>
    </row>
    <row r="41" spans="1:14">
      <c r="B41" s="882" t="s">
        <v>952</v>
      </c>
      <c r="C41" s="883"/>
      <c r="D41" s="883"/>
      <c r="E41" s="38"/>
      <c r="F41" s="39"/>
      <c r="G41" s="39"/>
      <c r="H41" s="40"/>
      <c r="I41" s="36"/>
      <c r="J41" s="37"/>
      <c r="K41" s="278"/>
      <c r="L41" s="275"/>
      <c r="M41" s="400">
        <v>0.01</v>
      </c>
      <c r="N41" s="343">
        <f>N75*M41</f>
        <v>29.963350251000556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41745.945801968504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48147.507615034578</v>
      </c>
      <c r="N48" s="271">
        <f>K48*M48</f>
        <v>1685.1627665262104</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74531.745534109257</v>
      </c>
      <c r="N49" s="271">
        <f>K49*M49</f>
        <v>18632.936383527314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3">
        <f>SUM(N48:N52)</f>
        <v>20318.099150053524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912">
        <f>VLOOKUP(A58,TRANSPORTE!A5:D117,4,FALSE)</f>
        <v>819.12972593026996</v>
      </c>
      <c r="M58" s="913"/>
      <c r="N58" s="286">
        <f>K58*L58</f>
        <v>233.45197189012697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233.45197189012697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65293.831949012208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13058.766389802442</v>
      </c>
      <c r="M82" s="861"/>
      <c r="N82" s="51"/>
    </row>
    <row r="83" spans="1:14">
      <c r="B83" s="89" t="s">
        <v>973</v>
      </c>
      <c r="C83" s="90"/>
      <c r="D83" s="90"/>
      <c r="E83" s="90"/>
      <c r="F83" s="90"/>
      <c r="G83" s="90"/>
      <c r="H83" s="90"/>
      <c r="I83" s="87"/>
      <c r="J83" s="88"/>
      <c r="K83" s="303">
        <v>0.05</v>
      </c>
      <c r="L83" s="860">
        <f>N77*K83</f>
        <v>3264.6915974506105</v>
      </c>
      <c r="M83" s="861"/>
      <c r="N83" s="51"/>
    </row>
    <row r="84" spans="1:14" ht="15.75" thickBot="1">
      <c r="B84" s="91" t="s">
        <v>974</v>
      </c>
      <c r="C84" s="92"/>
      <c r="D84" s="92"/>
      <c r="E84" s="92"/>
      <c r="F84" s="92"/>
      <c r="G84" s="92"/>
      <c r="H84" s="92"/>
      <c r="I84" s="93"/>
      <c r="J84" s="94"/>
      <c r="K84" s="304">
        <v>0.05</v>
      </c>
      <c r="L84" s="862">
        <f>N77*K84</f>
        <v>3264.6915974506105</v>
      </c>
      <c r="M84" s="863"/>
      <c r="N84" s="51"/>
    </row>
    <row r="85" spans="1:14" ht="15.75" thickBot="1">
      <c r="B85" s="825" t="s">
        <v>953</v>
      </c>
      <c r="C85" s="826"/>
      <c r="D85" s="826"/>
      <c r="E85" s="826"/>
      <c r="F85" s="826"/>
      <c r="G85" s="826"/>
      <c r="H85" s="826"/>
      <c r="I85" s="826"/>
      <c r="J85" s="826"/>
      <c r="K85" s="826"/>
      <c r="L85" s="826"/>
      <c r="M85" s="827"/>
      <c r="N85" s="52">
        <f>L82+L83+L84</f>
        <v>19588.149584703664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84881.98153371588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0" t="s">
        <v>2221</v>
      </c>
      <c r="C118" s="392"/>
      <c r="D118" s="392"/>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12</v>
      </c>
      <c r="N36" s="271">
        <f>K36/M36</f>
        <v>5324.2862893589436</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102226.29675569171</v>
      </c>
      <c r="L37" s="269"/>
      <c r="M37" s="270">
        <v>12</v>
      </c>
      <c r="N37" s="271">
        <f>K37/M37</f>
        <v>8518.8580629743101</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153339.44513353758</v>
      </c>
      <c r="L38" s="269"/>
      <c r="M38" s="270">
        <v>12</v>
      </c>
      <c r="N38" s="271">
        <f>K38/M38</f>
        <v>12778.287094461464</v>
      </c>
    </row>
    <row r="39" spans="1:14">
      <c r="A39" s="113" t="s">
        <v>299</v>
      </c>
      <c r="B39" s="874" t="str">
        <f>VLOOKUP(A39,EQUIPOS!A7:D154,3,FALSE)</f>
        <v xml:space="preserve">Recicladora, potencia 430HP </v>
      </c>
      <c r="C39" s="875"/>
      <c r="D39" s="875"/>
      <c r="E39" s="875"/>
      <c r="F39" s="875"/>
      <c r="G39" s="875"/>
      <c r="H39" s="876"/>
      <c r="I39" s="266"/>
      <c r="J39" s="267"/>
      <c r="K39" s="268">
        <f>VLOOKUP(A39,EQUIPOS!A7:D164,4,FALSE)</f>
        <v>329204.21001368662</v>
      </c>
      <c r="L39" s="269"/>
      <c r="M39" s="270">
        <v>12</v>
      </c>
      <c r="N39" s="271">
        <f>K39/M39</f>
        <v>27433.68416780722</v>
      </c>
    </row>
    <row r="40" spans="1:14">
      <c r="A40" t="s">
        <v>365</v>
      </c>
      <c r="B40" s="874" t="str">
        <f>VLOOKUP(A40,EQUIPOS!A8:D154,3,FALSE)</f>
        <v xml:space="preserve">Vibrocompatador, potencia 153 HP, peso 10 Ton. </v>
      </c>
      <c r="C40" s="875"/>
      <c r="D40" s="875"/>
      <c r="E40" s="875"/>
      <c r="F40" s="875"/>
      <c r="G40" s="875"/>
      <c r="H40" s="876"/>
      <c r="I40" s="266"/>
      <c r="J40" s="267"/>
      <c r="K40" s="268">
        <f>VLOOKUP(A40,EQUIPOS!A8:D165,4,FALSE)</f>
        <v>102226.29675569171</v>
      </c>
      <c r="L40" s="269"/>
      <c r="M40" s="270">
        <v>12</v>
      </c>
      <c r="N40" s="271">
        <f>K40/M40</f>
        <v>8518.8580629743101</v>
      </c>
    </row>
    <row r="41" spans="1:14">
      <c r="B41" s="874"/>
      <c r="C41" s="875"/>
      <c r="D41" s="875"/>
      <c r="E41" s="875"/>
      <c r="F41" s="875"/>
      <c r="G41" s="875"/>
      <c r="H41" s="876"/>
      <c r="I41" s="877"/>
      <c r="J41" s="878"/>
      <c r="K41" s="268"/>
      <c r="L41" s="879"/>
      <c r="M41" s="880"/>
      <c r="N41" s="271"/>
    </row>
    <row r="42" spans="1:14">
      <c r="B42" s="874"/>
      <c r="C42" s="875"/>
      <c r="D42" s="875"/>
      <c r="E42" s="881"/>
      <c r="F42" s="875"/>
      <c r="G42" s="875"/>
      <c r="H42" s="876"/>
      <c r="I42" s="36"/>
      <c r="J42" s="37"/>
      <c r="K42" s="273"/>
      <c r="L42" s="275"/>
      <c r="M42" s="276"/>
      <c r="N42" s="277"/>
    </row>
    <row r="43" spans="1:14">
      <c r="B43" s="882" t="s">
        <v>952</v>
      </c>
      <c r="C43" s="960"/>
      <c r="D43" s="960"/>
      <c r="E43" s="38"/>
      <c r="F43" s="39"/>
      <c r="G43" s="39"/>
      <c r="H43" s="40"/>
      <c r="I43" s="36"/>
      <c r="J43" s="37"/>
      <c r="K43" s="278"/>
      <c r="L43" s="275"/>
      <c r="M43" s="400">
        <v>0.1</v>
      </c>
      <c r="N43" s="343">
        <f>N77*M43</f>
        <v>449.45025376500837</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3">
        <f>SUM(N36:N44)</f>
        <v>63023.423931341255</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4" t="s">
        <v>945</v>
      </c>
      <c r="K49" s="85" t="s">
        <v>946</v>
      </c>
      <c r="L49" s="906" t="s">
        <v>955</v>
      </c>
      <c r="M49" s="905"/>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44.719047320465556</v>
      </c>
      <c r="N50" s="271">
        <f>K50*M50</f>
        <v>3353.9285490349166</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1597.1088328737699</v>
      </c>
      <c r="N51" s="271">
        <f>K51*M51</f>
        <v>2076.2414827359007</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3">
        <f>SUM(N50:N54)</f>
        <v>5430.1700317708173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72948.096500762156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14589.619300152432</v>
      </c>
      <c r="M84" s="861"/>
      <c r="N84" s="51"/>
    </row>
    <row r="85" spans="1:14">
      <c r="B85" s="89" t="s">
        <v>973</v>
      </c>
      <c r="C85" s="90"/>
      <c r="D85" s="90"/>
      <c r="E85" s="90"/>
      <c r="F85" s="90"/>
      <c r="G85" s="90"/>
      <c r="H85" s="90"/>
      <c r="I85" s="87"/>
      <c r="J85" s="88"/>
      <c r="K85" s="303">
        <v>0.05</v>
      </c>
      <c r="L85" s="860">
        <f>N79*K85</f>
        <v>3647.4048250381079</v>
      </c>
      <c r="M85" s="861"/>
      <c r="N85" s="51"/>
    </row>
    <row r="86" spans="1:14" ht="15.75" thickBot="1">
      <c r="B86" s="91" t="s">
        <v>974</v>
      </c>
      <c r="C86" s="92"/>
      <c r="D86" s="92"/>
      <c r="E86" s="92"/>
      <c r="F86" s="92"/>
      <c r="G86" s="92"/>
      <c r="H86" s="92"/>
      <c r="I86" s="93"/>
      <c r="J86" s="94"/>
      <c r="K86" s="304">
        <v>0.05</v>
      </c>
      <c r="L86" s="862">
        <f>N79*K86</f>
        <v>3647.4048250381079</v>
      </c>
      <c r="M86" s="863"/>
      <c r="N86" s="51"/>
    </row>
    <row r="87" spans="1:14" ht="15.75" thickBot="1">
      <c r="B87" s="825" t="s">
        <v>953</v>
      </c>
      <c r="C87" s="826"/>
      <c r="D87" s="826"/>
      <c r="E87" s="826"/>
      <c r="F87" s="826"/>
      <c r="G87" s="826"/>
      <c r="H87" s="826"/>
      <c r="I87" s="826"/>
      <c r="J87" s="826"/>
      <c r="K87" s="826"/>
      <c r="L87" s="826"/>
      <c r="M87" s="827"/>
      <c r="N87" s="52">
        <f>L84+L85+L86</f>
        <v>21884.428950228648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94832.525450990797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0" t="s">
        <v>2221</v>
      </c>
      <c r="C120" s="392"/>
      <c r="D120" s="392"/>
      <c r="E120" s="57"/>
      <c r="F120" s="57"/>
      <c r="G120" s="57"/>
      <c r="H120" s="57"/>
      <c r="I120" s="57"/>
      <c r="J120" s="893"/>
      <c r="K120" s="893"/>
      <c r="L120" s="893"/>
      <c r="M120" s="893"/>
      <c r="N120" s="89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18</v>
      </c>
      <c r="N36" s="271">
        <f>K36/M36</f>
        <v>3549.5241929059625</v>
      </c>
    </row>
    <row r="37" spans="1:14">
      <c r="A37" s="113" t="s">
        <v>154</v>
      </c>
      <c r="B37" s="874" t="str">
        <f>VLOOKUP(A37,EQUIPOS!A7:D154,3,FALSE)</f>
        <v>Carrotanque Irrigador de asfalto, 1000 GALONES DE CAPACIDAD</v>
      </c>
      <c r="C37" s="875"/>
      <c r="D37" s="875"/>
      <c r="E37" s="875"/>
      <c r="F37" s="875"/>
      <c r="G37" s="875"/>
      <c r="H37" s="876"/>
      <c r="I37" s="266"/>
      <c r="J37" s="267"/>
      <c r="K37" s="268">
        <f>VLOOKUP(A37,EQUIPOS!A7:D164,4,FALSE)</f>
        <v>102226.29675569171</v>
      </c>
      <c r="L37" s="269"/>
      <c r="M37" s="270">
        <v>18</v>
      </c>
      <c r="N37" s="271">
        <f>K37/M37</f>
        <v>5679.2387086495401</v>
      </c>
    </row>
    <row r="38" spans="1:14">
      <c r="A38" t="s">
        <v>269</v>
      </c>
      <c r="B38" s="874" t="str">
        <f>VLOOKUP(A38,EQUIPOS!A8:D154,3,FALSE)</f>
        <v>Motoniveladora  potencia 215 HP, ancho de cuchilla 4,27 m, peso 18 ton.</v>
      </c>
      <c r="C38" s="875"/>
      <c r="D38" s="875"/>
      <c r="E38" s="875"/>
      <c r="F38" s="875"/>
      <c r="G38" s="875"/>
      <c r="H38" s="876"/>
      <c r="I38" s="266"/>
      <c r="J38" s="267"/>
      <c r="K38" s="268">
        <f>VLOOKUP(A38,EQUIPOS!A8:D165,4,FALSE)</f>
        <v>153339.44513353758</v>
      </c>
      <c r="L38" s="269"/>
      <c r="M38" s="270">
        <v>18</v>
      </c>
      <c r="N38" s="271">
        <f>K38/M38</f>
        <v>8518.8580629743101</v>
      </c>
    </row>
    <row r="39" spans="1:14">
      <c r="A39" t="s">
        <v>299</v>
      </c>
      <c r="B39" s="874" t="str">
        <f>VLOOKUP(A39,EQUIPOS!A9:D154,3,FALSE)</f>
        <v xml:space="preserve">Recicladora, potencia 430HP </v>
      </c>
      <c r="C39" s="875"/>
      <c r="D39" s="875"/>
      <c r="E39" s="875"/>
      <c r="F39" s="875"/>
      <c r="G39" s="875"/>
      <c r="H39" s="876"/>
      <c r="I39" s="877"/>
      <c r="J39" s="878"/>
      <c r="K39" s="268">
        <f>VLOOKUP(A39,EQUIPOS!A9:D166,4,FALSE)</f>
        <v>329204.21001368662</v>
      </c>
      <c r="L39" s="879">
        <v>18</v>
      </c>
      <c r="M39" s="880"/>
      <c r="N39" s="271">
        <f>K39/L39</f>
        <v>18289.122778538145</v>
      </c>
    </row>
    <row r="40" spans="1:14">
      <c r="A40" t="s">
        <v>365</v>
      </c>
      <c r="B40" s="874" t="str">
        <f>VLOOKUP(A40,EQUIPOS!A10:D154,3,FALSE)</f>
        <v xml:space="preserve">Vibrocompatador, potencia 153 HP, peso 10 Ton. </v>
      </c>
      <c r="C40" s="875"/>
      <c r="D40" s="875"/>
      <c r="E40" s="875"/>
      <c r="F40" s="875"/>
      <c r="G40" s="875"/>
      <c r="H40" s="876"/>
      <c r="I40" s="36"/>
      <c r="J40" s="37"/>
      <c r="K40" s="268">
        <f>VLOOKUP(A40,EQUIPOS!A10:D167,4,FALSE)</f>
        <v>102226.29675569171</v>
      </c>
      <c r="L40" s="275"/>
      <c r="M40" s="276">
        <v>18</v>
      </c>
      <c r="N40" s="271">
        <f>K40/M40</f>
        <v>5679.2387086495401</v>
      </c>
    </row>
    <row r="41" spans="1:14">
      <c r="B41" s="319"/>
      <c r="C41" s="320"/>
      <c r="D41" s="320"/>
      <c r="E41" s="320"/>
      <c r="F41" s="322"/>
      <c r="G41" s="322"/>
      <c r="H41" s="125"/>
      <c r="I41" s="36"/>
      <c r="J41" s="37"/>
      <c r="K41" s="273"/>
      <c r="L41" s="275"/>
      <c r="M41" s="276"/>
      <c r="N41" s="271"/>
    </row>
    <row r="42" spans="1:14">
      <c r="B42" s="882" t="s">
        <v>952</v>
      </c>
      <c r="C42" s="883"/>
      <c r="D42" s="883"/>
      <c r="E42" s="38"/>
      <c r="F42" s="39"/>
      <c r="G42" s="39"/>
      <c r="H42" s="40"/>
      <c r="I42" s="36"/>
      <c r="J42" s="37"/>
      <c r="K42" s="278"/>
      <c r="L42" s="275"/>
      <c r="M42" s="400">
        <v>0.01</v>
      </c>
      <c r="N42" s="343">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f>SUM(N36:N43)</f>
        <v>41745.945801968504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362011.3354513878</v>
      </c>
      <c r="N49" s="271">
        <f>K49*M49</f>
        <v>55387.73432406233</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55387.73432406233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12">
        <f>VLOOKUP(A59,TRANSPORTE!A5:D117,4,FALSE)</f>
        <v>765.62491586610247</v>
      </c>
      <c r="M59" s="913"/>
      <c r="N59" s="286">
        <f>K59*L59</f>
        <v>117.14061212751368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117.14061212751368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100247.1557632584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20049.431152651683</v>
      </c>
      <c r="M83" s="861"/>
      <c r="N83" s="51"/>
    </row>
    <row r="84" spans="1:14">
      <c r="B84" s="89" t="s">
        <v>973</v>
      </c>
      <c r="C84" s="90"/>
      <c r="D84" s="90"/>
      <c r="E84" s="90"/>
      <c r="F84" s="90"/>
      <c r="G84" s="90"/>
      <c r="H84" s="90"/>
      <c r="I84" s="87"/>
      <c r="J84" s="88"/>
      <c r="K84" s="303">
        <v>0.05</v>
      </c>
      <c r="L84" s="860">
        <f>N78*K84</f>
        <v>5012.3577881629208</v>
      </c>
      <c r="M84" s="861"/>
      <c r="N84" s="51"/>
    </row>
    <row r="85" spans="1:14" ht="15.75" thickBot="1">
      <c r="B85" s="91" t="s">
        <v>974</v>
      </c>
      <c r="C85" s="92"/>
      <c r="D85" s="92"/>
      <c r="E85" s="92"/>
      <c r="F85" s="92"/>
      <c r="G85" s="92"/>
      <c r="H85" s="92"/>
      <c r="I85" s="93"/>
      <c r="J85" s="94"/>
      <c r="K85" s="304">
        <v>0.05</v>
      </c>
      <c r="L85" s="862">
        <f>N78*K85</f>
        <v>5012.3577881629208</v>
      </c>
      <c r="M85" s="863"/>
      <c r="N85" s="51"/>
    </row>
    <row r="86" spans="1:14" ht="15.75" thickBot="1">
      <c r="B86" s="825" t="s">
        <v>953</v>
      </c>
      <c r="C86" s="826"/>
      <c r="D86" s="826"/>
      <c r="E86" s="826"/>
      <c r="F86" s="826"/>
      <c r="G86" s="826"/>
      <c r="H86" s="826"/>
      <c r="I86" s="826"/>
      <c r="J86" s="826"/>
      <c r="K86" s="826"/>
      <c r="L86" s="826"/>
      <c r="M86" s="827"/>
      <c r="N86" s="52">
        <f>L83+L84+L85</f>
        <v>30074.146728977525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130321.30249223593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18</v>
      </c>
      <c r="N36" s="271">
        <f>K36/M36</f>
        <v>3549.5241929059625</v>
      </c>
    </row>
    <row r="37" spans="1:14">
      <c r="A37" s="113" t="s">
        <v>154</v>
      </c>
      <c r="B37" s="874" t="str">
        <f>VLOOKUP(A37,EQUIPOS!A7:D154,3,FALSE)</f>
        <v>Carrotanque Irrigador de asfalto, 1000 GALONES DE CAPACIDAD</v>
      </c>
      <c r="C37" s="875"/>
      <c r="D37" s="875"/>
      <c r="E37" s="875"/>
      <c r="F37" s="875"/>
      <c r="G37" s="875"/>
      <c r="H37" s="876"/>
      <c r="I37" s="266"/>
      <c r="J37" s="267"/>
      <c r="K37" s="268">
        <f>VLOOKUP(A37,EQUIPOS!A7:D164,4,FALSE)</f>
        <v>102226.29675569171</v>
      </c>
      <c r="L37" s="269"/>
      <c r="M37" s="270">
        <v>18</v>
      </c>
      <c r="N37" s="271">
        <f>K37/M37</f>
        <v>5679.2387086495401</v>
      </c>
    </row>
    <row r="38" spans="1:14">
      <c r="A38" t="s">
        <v>269</v>
      </c>
      <c r="B38" s="874" t="str">
        <f>VLOOKUP(A38,EQUIPOS!A8:D154,3,FALSE)</f>
        <v>Motoniveladora  potencia 215 HP, ancho de cuchilla 4,27 m, peso 18 ton.</v>
      </c>
      <c r="C38" s="875"/>
      <c r="D38" s="875"/>
      <c r="E38" s="875"/>
      <c r="F38" s="875"/>
      <c r="G38" s="875"/>
      <c r="H38" s="876"/>
      <c r="I38" s="266"/>
      <c r="J38" s="267"/>
      <c r="K38" s="268">
        <f>VLOOKUP(A38,EQUIPOS!A8:D165,4,FALSE)</f>
        <v>153339.44513353758</v>
      </c>
      <c r="L38" s="269"/>
      <c r="M38" s="270">
        <v>18</v>
      </c>
      <c r="N38" s="271">
        <f>K38/M38</f>
        <v>8518.8580629743101</v>
      </c>
    </row>
    <row r="39" spans="1:14">
      <c r="A39" t="s">
        <v>299</v>
      </c>
      <c r="B39" s="874" t="str">
        <f>VLOOKUP(A39,EQUIPOS!A9:D154,3,FALSE)</f>
        <v xml:space="preserve">Recicladora, potencia 430HP </v>
      </c>
      <c r="C39" s="875"/>
      <c r="D39" s="875"/>
      <c r="E39" s="875"/>
      <c r="F39" s="875"/>
      <c r="G39" s="875"/>
      <c r="H39" s="876"/>
      <c r="I39" s="877"/>
      <c r="J39" s="878"/>
      <c r="K39" s="268">
        <f>VLOOKUP(A39,EQUIPOS!A9:D166,4,FALSE)</f>
        <v>329204.21001368662</v>
      </c>
      <c r="L39" s="879">
        <v>18</v>
      </c>
      <c r="M39" s="880"/>
      <c r="N39" s="271">
        <f>K39/L39</f>
        <v>18289.122778538145</v>
      </c>
    </row>
    <row r="40" spans="1:14">
      <c r="A40" t="s">
        <v>365</v>
      </c>
      <c r="B40" s="874" t="str">
        <f>VLOOKUP(A40,EQUIPOS!A10:D154,3,FALSE)</f>
        <v xml:space="preserve">Vibrocompatador, potencia 153 HP, peso 10 Ton. </v>
      </c>
      <c r="C40" s="875"/>
      <c r="D40" s="875"/>
      <c r="E40" s="875"/>
      <c r="F40" s="875"/>
      <c r="G40" s="875"/>
      <c r="H40" s="876"/>
      <c r="I40" s="36"/>
      <c r="J40" s="37"/>
      <c r="K40" s="268">
        <f>VLOOKUP(A40,EQUIPOS!A10:D167,4,FALSE)</f>
        <v>102226.29675569171</v>
      </c>
      <c r="L40" s="275"/>
      <c r="M40" s="276">
        <v>18</v>
      </c>
      <c r="N40" s="271">
        <f>K40/M40</f>
        <v>5679.2387086495401</v>
      </c>
    </row>
    <row r="41" spans="1:14">
      <c r="B41" s="319"/>
      <c r="C41" s="320"/>
      <c r="D41" s="320"/>
      <c r="E41" s="320"/>
      <c r="F41" s="322"/>
      <c r="G41" s="322"/>
      <c r="H41" s="125"/>
      <c r="I41" s="36"/>
      <c r="J41" s="37"/>
      <c r="K41" s="273"/>
      <c r="L41" s="275"/>
      <c r="M41" s="276"/>
      <c r="N41" s="277"/>
    </row>
    <row r="42" spans="1:14">
      <c r="B42" s="882" t="s">
        <v>952</v>
      </c>
      <c r="C42" s="883"/>
      <c r="D42" s="883"/>
      <c r="E42" s="38"/>
      <c r="F42" s="39"/>
      <c r="G42" s="39"/>
      <c r="H42" s="40"/>
      <c r="I42" s="36"/>
      <c r="J42" s="37"/>
      <c r="K42" s="278"/>
      <c r="L42" s="275"/>
      <c r="M42" s="400">
        <v>0.01</v>
      </c>
      <c r="N42" s="343">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f>SUM(N36:N43)</f>
        <v>41745.945801968504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372658.72767054627</v>
      </c>
      <c r="N49" s="271">
        <f>K49*M49</f>
        <v>57016.78533359358</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57016.78533359358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12">
        <f>VLOOKUP(A59,TRANSPORTE!A5:D117,4,FALSE)</f>
        <v>765.62491586610247</v>
      </c>
      <c r="M59" s="913"/>
      <c r="N59" s="286">
        <f>K59*L59</f>
        <v>117.14061212751368</v>
      </c>
    </row>
    <row r="60" spans="1:14">
      <c r="B60" s="46"/>
      <c r="C60" s="47"/>
      <c r="D60" s="47"/>
      <c r="E60" s="47"/>
      <c r="F60" s="47"/>
      <c r="G60" s="47"/>
      <c r="H60" s="310"/>
      <c r="I60" s="278"/>
      <c r="J60" s="285"/>
      <c r="K60" s="278"/>
      <c r="L60" s="912"/>
      <c r="M60" s="913"/>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117.14061212751368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101876.20677278965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20375.241354557933</v>
      </c>
      <c r="M83" s="861"/>
      <c r="N83" s="51"/>
    </row>
    <row r="84" spans="1:14">
      <c r="B84" s="89" t="s">
        <v>973</v>
      </c>
      <c r="C84" s="90"/>
      <c r="D84" s="90"/>
      <c r="E84" s="90"/>
      <c r="F84" s="90"/>
      <c r="G84" s="90"/>
      <c r="H84" s="90"/>
      <c r="I84" s="87"/>
      <c r="J84" s="88"/>
      <c r="K84" s="303">
        <v>0.05</v>
      </c>
      <c r="L84" s="860">
        <f>N78*K84</f>
        <v>5093.8103386394832</v>
      </c>
      <c r="M84" s="861"/>
      <c r="N84" s="51"/>
    </row>
    <row r="85" spans="1:14" ht="15.75" thickBot="1">
      <c r="B85" s="91" t="s">
        <v>974</v>
      </c>
      <c r="C85" s="92"/>
      <c r="D85" s="92"/>
      <c r="E85" s="92"/>
      <c r="F85" s="92"/>
      <c r="G85" s="92"/>
      <c r="H85" s="92"/>
      <c r="I85" s="93"/>
      <c r="J85" s="94"/>
      <c r="K85" s="304">
        <v>0.05</v>
      </c>
      <c r="L85" s="862">
        <f>N78*K85</f>
        <v>5093.8103386394832</v>
      </c>
      <c r="M85" s="863"/>
      <c r="N85" s="51"/>
    </row>
    <row r="86" spans="1:14" ht="15.75" thickBot="1">
      <c r="B86" s="825" t="s">
        <v>953</v>
      </c>
      <c r="C86" s="826"/>
      <c r="D86" s="826"/>
      <c r="E86" s="826"/>
      <c r="F86" s="826"/>
      <c r="G86" s="826"/>
      <c r="H86" s="826"/>
      <c r="I86" s="826"/>
      <c r="J86" s="826"/>
      <c r="K86" s="826"/>
      <c r="L86" s="826"/>
      <c r="M86" s="827"/>
      <c r="N86" s="52">
        <f>L83+L84+L85</f>
        <v>30562.862031836899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132439.06880462656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15</v>
      </c>
      <c r="N36" s="271">
        <f>K36/M36</f>
        <v>4259.429031487155</v>
      </c>
    </row>
    <row r="37" spans="1:14">
      <c r="A37" s="113" t="s">
        <v>154</v>
      </c>
      <c r="B37" s="874" t="str">
        <f>VLOOKUP(A37,EQUIPOS!A7:D154,3,FALSE)</f>
        <v>Carrotanque Irrigador de asfalto, 1000 GALONES DE CAPACIDAD</v>
      </c>
      <c r="C37" s="875"/>
      <c r="D37" s="875"/>
      <c r="E37" s="875"/>
      <c r="F37" s="875"/>
      <c r="G37" s="875"/>
      <c r="H37" s="876"/>
      <c r="I37" s="266"/>
      <c r="J37" s="267"/>
      <c r="K37" s="268">
        <f>VLOOKUP(A37,EQUIPOS!A7:D164,4,FALSE)</f>
        <v>102226.29675569171</v>
      </c>
      <c r="L37" s="269"/>
      <c r="M37" s="270">
        <v>15</v>
      </c>
      <c r="N37" s="271">
        <f>K37/M37</f>
        <v>6815.0864503794473</v>
      </c>
    </row>
    <row r="38" spans="1:14">
      <c r="A38" t="s">
        <v>269</v>
      </c>
      <c r="B38" s="874" t="str">
        <f>VLOOKUP(A38,EQUIPOS!A8:D154,3,FALSE)</f>
        <v>Motoniveladora  potencia 215 HP, ancho de cuchilla 4,27 m, peso 18 ton.</v>
      </c>
      <c r="C38" s="875"/>
      <c r="D38" s="875"/>
      <c r="E38" s="875"/>
      <c r="F38" s="875"/>
      <c r="G38" s="875"/>
      <c r="H38" s="876"/>
      <c r="I38" s="266"/>
      <c r="J38" s="267"/>
      <c r="K38" s="268">
        <f>VLOOKUP(A38,EQUIPOS!A8:D165,4,FALSE)</f>
        <v>153339.44513353758</v>
      </c>
      <c r="L38" s="269"/>
      <c r="M38" s="270">
        <v>15</v>
      </c>
      <c r="N38" s="271">
        <f>K38/M38</f>
        <v>10222.629675569171</v>
      </c>
    </row>
    <row r="39" spans="1:14">
      <c r="A39" t="s">
        <v>299</v>
      </c>
      <c r="B39" s="874" t="str">
        <f>VLOOKUP(A39,EQUIPOS!A9:D154,3,FALSE)</f>
        <v xml:space="preserve">Recicladora, potencia 430HP </v>
      </c>
      <c r="C39" s="875"/>
      <c r="D39" s="875"/>
      <c r="E39" s="875"/>
      <c r="F39" s="875"/>
      <c r="G39" s="875"/>
      <c r="H39" s="876"/>
      <c r="I39" s="877"/>
      <c r="J39" s="878"/>
      <c r="K39" s="268">
        <f>VLOOKUP(A39,EQUIPOS!A9:D166,4,FALSE)</f>
        <v>329204.21001368662</v>
      </c>
      <c r="L39" s="879">
        <v>15</v>
      </c>
      <c r="M39" s="880"/>
      <c r="N39" s="271">
        <f>K39/L39</f>
        <v>21946.947334245775</v>
      </c>
    </row>
    <row r="40" spans="1:14">
      <c r="A40" t="s">
        <v>365</v>
      </c>
      <c r="B40" s="874" t="str">
        <f>VLOOKUP(A40,EQUIPOS!A10:D154,3,FALSE)</f>
        <v xml:space="preserve">Vibrocompatador, potencia 153 HP, peso 10 Ton. </v>
      </c>
      <c r="C40" s="875"/>
      <c r="D40" s="875"/>
      <c r="E40" s="875"/>
      <c r="F40" s="875"/>
      <c r="G40" s="875"/>
      <c r="H40" s="876"/>
      <c r="I40" s="36"/>
      <c r="J40" s="37"/>
      <c r="K40" s="268">
        <f>VLOOKUP(A40,EQUIPOS!A10:D167,4,FALSE)</f>
        <v>102226.29675569171</v>
      </c>
      <c r="L40" s="275"/>
      <c r="M40" s="276">
        <v>15</v>
      </c>
      <c r="N40" s="271">
        <f>K40/M40</f>
        <v>6815.0864503794473</v>
      </c>
    </row>
    <row r="41" spans="1:14">
      <c r="B41" s="319"/>
      <c r="C41" s="320"/>
      <c r="D41" s="320"/>
      <c r="E41" s="320"/>
      <c r="F41" s="322"/>
      <c r="G41" s="322"/>
      <c r="H41" s="125"/>
      <c r="I41" s="36"/>
      <c r="J41" s="37"/>
      <c r="K41" s="273"/>
      <c r="L41" s="275"/>
      <c r="M41" s="276"/>
      <c r="N41" s="277"/>
    </row>
    <row r="42" spans="1:14">
      <c r="B42" s="882" t="s">
        <v>952</v>
      </c>
      <c r="C42" s="883"/>
      <c r="D42" s="883"/>
      <c r="E42" s="38"/>
      <c r="F42" s="39"/>
      <c r="G42" s="39"/>
      <c r="H42" s="40"/>
      <c r="I42" s="36"/>
      <c r="J42" s="37"/>
      <c r="K42" s="278"/>
      <c r="L42" s="275"/>
      <c r="M42" s="400">
        <v>0.01</v>
      </c>
      <c r="N42" s="343">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f>SUM(N36:N43)</f>
        <v>50095.134962362186</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362011.3354513878</v>
      </c>
      <c r="N49" s="271">
        <f>K49*M49</f>
        <v>55387.73432406233</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55387.73432406233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12">
        <f>VLOOKUP(A59,TRANSPORTE!A5:D117,4,FALSE)</f>
        <v>765.62491586610247</v>
      </c>
      <c r="M59" s="913"/>
      <c r="N59" s="286">
        <f>K59*L59</f>
        <v>117.14061212751368</v>
      </c>
    </row>
    <row r="60" spans="1:14">
      <c r="B60" s="46"/>
      <c r="C60" s="47"/>
      <c r="D60" s="47"/>
      <c r="E60" s="47"/>
      <c r="F60" s="47"/>
      <c r="G60" s="47"/>
      <c r="H60" s="310"/>
      <c r="I60" s="278"/>
      <c r="J60" s="285"/>
      <c r="K60" s="278"/>
      <c r="L60" s="912"/>
      <c r="M60" s="913"/>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117.14061212751368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109195.61192867208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21839.122385734416</v>
      </c>
      <c r="M83" s="861"/>
      <c r="N83" s="51"/>
    </row>
    <row r="84" spans="1:14">
      <c r="B84" s="89" t="s">
        <v>973</v>
      </c>
      <c r="C84" s="90"/>
      <c r="D84" s="90"/>
      <c r="E84" s="90"/>
      <c r="F84" s="90"/>
      <c r="G84" s="90"/>
      <c r="H84" s="90"/>
      <c r="I84" s="87"/>
      <c r="J84" s="88"/>
      <c r="K84" s="303">
        <v>0.05</v>
      </c>
      <c r="L84" s="860">
        <f>N78*K84</f>
        <v>5459.7805964336039</v>
      </c>
      <c r="M84" s="861"/>
      <c r="N84" s="51"/>
    </row>
    <row r="85" spans="1:14" ht="15.75" thickBot="1">
      <c r="B85" s="91" t="s">
        <v>974</v>
      </c>
      <c r="C85" s="92"/>
      <c r="D85" s="92"/>
      <c r="E85" s="92"/>
      <c r="F85" s="92"/>
      <c r="G85" s="92"/>
      <c r="H85" s="92"/>
      <c r="I85" s="93"/>
      <c r="J85" s="94"/>
      <c r="K85" s="304">
        <v>0.05</v>
      </c>
      <c r="L85" s="862">
        <f>N78*K85</f>
        <v>5459.7805964336039</v>
      </c>
      <c r="M85" s="863"/>
      <c r="N85" s="51"/>
    </row>
    <row r="86" spans="1:14" ht="15.75" thickBot="1">
      <c r="B86" s="825" t="s">
        <v>953</v>
      </c>
      <c r="C86" s="826"/>
      <c r="D86" s="826"/>
      <c r="E86" s="826"/>
      <c r="F86" s="826"/>
      <c r="G86" s="826"/>
      <c r="H86" s="826"/>
      <c r="I86" s="826"/>
      <c r="J86" s="826"/>
      <c r="K86" s="826"/>
      <c r="L86" s="826"/>
      <c r="M86" s="827"/>
      <c r="N86" s="52">
        <f>L83+L84+L85</f>
        <v>32758.683578601624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141954.29550727369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270">
        <v>15</v>
      </c>
      <c r="N36" s="271">
        <f>K36/M36</f>
        <v>4259.429031487155</v>
      </c>
    </row>
    <row r="37" spans="1:14">
      <c r="A37" s="113" t="s">
        <v>154</v>
      </c>
      <c r="B37" s="874" t="str">
        <f>VLOOKUP(A37,EQUIPOS!A7:D154,3,FALSE)</f>
        <v>Carrotanque Irrigador de asfalto, 1000 GALONES DE CAPACIDAD</v>
      </c>
      <c r="C37" s="875"/>
      <c r="D37" s="875"/>
      <c r="E37" s="875"/>
      <c r="F37" s="875"/>
      <c r="G37" s="875"/>
      <c r="H37" s="876"/>
      <c r="I37" s="266"/>
      <c r="J37" s="267"/>
      <c r="K37" s="268">
        <f>VLOOKUP(A37,EQUIPOS!A7:D164,4,FALSE)</f>
        <v>102226.29675569171</v>
      </c>
      <c r="L37" s="269"/>
      <c r="M37" s="270">
        <v>15</v>
      </c>
      <c r="N37" s="271">
        <f>K37/M37</f>
        <v>6815.0864503794473</v>
      </c>
    </row>
    <row r="38" spans="1:14">
      <c r="A38" t="s">
        <v>269</v>
      </c>
      <c r="B38" s="874" t="str">
        <f>VLOOKUP(A38,EQUIPOS!A8:D154,3,FALSE)</f>
        <v>Motoniveladora  potencia 215 HP, ancho de cuchilla 4,27 m, peso 18 ton.</v>
      </c>
      <c r="C38" s="875"/>
      <c r="D38" s="875"/>
      <c r="E38" s="875"/>
      <c r="F38" s="875"/>
      <c r="G38" s="875"/>
      <c r="H38" s="876"/>
      <c r="I38" s="266"/>
      <c r="J38" s="267"/>
      <c r="K38" s="268">
        <f>VLOOKUP(A38,EQUIPOS!A8:D165,4,FALSE)</f>
        <v>153339.44513353758</v>
      </c>
      <c r="L38" s="269"/>
      <c r="M38" s="270">
        <v>15</v>
      </c>
      <c r="N38" s="271">
        <f>K38/M38</f>
        <v>10222.629675569171</v>
      </c>
    </row>
    <row r="39" spans="1:14">
      <c r="A39" t="s">
        <v>299</v>
      </c>
      <c r="B39" s="874" t="str">
        <f>VLOOKUP(A39,EQUIPOS!A9:D154,3,FALSE)</f>
        <v xml:space="preserve">Recicladora, potencia 430HP </v>
      </c>
      <c r="C39" s="875"/>
      <c r="D39" s="875"/>
      <c r="E39" s="875"/>
      <c r="F39" s="875"/>
      <c r="G39" s="875"/>
      <c r="H39" s="876"/>
      <c r="I39" s="877"/>
      <c r="J39" s="878"/>
      <c r="K39" s="268">
        <f>VLOOKUP(A39,EQUIPOS!A9:D166,4,FALSE)</f>
        <v>329204.21001368662</v>
      </c>
      <c r="L39" s="879">
        <v>15</v>
      </c>
      <c r="M39" s="880"/>
      <c r="N39" s="271">
        <f>K39/L39</f>
        <v>21946.947334245775</v>
      </c>
    </row>
    <row r="40" spans="1:14">
      <c r="A40" t="s">
        <v>365</v>
      </c>
      <c r="B40" s="874" t="str">
        <f>VLOOKUP(A40,EQUIPOS!A10:D154,3,FALSE)</f>
        <v xml:space="preserve">Vibrocompatador, potencia 153 HP, peso 10 Ton. </v>
      </c>
      <c r="C40" s="875"/>
      <c r="D40" s="875"/>
      <c r="E40" s="875"/>
      <c r="F40" s="875"/>
      <c r="G40" s="875"/>
      <c r="H40" s="876"/>
      <c r="I40" s="36"/>
      <c r="J40" s="37"/>
      <c r="K40" s="268">
        <f>VLOOKUP(A40,EQUIPOS!A10:D167,4,FALSE)</f>
        <v>102226.29675569171</v>
      </c>
      <c r="L40" s="275"/>
      <c r="M40" s="276">
        <v>15</v>
      </c>
      <c r="N40" s="271">
        <f>K40/M40</f>
        <v>6815.0864503794473</v>
      </c>
    </row>
    <row r="41" spans="1:14">
      <c r="B41" s="319"/>
      <c r="C41" s="320"/>
      <c r="D41" s="320"/>
      <c r="E41" s="320"/>
      <c r="F41" s="322"/>
      <c r="G41" s="322"/>
      <c r="H41" s="125"/>
      <c r="I41" s="36"/>
      <c r="J41" s="37"/>
      <c r="K41" s="273"/>
      <c r="L41" s="275"/>
      <c r="M41" s="276"/>
      <c r="N41" s="277"/>
    </row>
    <row r="42" spans="1:14">
      <c r="B42" s="882" t="s">
        <v>952</v>
      </c>
      <c r="C42" s="883"/>
      <c r="D42" s="883"/>
      <c r="E42" s="38"/>
      <c r="F42" s="39"/>
      <c r="G42" s="39"/>
      <c r="H42" s="40"/>
      <c r="I42" s="36"/>
      <c r="J42" s="37"/>
      <c r="K42" s="278"/>
      <c r="L42" s="275"/>
      <c r="M42" s="400">
        <v>0.01</v>
      </c>
      <c r="N42" s="343">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f>SUM(N36:N43)</f>
        <v>50095.134962362186</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372658.72767054627</v>
      </c>
      <c r="N49" s="271">
        <f>K49*M49</f>
        <v>57016.78533359358</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57016.78533359358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12">
        <f>VLOOKUP(A59,TRANSPORTE!A5:D117,4,FALSE)</f>
        <v>765.62491586610247</v>
      </c>
      <c r="M59" s="913"/>
      <c r="N59" s="286">
        <f>K59*L59</f>
        <v>117.14061212751368</v>
      </c>
    </row>
    <row r="60" spans="1:14">
      <c r="B60" s="46"/>
      <c r="C60" s="47"/>
      <c r="D60" s="47"/>
      <c r="E60" s="47"/>
      <c r="F60" s="47"/>
      <c r="G60" s="47"/>
      <c r="H60" s="310"/>
      <c r="I60" s="278"/>
      <c r="J60" s="285"/>
      <c r="K60" s="278"/>
      <c r="L60" s="912"/>
      <c r="M60" s="913"/>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117.14061212751368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110824.66293820333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22164.932587640666</v>
      </c>
      <c r="M83" s="861"/>
      <c r="N83" s="51"/>
    </row>
    <row r="84" spans="1:14">
      <c r="B84" s="89" t="s">
        <v>973</v>
      </c>
      <c r="C84" s="90"/>
      <c r="D84" s="90"/>
      <c r="E84" s="90"/>
      <c r="F84" s="90"/>
      <c r="G84" s="90"/>
      <c r="H84" s="90"/>
      <c r="I84" s="87"/>
      <c r="J84" s="88"/>
      <c r="K84" s="303">
        <v>0.05</v>
      </c>
      <c r="L84" s="860">
        <f>N78*K84</f>
        <v>5541.2331469101664</v>
      </c>
      <c r="M84" s="861"/>
      <c r="N84" s="51"/>
    </row>
    <row r="85" spans="1:14" ht="15.75" thickBot="1">
      <c r="B85" s="91" t="s">
        <v>974</v>
      </c>
      <c r="C85" s="92"/>
      <c r="D85" s="92"/>
      <c r="E85" s="92"/>
      <c r="F85" s="92"/>
      <c r="G85" s="92"/>
      <c r="H85" s="92"/>
      <c r="I85" s="93"/>
      <c r="J85" s="94"/>
      <c r="K85" s="304">
        <v>0.05</v>
      </c>
      <c r="L85" s="862">
        <f>N78*K85</f>
        <v>5541.2331469101664</v>
      </c>
      <c r="M85" s="863"/>
      <c r="N85" s="51"/>
    </row>
    <row r="86" spans="1:14" ht="15.75" thickBot="1">
      <c r="B86" s="825" t="s">
        <v>953</v>
      </c>
      <c r="C86" s="826"/>
      <c r="D86" s="826"/>
      <c r="E86" s="826"/>
      <c r="F86" s="826"/>
      <c r="G86" s="826"/>
      <c r="H86" s="826"/>
      <c r="I86" s="826"/>
      <c r="J86" s="826"/>
      <c r="K86" s="826"/>
      <c r="L86" s="826"/>
      <c r="M86" s="827"/>
      <c r="N86" s="52">
        <f>L83+L84+L85</f>
        <v>33247.398881460998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144072.06181966432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75"/>
      <c r="F40" s="875"/>
      <c r="G40" s="875"/>
      <c r="H40" s="876"/>
      <c r="I40" s="36"/>
      <c r="J40" s="37"/>
      <c r="K40" s="268"/>
      <c r="L40" s="275"/>
      <c r="M40" s="276"/>
      <c r="N40" s="271"/>
    </row>
    <row r="41" spans="1:14">
      <c r="B41" s="319"/>
      <c r="C41" s="320"/>
      <c r="D41" s="320"/>
      <c r="E41" s="320"/>
      <c r="F41" s="322"/>
      <c r="G41" s="322"/>
      <c r="H41" s="125"/>
      <c r="I41" s="36"/>
      <c r="J41" s="37"/>
      <c r="K41" s="273"/>
      <c r="L41" s="275"/>
      <c r="M41" s="276"/>
      <c r="N41" s="277"/>
    </row>
    <row r="42" spans="1:14">
      <c r="B42" s="882" t="s">
        <v>952</v>
      </c>
      <c r="C42" s="883"/>
      <c r="D42" s="883"/>
      <c r="E42" s="38"/>
      <c r="F42" s="39"/>
      <c r="G42" s="39"/>
      <c r="H42" s="40"/>
      <c r="I42" s="36"/>
      <c r="J42" s="37"/>
      <c r="K42" s="278"/>
      <c r="L42" s="275"/>
      <c r="M42" s="400">
        <v>0.01</v>
      </c>
      <c r="N42" s="343">
        <f>N76*M42</f>
        <v>4.3147224361440797</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5206.2660207941335</v>
      </c>
      <c r="N49" s="271">
        <f>K49*M49</f>
        <v>5492.6106519378109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5492.6106519378109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310"/>
      <c r="I60" s="278"/>
      <c r="J60" s="285"/>
      <c r="K60" s="278"/>
      <c r="L60" s="912"/>
      <c r="M60" s="913"/>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5928.397617988363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1185.6795235976726</v>
      </c>
      <c r="M83" s="861"/>
      <c r="N83" s="51"/>
    </row>
    <row r="84" spans="1:14">
      <c r="B84" s="89" t="s">
        <v>973</v>
      </c>
      <c r="C84" s="90"/>
      <c r="D84" s="90"/>
      <c r="E84" s="90"/>
      <c r="F84" s="90"/>
      <c r="G84" s="90"/>
      <c r="H84" s="90"/>
      <c r="I84" s="87"/>
      <c r="J84" s="88"/>
      <c r="K84" s="303">
        <v>0.05</v>
      </c>
      <c r="L84" s="860">
        <f>N78*K84</f>
        <v>296.41988089941816</v>
      </c>
      <c r="M84" s="861"/>
      <c r="N84" s="51"/>
    </row>
    <row r="85" spans="1:14" ht="15.75" thickBot="1">
      <c r="B85" s="91" t="s">
        <v>974</v>
      </c>
      <c r="C85" s="92"/>
      <c r="D85" s="92"/>
      <c r="E85" s="92"/>
      <c r="F85" s="92"/>
      <c r="G85" s="92"/>
      <c r="H85" s="92"/>
      <c r="I85" s="93"/>
      <c r="J85" s="94"/>
      <c r="K85" s="304">
        <v>0.05</v>
      </c>
      <c r="L85" s="862">
        <f>N78*K85</f>
        <v>296.41988089941816</v>
      </c>
      <c r="M85" s="863"/>
      <c r="N85" s="51"/>
    </row>
    <row r="86" spans="1:14" ht="15.75" thickBot="1">
      <c r="B86" s="825" t="s">
        <v>953</v>
      </c>
      <c r="C86" s="826"/>
      <c r="D86" s="826"/>
      <c r="E86" s="826"/>
      <c r="F86" s="826"/>
      <c r="G86" s="826"/>
      <c r="H86" s="826"/>
      <c r="I86" s="826"/>
      <c r="J86" s="826"/>
      <c r="K86" s="826"/>
      <c r="L86" s="826"/>
      <c r="M86" s="827"/>
      <c r="N86" s="52">
        <f>L83+L84+L85</f>
        <v>1778.5192853965088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7706.9169033848721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0" t="s">
        <v>2221</v>
      </c>
      <c r="C119" s="392"/>
      <c r="D119" s="392"/>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164</v>
      </c>
      <c r="B36" s="874" t="str">
        <f>VLOOKUP(A36,EQUIPOS!A6:D154,3,FALSE)</f>
        <v>Compactador manual de rodillo</v>
      </c>
      <c r="C36" s="875"/>
      <c r="D36" s="875"/>
      <c r="E36" s="875"/>
      <c r="F36" s="875"/>
      <c r="G36" s="875"/>
      <c r="H36" s="876"/>
      <c r="I36" s="266"/>
      <c r="J36" s="267"/>
      <c r="K36" s="268">
        <f>VLOOKUP(A36,EQUIPOS!A6:D163,4,FALSE)</f>
        <v>16607.490306266191</v>
      </c>
      <c r="L36" s="269"/>
      <c r="M36" s="270">
        <v>2</v>
      </c>
      <c r="N36" s="271">
        <f>K36/M36</f>
        <v>8303.7451531330953</v>
      </c>
    </row>
    <row r="37" spans="1:14">
      <c r="A37" s="113" t="s">
        <v>180</v>
      </c>
      <c r="B37" s="874" t="str">
        <f>VLOOKUP(A37,EQUIPOS!A7:D154,3,FALSE)</f>
        <v>Compresor 120 HP, con martillo.</v>
      </c>
      <c r="C37" s="875"/>
      <c r="D37" s="875"/>
      <c r="E37" s="875"/>
      <c r="F37" s="875"/>
      <c r="G37" s="875"/>
      <c r="H37" s="876"/>
      <c r="I37" s="266"/>
      <c r="J37" s="267"/>
      <c r="K37" s="268">
        <f>VLOOKUP(A37,EQUIPOS!A7:D164,4,FALSE)</f>
        <v>51113.148377845857</v>
      </c>
      <c r="L37" s="269"/>
      <c r="M37" s="270">
        <v>4</v>
      </c>
      <c r="N37" s="271">
        <f>K37/M37</f>
        <v>12778.287094461464</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6"/>
      <c r="J38" s="267"/>
      <c r="K38" s="268">
        <f>VLOOKUP(A38,EQUIPOS!A8:D165,4,FALSE)</f>
        <v>12267.155610683005</v>
      </c>
      <c r="L38" s="269"/>
      <c r="M38" s="270">
        <v>10</v>
      </c>
      <c r="N38" s="271">
        <f>K38/M38</f>
        <v>1226.7155610683005</v>
      </c>
    </row>
    <row r="39" spans="1:14">
      <c r="A39" t="s">
        <v>303</v>
      </c>
      <c r="B39" s="874" t="str">
        <f>VLOOKUP(A39,EQUIPOS!A9:D154,3,FALSE)</f>
        <v>Retrocargador, pala de 1,1 m3 de capacidad, profundidad de excavación de 4.400 mm y una altura de 5.680 mm</v>
      </c>
      <c r="C39" s="875"/>
      <c r="D39" s="875"/>
      <c r="E39" s="875"/>
      <c r="F39" s="875"/>
      <c r="G39" s="875"/>
      <c r="H39" s="876"/>
      <c r="I39" s="266"/>
      <c r="J39" s="267"/>
      <c r="K39" s="268">
        <f>VLOOKUP(A39,EQUIPOS!A9:D166,4,FALSE)</f>
        <v>81781.037404553383</v>
      </c>
      <c r="L39" s="269"/>
      <c r="M39" s="270">
        <v>10</v>
      </c>
      <c r="N39" s="271">
        <f>K39/M39</f>
        <v>8178.1037404553381</v>
      </c>
    </row>
    <row r="40" spans="1:14">
      <c r="A40" t="s">
        <v>129</v>
      </c>
      <c r="B40" s="874" t="str">
        <f>VLOOKUP(A40,EQUIPOS!A10:D154,3,FALSE)</f>
        <v xml:space="preserve">Buldozer, Potencia al volante de 140 HP, motor de 2200 RPM, longitud de hoja 4,80m. </v>
      </c>
      <c r="C40" s="875"/>
      <c r="D40" s="875"/>
      <c r="E40" s="875"/>
      <c r="F40" s="875"/>
      <c r="G40" s="875"/>
      <c r="H40" s="876"/>
      <c r="I40" s="266"/>
      <c r="J40" s="267"/>
      <c r="K40" s="268">
        <f>VLOOKUP(A40,EQUIPOS!A10:D167,4,FALSE)</f>
        <v>132894.18578239923</v>
      </c>
      <c r="L40" s="269"/>
      <c r="M40" s="270">
        <v>100</v>
      </c>
      <c r="N40" s="271">
        <f>K40/M40</f>
        <v>1328.9418578239922</v>
      </c>
    </row>
    <row r="41" spans="1:14">
      <c r="B41" s="874"/>
      <c r="C41" s="875"/>
      <c r="D41" s="875"/>
      <c r="E41" s="875"/>
      <c r="F41" s="875"/>
      <c r="G41" s="875"/>
      <c r="H41" s="876"/>
      <c r="I41" s="266"/>
      <c r="J41" s="267"/>
      <c r="K41" s="268"/>
      <c r="L41" s="269"/>
      <c r="M41" s="270"/>
      <c r="N41" s="271"/>
    </row>
    <row r="42" spans="1:14">
      <c r="B42" s="874"/>
      <c r="C42" s="875"/>
      <c r="D42" s="875"/>
      <c r="E42" s="875"/>
      <c r="F42" s="875"/>
      <c r="G42" s="875"/>
      <c r="H42" s="876"/>
      <c r="I42" s="266"/>
      <c r="J42" s="267"/>
      <c r="K42" s="268"/>
      <c r="L42" s="269"/>
      <c r="M42" s="270"/>
      <c r="N42" s="271"/>
    </row>
    <row r="43" spans="1:14">
      <c r="B43" s="874"/>
      <c r="C43" s="875"/>
      <c r="D43" s="875"/>
      <c r="E43" s="875"/>
      <c r="F43" s="875"/>
      <c r="G43" s="875"/>
      <c r="H43" s="876"/>
      <c r="I43" s="266"/>
      <c r="J43" s="267"/>
      <c r="K43" s="268"/>
      <c r="L43" s="269"/>
      <c r="M43" s="270"/>
      <c r="N43" s="271"/>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N80*M46</f>
        <v>1348.350761295025</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33164.144168237217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3272.1515626765536</v>
      </c>
      <c r="N53" s="271">
        <f>K53*M53</f>
        <v>3272.1515626765536</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3272.1515626765536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912">
        <f>VLOOKUP(A63,TRANSPORTE!A5:D117,4,FALSE)</f>
        <v>819.12972593026996</v>
      </c>
      <c r="M63" s="913"/>
      <c r="N63" s="286">
        <f>K63*L63</f>
        <v>1064.8686437093511</v>
      </c>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1064.8686437093511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59">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50984.671987573369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10196.934397514675</v>
      </c>
      <c r="M87" s="861"/>
      <c r="N87" s="51"/>
    </row>
    <row r="88" spans="1:14">
      <c r="B88" s="89" t="s">
        <v>973</v>
      </c>
      <c r="C88" s="90"/>
      <c r="D88" s="90"/>
      <c r="E88" s="90"/>
      <c r="F88" s="90"/>
      <c r="G88" s="90"/>
      <c r="H88" s="90"/>
      <c r="I88" s="87"/>
      <c r="J88" s="88"/>
      <c r="K88" s="303">
        <v>0.05</v>
      </c>
      <c r="L88" s="860">
        <f>N82*K88</f>
        <v>2549.2335993786687</v>
      </c>
      <c r="M88" s="861"/>
      <c r="N88" s="51"/>
    </row>
    <row r="89" spans="1:14" ht="15.75" thickBot="1">
      <c r="B89" s="91" t="s">
        <v>974</v>
      </c>
      <c r="C89" s="92"/>
      <c r="D89" s="92"/>
      <c r="E89" s="92"/>
      <c r="F89" s="92"/>
      <c r="G89" s="92"/>
      <c r="H89" s="92"/>
      <c r="I89" s="93"/>
      <c r="J89" s="94"/>
      <c r="K89" s="304">
        <v>0.05</v>
      </c>
      <c r="L89" s="862">
        <f>N82*K89</f>
        <v>2549.2335993786687</v>
      </c>
      <c r="M89" s="863"/>
      <c r="N89" s="51"/>
    </row>
    <row r="90" spans="1:14" ht="15.75" thickBot="1">
      <c r="B90" s="825" t="s">
        <v>953</v>
      </c>
      <c r="C90" s="826"/>
      <c r="D90" s="826"/>
      <c r="E90" s="826"/>
      <c r="F90" s="826"/>
      <c r="G90" s="826"/>
      <c r="H90" s="826"/>
      <c r="I90" s="826"/>
      <c r="J90" s="826"/>
      <c r="K90" s="826"/>
      <c r="L90" s="826"/>
      <c r="M90" s="827"/>
      <c r="N90" s="52">
        <f>L87+L88+L89</f>
        <v>15295.401596272013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66280.073583845384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6"/>
      <c r="J36" s="267"/>
      <c r="K36" s="268">
        <f>VLOOKUP(A36,EQUIPOS!A6:D163,4,FALSE)</f>
        <v>5111.3148377845864</v>
      </c>
      <c r="L36" s="269"/>
      <c r="M36" s="270">
        <v>2</v>
      </c>
      <c r="N36" s="271">
        <f>K36/M36</f>
        <v>2555.6574188922932</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266"/>
      <c r="J37" s="267"/>
      <c r="K37" s="268">
        <f>VLOOKUP(A37,EQUIPOS!A7:D164,4,FALSE)</f>
        <v>81781.037404553383</v>
      </c>
      <c r="L37" s="269"/>
      <c r="M37" s="270">
        <v>10</v>
      </c>
      <c r="N37" s="271">
        <f>K37/M37</f>
        <v>8178.1037404553381</v>
      </c>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266"/>
      <c r="J39" s="267"/>
      <c r="K39" s="268"/>
      <c r="L39" s="269"/>
      <c r="M39" s="270"/>
      <c r="N39" s="271"/>
    </row>
    <row r="40" spans="1:14">
      <c r="B40" s="874"/>
      <c r="C40" s="875"/>
      <c r="D40" s="875"/>
      <c r="E40" s="875"/>
      <c r="F40" s="875"/>
      <c r="G40" s="875"/>
      <c r="H40" s="876"/>
      <c r="I40" s="266"/>
      <c r="J40" s="267"/>
      <c r="K40" s="268"/>
      <c r="L40" s="269"/>
      <c r="M40" s="270"/>
      <c r="N40" s="271"/>
    </row>
    <row r="41" spans="1:14">
      <c r="B41" s="874"/>
      <c r="C41" s="875"/>
      <c r="D41" s="875"/>
      <c r="E41" s="875"/>
      <c r="F41" s="875"/>
      <c r="G41" s="875"/>
      <c r="H41" s="876"/>
      <c r="I41" s="266"/>
      <c r="J41" s="267"/>
      <c r="K41" s="268"/>
      <c r="L41" s="269"/>
      <c r="M41" s="270"/>
      <c r="N41" s="271"/>
    </row>
    <row r="42" spans="1:14">
      <c r="B42" s="874"/>
      <c r="C42" s="875"/>
      <c r="D42" s="875"/>
      <c r="E42" s="875"/>
      <c r="F42" s="875"/>
      <c r="G42" s="875"/>
      <c r="H42" s="876"/>
      <c r="I42" s="266"/>
      <c r="J42" s="267"/>
      <c r="K42" s="268"/>
      <c r="L42" s="269"/>
      <c r="M42" s="270"/>
      <c r="N42" s="271"/>
    </row>
    <row r="43" spans="1:14">
      <c r="B43" s="874"/>
      <c r="C43" s="875"/>
      <c r="D43" s="875"/>
      <c r="E43" s="875"/>
      <c r="F43" s="875"/>
      <c r="G43" s="875"/>
      <c r="H43" s="876"/>
      <c r="I43" s="266"/>
      <c r="J43" s="267"/>
      <c r="K43" s="268"/>
      <c r="L43" s="269"/>
      <c r="M43" s="270"/>
      <c r="N43" s="271"/>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0.05</v>
      </c>
      <c r="N46" s="343">
        <f>N80*M46</f>
        <v>269.67015225900496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11003.431311606637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B63" s="46"/>
      <c r="C63" s="316"/>
      <c r="D63" s="316"/>
      <c r="E63" s="316"/>
      <c r="F63" s="316"/>
      <c r="G63" s="316"/>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16396.834356786734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3279.366871357347</v>
      </c>
      <c r="M87" s="861"/>
      <c r="N87" s="51"/>
    </row>
    <row r="88" spans="1:14">
      <c r="B88" s="89" t="s">
        <v>973</v>
      </c>
      <c r="C88" s="90"/>
      <c r="D88" s="90"/>
      <c r="E88" s="90"/>
      <c r="F88" s="90"/>
      <c r="G88" s="90"/>
      <c r="H88" s="90"/>
      <c r="I88" s="87"/>
      <c r="J88" s="88"/>
      <c r="K88" s="303">
        <v>0.05</v>
      </c>
      <c r="L88" s="860">
        <f>N82*K88</f>
        <v>819.84171783933675</v>
      </c>
      <c r="M88" s="861"/>
      <c r="N88" s="51"/>
    </row>
    <row r="89" spans="1:14" ht="15.75" thickBot="1">
      <c r="B89" s="91" t="s">
        <v>974</v>
      </c>
      <c r="C89" s="92"/>
      <c r="D89" s="92"/>
      <c r="E89" s="92"/>
      <c r="F89" s="92"/>
      <c r="G89" s="92"/>
      <c r="H89" s="92"/>
      <c r="I89" s="93"/>
      <c r="J89" s="94"/>
      <c r="K89" s="304">
        <v>0.05</v>
      </c>
      <c r="L89" s="862">
        <f>N82*K89</f>
        <v>819.84171783933675</v>
      </c>
      <c r="M89" s="863"/>
      <c r="N89" s="51"/>
    </row>
    <row r="90" spans="1:14" ht="15.75" thickBot="1">
      <c r="B90" s="825" t="s">
        <v>953</v>
      </c>
      <c r="C90" s="826"/>
      <c r="D90" s="826"/>
      <c r="E90" s="826"/>
      <c r="F90" s="826"/>
      <c r="G90" s="826"/>
      <c r="H90" s="826"/>
      <c r="I90" s="826"/>
      <c r="J90" s="826"/>
      <c r="K90" s="826"/>
      <c r="L90" s="826"/>
      <c r="M90" s="827"/>
      <c r="N90" s="52">
        <f>L87+L88+L89</f>
        <v>4919.0503070360201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21315.884663822755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6"/>
      <c r="J36" s="267"/>
      <c r="K36" s="268">
        <f>VLOOKUP(A36,EQUIPOS!A6:D163,4,FALSE)</f>
        <v>2421.6954673824389</v>
      </c>
      <c r="L36" s="269"/>
      <c r="M36" s="270">
        <v>60</v>
      </c>
      <c r="N36" s="271">
        <f>K36/M36</f>
        <v>40.361591123040647</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60</v>
      </c>
      <c r="N37" s="271">
        <f>K37/M37</f>
        <v>1064.2113260669373</v>
      </c>
    </row>
    <row r="38" spans="1:14">
      <c r="A38" t="s">
        <v>138</v>
      </c>
      <c r="B38" s="874" t="str">
        <f>VLOOKUP(A38,EQUIPOS!A8:D154,3,FALSE)</f>
        <v>Camioneta D-300</v>
      </c>
      <c r="C38" s="875"/>
      <c r="D38" s="875"/>
      <c r="E38" s="875"/>
      <c r="F38" s="875"/>
      <c r="G38" s="875"/>
      <c r="H38" s="876"/>
      <c r="I38" s="266"/>
      <c r="J38" s="267"/>
      <c r="K38" s="268">
        <f>VLOOKUP(A38,EQUIPOS!A8:D165,4,FALSE)</f>
        <v>33215.195521503942</v>
      </c>
      <c r="L38" s="269"/>
      <c r="M38" s="270">
        <v>60</v>
      </c>
      <c r="N38" s="271">
        <f>K38/M38</f>
        <v>553.58659202506567</v>
      </c>
    </row>
    <row r="39" spans="1:14">
      <c r="B39" s="874"/>
      <c r="C39" s="875"/>
      <c r="D39" s="875"/>
      <c r="E39" s="875"/>
      <c r="F39" s="875"/>
      <c r="G39" s="875"/>
      <c r="H39" s="876"/>
      <c r="I39" s="266"/>
      <c r="J39" s="267"/>
      <c r="K39" s="268"/>
      <c r="L39" s="269"/>
      <c r="M39" s="270"/>
      <c r="N39" s="271"/>
    </row>
    <row r="40" spans="1:14">
      <c r="B40" s="874"/>
      <c r="C40" s="875"/>
      <c r="D40" s="875"/>
      <c r="E40" s="875"/>
      <c r="F40" s="875"/>
      <c r="G40" s="875"/>
      <c r="H40" s="876"/>
      <c r="I40" s="266"/>
      <c r="J40" s="267"/>
      <c r="K40" s="268"/>
      <c r="L40" s="269"/>
      <c r="M40" s="270"/>
      <c r="N40" s="271"/>
    </row>
    <row r="41" spans="1:14">
      <c r="B41" s="874"/>
      <c r="C41" s="875"/>
      <c r="D41" s="875"/>
      <c r="E41" s="875"/>
      <c r="F41" s="875"/>
      <c r="G41" s="875"/>
      <c r="H41" s="876"/>
      <c r="I41" s="266"/>
      <c r="J41" s="267"/>
      <c r="K41" s="268"/>
      <c r="L41" s="269"/>
      <c r="M41" s="270"/>
      <c r="N41" s="271"/>
    </row>
    <row r="42" spans="1:14">
      <c r="B42" s="874"/>
      <c r="C42" s="875"/>
      <c r="D42" s="875"/>
      <c r="E42" s="875"/>
      <c r="F42" s="875"/>
      <c r="G42" s="875"/>
      <c r="H42" s="876"/>
      <c r="I42" s="266"/>
      <c r="J42" s="267"/>
      <c r="K42" s="268"/>
      <c r="L42" s="269"/>
      <c r="M42" s="270"/>
      <c r="N42" s="271"/>
    </row>
    <row r="43" spans="1:14">
      <c r="B43" s="874"/>
      <c r="C43" s="875"/>
      <c r="D43" s="875"/>
      <c r="E43" s="875"/>
      <c r="F43" s="875"/>
      <c r="G43" s="875"/>
      <c r="H43" s="876"/>
      <c r="I43" s="266"/>
      <c r="J43" s="267"/>
      <c r="K43" s="268"/>
      <c r="L43" s="269"/>
      <c r="M43" s="270"/>
      <c r="N43" s="271"/>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0.05</v>
      </c>
      <c r="N46" s="343">
        <f>N80*M46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1680.5499512582112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1326.5905387616103</v>
      </c>
      <c r="N53" s="271">
        <f>K53*M53</f>
        <v>159.19086465139324</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3">
        <f>SUM(N53:N57)</f>
        <v>159.19086465139324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B63" s="46"/>
      <c r="C63" s="316"/>
      <c r="D63" s="316"/>
      <c r="E63" s="316"/>
      <c r="F63" s="316"/>
      <c r="G63" s="316"/>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0">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2287.5496567729542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3"/>
      <c r="J86" s="333"/>
      <c r="K86" s="301" t="s">
        <v>970</v>
      </c>
      <c r="L86" s="872" t="s">
        <v>971</v>
      </c>
      <c r="M86" s="873"/>
      <c r="N86" s="302"/>
    </row>
    <row r="87" spans="1:14">
      <c r="B87" s="858" t="s">
        <v>972</v>
      </c>
      <c r="C87" s="859"/>
      <c r="D87" s="859"/>
      <c r="E87" s="859"/>
      <c r="F87" s="859"/>
      <c r="G87" s="859"/>
      <c r="H87" s="859"/>
      <c r="I87" s="87"/>
      <c r="J87" s="88"/>
      <c r="K87" s="303">
        <v>0.2</v>
      </c>
      <c r="L87" s="860">
        <f>N82*K87</f>
        <v>457.50993135459089</v>
      </c>
      <c r="M87" s="861"/>
      <c r="N87" s="51"/>
    </row>
    <row r="88" spans="1:14">
      <c r="B88" s="89" t="s">
        <v>973</v>
      </c>
      <c r="C88" s="90"/>
      <c r="D88" s="90"/>
      <c r="E88" s="90"/>
      <c r="F88" s="90"/>
      <c r="G88" s="90"/>
      <c r="H88" s="90"/>
      <c r="I88" s="87"/>
      <c r="J88" s="88"/>
      <c r="K88" s="303">
        <v>0.05</v>
      </c>
      <c r="L88" s="860">
        <f>N82*K88</f>
        <v>114.37748283864772</v>
      </c>
      <c r="M88" s="861"/>
      <c r="N88" s="51"/>
    </row>
    <row r="89" spans="1:14" ht="15.75" thickBot="1">
      <c r="B89" s="91" t="s">
        <v>974</v>
      </c>
      <c r="C89" s="92"/>
      <c r="D89" s="92"/>
      <c r="E89" s="92"/>
      <c r="F89" s="92"/>
      <c r="G89" s="92"/>
      <c r="H89" s="92"/>
      <c r="I89" s="93"/>
      <c r="J89" s="94"/>
      <c r="K89" s="304">
        <v>0.05</v>
      </c>
      <c r="L89" s="862">
        <f>N82*K89</f>
        <v>114.37748283864772</v>
      </c>
      <c r="M89" s="863"/>
      <c r="N89" s="51"/>
    </row>
    <row r="90" spans="1:14" ht="15.75" thickBot="1">
      <c r="B90" s="825" t="s">
        <v>953</v>
      </c>
      <c r="C90" s="826"/>
      <c r="D90" s="826"/>
      <c r="E90" s="826"/>
      <c r="F90" s="826"/>
      <c r="G90" s="826"/>
      <c r="H90" s="826"/>
      <c r="I90" s="826"/>
      <c r="J90" s="826"/>
      <c r="K90" s="826"/>
      <c r="L90" s="826"/>
      <c r="M90" s="827"/>
      <c r="N90" s="52">
        <f>L87+L88+L89</f>
        <v>686.26489703188622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7">
        <f>N82+N90</f>
        <v>2973.8145538048402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0" t="s">
        <v>2221</v>
      </c>
      <c r="C123" s="392"/>
      <c r="D123" s="392"/>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6"/>
      <c r="J36" s="267"/>
      <c r="K36" s="268">
        <f>VLOOKUP(A36,EQUIPOS!A6:D163,4,FALSE)</f>
        <v>2421.6954673824389</v>
      </c>
      <c r="L36" s="269"/>
      <c r="M36" s="270">
        <v>60</v>
      </c>
      <c r="N36" s="271">
        <f t="shared" ref="N36:N39" si="0">K36/M36</f>
        <v>40.361591123040647</v>
      </c>
    </row>
    <row r="37" spans="1:14">
      <c r="A37" s="113" t="s">
        <v>324</v>
      </c>
      <c r="B37" s="874" t="str">
        <f>VLOOKUP(A37,EQUIPOS!A7:D154,3,FALSE)</f>
        <v xml:space="preserve">Ruteadora </v>
      </c>
      <c r="C37" s="875"/>
      <c r="D37" s="875"/>
      <c r="E37" s="875"/>
      <c r="F37" s="875"/>
      <c r="G37" s="875"/>
      <c r="H37" s="876"/>
      <c r="I37" s="266"/>
      <c r="J37" s="267"/>
      <c r="K37" s="268">
        <f>VLOOKUP(A37,EQUIPOS!A7:D164,4,FALSE)</f>
        <v>4138.9263186238441</v>
      </c>
      <c r="L37" s="269"/>
      <c r="M37" s="270">
        <v>60</v>
      </c>
      <c r="N37" s="271">
        <f t="shared" si="0"/>
        <v>68.982105310397401</v>
      </c>
    </row>
    <row r="38" spans="1:14">
      <c r="A38" t="s">
        <v>176</v>
      </c>
      <c r="B38" s="874" t="str">
        <f>VLOOKUP(A38,EQUIPOS!A8:D154,3,FALSE)</f>
        <v xml:space="preserve">Compresor (barrido y soplado)
</v>
      </c>
      <c r="C38" s="875"/>
      <c r="D38" s="875"/>
      <c r="E38" s="875"/>
      <c r="F38" s="875"/>
      <c r="G38" s="875"/>
      <c r="H38" s="876"/>
      <c r="I38" s="266"/>
      <c r="J38" s="267"/>
      <c r="K38" s="268">
        <f>VLOOKUP(A38,EQUIPOS!A8:D165,4,FALSE)</f>
        <v>63852.679564016238</v>
      </c>
      <c r="L38" s="269"/>
      <c r="M38" s="270">
        <v>60</v>
      </c>
      <c r="N38" s="271">
        <f t="shared" si="0"/>
        <v>1064.2113260669373</v>
      </c>
    </row>
    <row r="39" spans="1:14">
      <c r="A39" t="s">
        <v>138</v>
      </c>
      <c r="B39" s="874" t="str">
        <f>VLOOKUP(A39,EQUIPOS!A9:D154,3,FALSE)</f>
        <v>Camioneta D-300</v>
      </c>
      <c r="C39" s="875"/>
      <c r="D39" s="875"/>
      <c r="E39" s="875"/>
      <c r="F39" s="875"/>
      <c r="G39" s="875"/>
      <c r="H39" s="876"/>
      <c r="I39" s="266"/>
      <c r="J39" s="267"/>
      <c r="K39" s="268">
        <f>VLOOKUP(A39,EQUIPOS!A9:D166,4,FALSE)</f>
        <v>33215.195521503942</v>
      </c>
      <c r="L39" s="269"/>
      <c r="M39" s="270">
        <v>60</v>
      </c>
      <c r="N39" s="271">
        <f t="shared" si="0"/>
        <v>553.58659202506567</v>
      </c>
    </row>
    <row r="40" spans="1:14">
      <c r="B40" s="874"/>
      <c r="C40" s="875"/>
      <c r="D40" s="875"/>
      <c r="E40" s="875"/>
      <c r="F40" s="875"/>
      <c r="G40" s="875"/>
      <c r="H40" s="876"/>
      <c r="I40" s="266"/>
      <c r="J40" s="267"/>
      <c r="K40" s="268"/>
      <c r="L40" s="269"/>
      <c r="M40" s="270"/>
      <c r="N40" s="271"/>
    </row>
    <row r="41" spans="1:14">
      <c r="B41" s="874"/>
      <c r="C41" s="875"/>
      <c r="D41" s="875"/>
      <c r="E41" s="875"/>
      <c r="F41" s="875"/>
      <c r="G41" s="875"/>
      <c r="H41" s="876"/>
      <c r="I41" s="266"/>
      <c r="J41" s="267"/>
      <c r="K41" s="268"/>
      <c r="L41" s="269"/>
      <c r="M41" s="270"/>
      <c r="N41" s="271"/>
    </row>
    <row r="42" spans="1:14">
      <c r="B42" s="874"/>
      <c r="C42" s="875"/>
      <c r="D42" s="875"/>
      <c r="E42" s="875"/>
      <c r="F42" s="875"/>
      <c r="G42" s="875"/>
      <c r="H42" s="876"/>
      <c r="I42" s="266"/>
      <c r="J42" s="267"/>
      <c r="K42" s="268"/>
      <c r="L42" s="269"/>
      <c r="M42" s="270"/>
      <c r="N42" s="271"/>
    </row>
    <row r="43" spans="1:14">
      <c r="B43" s="874"/>
      <c r="C43" s="875"/>
      <c r="D43" s="875"/>
      <c r="E43" s="875"/>
      <c r="F43" s="875"/>
      <c r="G43" s="875"/>
      <c r="H43" s="876"/>
      <c r="I43" s="266"/>
      <c r="J43" s="267"/>
      <c r="K43" s="268"/>
      <c r="L43" s="269"/>
      <c r="M43" s="270"/>
      <c r="N43" s="271"/>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0.05</v>
      </c>
      <c r="N46" s="343">
        <f>N84*M46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1749.5320565686086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42589.568876633857</v>
      </c>
      <c r="N53" s="271">
        <f t="shared" ref="N53:N54" si="1">K53*M53</f>
        <v>298.12698213643699</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1326.5905387616103</v>
      </c>
      <c r="N54" s="271">
        <f t="shared" si="1"/>
        <v>159.19086465139324</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907"/>
      <c r="C61" s="908"/>
      <c r="D61" s="908"/>
      <c r="E61" s="908"/>
      <c r="F61" s="908"/>
      <c r="G61" s="908"/>
      <c r="H61" s="908"/>
      <c r="I61" s="878"/>
      <c r="J61" s="42"/>
      <c r="K61" s="44"/>
      <c r="L61" s="909"/>
      <c r="M61" s="910"/>
      <c r="N61" s="45"/>
    </row>
    <row r="62" spans="1:14" ht="15.75" thickBot="1">
      <c r="B62" s="825" t="s">
        <v>953</v>
      </c>
      <c r="C62" s="826"/>
      <c r="D62" s="826"/>
      <c r="E62" s="826"/>
      <c r="F62" s="826"/>
      <c r="G62" s="826"/>
      <c r="H62" s="826"/>
      <c r="I62" s="826"/>
      <c r="J62" s="826"/>
      <c r="K62" s="826"/>
      <c r="L62" s="826"/>
      <c r="M62" s="827"/>
      <c r="N62" s="393">
        <f>SUM(N53:N61)</f>
        <v>457.31784678783026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911" t="s">
        <v>961</v>
      </c>
      <c r="M66" s="890"/>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912">
        <f>VLOOKUP(A67,TRANSPORTE!A6:D120,4,FALSE)</f>
        <v>819.12972593026996</v>
      </c>
      <c r="M67" s="913"/>
      <c r="N67" s="286">
        <f>L67*K67</f>
        <v>5.7339080815118901</v>
      </c>
    </row>
    <row r="68" spans="1:15">
      <c r="B68" s="46"/>
      <c r="C68" s="47"/>
      <c r="D68" s="47"/>
      <c r="E68" s="47"/>
      <c r="F68" s="47"/>
      <c r="G68" s="47"/>
      <c r="H68" s="310"/>
      <c r="I68" s="278"/>
      <c r="J68" s="285"/>
      <c r="K68" s="278"/>
      <c r="L68" s="912"/>
      <c r="M68" s="913"/>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903"/>
      <c r="M72" s="904"/>
      <c r="N72" s="127"/>
    </row>
    <row r="73" spans="1:15" ht="15.75" thickBot="1">
      <c r="B73" s="914" t="s">
        <v>953</v>
      </c>
      <c r="C73" s="868"/>
      <c r="D73" s="868"/>
      <c r="E73" s="868"/>
      <c r="F73" s="868"/>
      <c r="G73" s="868"/>
      <c r="H73" s="868"/>
      <c r="I73" s="868"/>
      <c r="J73" s="868"/>
      <c r="K73" s="868"/>
      <c r="L73" s="868"/>
      <c r="M73" s="869"/>
      <c r="N73" s="104">
        <f>N67+N68+N69+N70+N71</f>
        <v>5.7339080815118901</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4" t="s">
        <v>963</v>
      </c>
      <c r="C77" s="865"/>
      <c r="D77" s="865"/>
      <c r="E77" s="865"/>
      <c r="F77" s="865"/>
      <c r="G77" s="865"/>
      <c r="H77" s="865"/>
      <c r="I77" s="73" t="s">
        <v>964</v>
      </c>
      <c r="J77" s="75" t="s">
        <v>1410</v>
      </c>
      <c r="K77" s="74" t="s">
        <v>966</v>
      </c>
      <c r="L77" s="866" t="s">
        <v>950</v>
      </c>
      <c r="M77" s="867"/>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901"/>
      <c r="C83" s="902"/>
      <c r="D83" s="902"/>
      <c r="E83" s="902"/>
      <c r="F83" s="902"/>
      <c r="G83" s="902"/>
      <c r="H83" s="902"/>
      <c r="I83" s="126"/>
      <c r="J83" s="126"/>
      <c r="K83" s="126"/>
      <c r="L83" s="915"/>
      <c r="M83" s="915"/>
      <c r="N83" s="45"/>
    </row>
    <row r="84" spans="1:14" ht="15.75" thickBot="1">
      <c r="B84" s="914" t="s">
        <v>953</v>
      </c>
      <c r="C84" s="868"/>
      <c r="D84" s="868"/>
      <c r="E84" s="868"/>
      <c r="F84" s="868"/>
      <c r="G84" s="868"/>
      <c r="H84" s="868"/>
      <c r="I84" s="868"/>
      <c r="J84" s="868"/>
      <c r="K84" s="868"/>
      <c r="L84" s="868"/>
      <c r="M84" s="869"/>
      <c r="N84" s="300">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2660.3926523013006</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0" t="s">
        <v>969</v>
      </c>
      <c r="C90" s="871"/>
      <c r="D90" s="871"/>
      <c r="E90" s="871"/>
      <c r="F90" s="871"/>
      <c r="G90" s="871"/>
      <c r="H90" s="871"/>
      <c r="I90" s="313"/>
      <c r="J90" s="333"/>
      <c r="K90" s="301" t="s">
        <v>970</v>
      </c>
      <c r="L90" s="872" t="s">
        <v>971</v>
      </c>
      <c r="M90" s="873"/>
      <c r="N90" s="302"/>
    </row>
    <row r="91" spans="1:14">
      <c r="B91" s="858" t="s">
        <v>972</v>
      </c>
      <c r="C91" s="859"/>
      <c r="D91" s="859"/>
      <c r="E91" s="859"/>
      <c r="F91" s="859"/>
      <c r="G91" s="859"/>
      <c r="H91" s="859"/>
      <c r="I91" s="87"/>
      <c r="J91" s="88"/>
      <c r="K91" s="303">
        <v>0.2</v>
      </c>
      <c r="L91" s="860">
        <f>N86*K91</f>
        <v>532.07853046026014</v>
      </c>
      <c r="M91" s="861"/>
      <c r="N91" s="51"/>
    </row>
    <row r="92" spans="1:14">
      <c r="B92" s="89" t="s">
        <v>973</v>
      </c>
      <c r="C92" s="90"/>
      <c r="D92" s="90"/>
      <c r="E92" s="90"/>
      <c r="F92" s="90"/>
      <c r="G92" s="90"/>
      <c r="H92" s="90"/>
      <c r="I92" s="87"/>
      <c r="J92" s="88"/>
      <c r="K92" s="303">
        <v>0.05</v>
      </c>
      <c r="L92" s="860">
        <f>N86*K92</f>
        <v>133.01963261506503</v>
      </c>
      <c r="M92" s="861"/>
      <c r="N92" s="51"/>
    </row>
    <row r="93" spans="1:14" ht="15.75" thickBot="1">
      <c r="B93" s="91" t="s">
        <v>974</v>
      </c>
      <c r="C93" s="92"/>
      <c r="D93" s="92"/>
      <c r="E93" s="92"/>
      <c r="F93" s="92"/>
      <c r="G93" s="92"/>
      <c r="H93" s="92"/>
      <c r="I93" s="93"/>
      <c r="J93" s="94"/>
      <c r="K93" s="304">
        <v>0.05</v>
      </c>
      <c r="L93" s="862">
        <f>N86*K93</f>
        <v>133.01963261506503</v>
      </c>
      <c r="M93" s="863"/>
      <c r="N93" s="51"/>
    </row>
    <row r="94" spans="1:14" ht="15.75" thickBot="1">
      <c r="B94" s="825" t="s">
        <v>953</v>
      </c>
      <c r="C94" s="826"/>
      <c r="D94" s="826"/>
      <c r="E94" s="826"/>
      <c r="F94" s="826"/>
      <c r="G94" s="826"/>
      <c r="H94" s="826"/>
      <c r="I94" s="826"/>
      <c r="J94" s="826"/>
      <c r="K94" s="826"/>
      <c r="L94" s="826"/>
      <c r="M94" s="827"/>
      <c r="N94" s="52">
        <f>L91+L92+L93</f>
        <v>798.11779569039015</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7">
        <f>N86+N94</f>
        <v>3458.5104479916909</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28" t="s">
        <v>2218</v>
      </c>
      <c r="C113" s="829"/>
      <c r="D113" s="829"/>
      <c r="E113" s="829"/>
      <c r="F113" s="829"/>
      <c r="G113" s="829"/>
      <c r="H113" s="829"/>
      <c r="I113" s="829"/>
      <c r="J113" s="829"/>
      <c r="K113" s="829"/>
      <c r="L113" s="829"/>
      <c r="M113" s="829"/>
      <c r="N113" s="830"/>
    </row>
    <row r="114" spans="2:14" ht="15" customHeight="1">
      <c r="B114" s="828"/>
      <c r="C114" s="829"/>
      <c r="D114" s="829"/>
      <c r="E114" s="829"/>
      <c r="F114" s="829"/>
      <c r="G114" s="829"/>
      <c r="H114" s="829"/>
      <c r="I114" s="829"/>
      <c r="J114" s="829"/>
      <c r="K114" s="829"/>
      <c r="L114" s="829"/>
      <c r="M114" s="829"/>
      <c r="N114" s="830"/>
    </row>
    <row r="115" spans="2:14" ht="30" customHeight="1">
      <c r="B115" s="831" t="s">
        <v>2219</v>
      </c>
      <c r="C115" s="832"/>
      <c r="D115" s="832"/>
      <c r="E115" s="832"/>
      <c r="F115" s="832"/>
      <c r="G115" s="832"/>
      <c r="H115" s="832"/>
      <c r="I115" s="832"/>
      <c r="J115" s="832"/>
      <c r="K115" s="832"/>
      <c r="L115" s="832"/>
      <c r="M115" s="832"/>
      <c r="N115" s="833"/>
    </row>
    <row r="116" spans="2:14">
      <c r="B116" s="831"/>
      <c r="C116" s="832"/>
      <c r="D116" s="832"/>
      <c r="E116" s="832"/>
      <c r="F116" s="832"/>
      <c r="G116" s="832"/>
      <c r="H116" s="832"/>
      <c r="I116" s="832"/>
      <c r="J116" s="832"/>
      <c r="K116" s="832"/>
      <c r="L116" s="832"/>
      <c r="M116" s="832"/>
      <c r="N116" s="833"/>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1"/>
      <c r="K126" s="891"/>
      <c r="L126" s="891"/>
      <c r="M126" s="891"/>
      <c r="N126" s="892"/>
    </row>
    <row r="127" spans="2:14" ht="15.75" thickBot="1">
      <c r="B127" s="260" t="s">
        <v>2221</v>
      </c>
      <c r="C127" s="392"/>
      <c r="D127" s="392"/>
      <c r="E127" s="57"/>
      <c r="F127" s="57"/>
      <c r="G127" s="57"/>
      <c r="H127" s="57"/>
      <c r="I127" s="57"/>
      <c r="J127" s="893"/>
      <c r="K127" s="893"/>
      <c r="L127" s="893"/>
      <c r="M127" s="893"/>
      <c r="N127" s="89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6"/>
      <c r="J36" s="267"/>
      <c r="K36" s="268">
        <f>VLOOKUP(A36,EQUIPOS!A6:D163,4,FALSE)</f>
        <v>20445.259351138346</v>
      </c>
      <c r="L36" s="269"/>
      <c r="M36" s="270">
        <v>6.25</v>
      </c>
      <c r="N36" s="271">
        <f t="shared" ref="N36:N41" si="0">K36/M36</f>
        <v>3271.2414961821355</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v>
      </c>
      <c r="N37" s="271">
        <f t="shared" si="0"/>
        <v>1277.0535912803248</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6"/>
      <c r="J38" s="267"/>
      <c r="K38" s="268">
        <f>VLOOKUP(A38,EQUIPOS!A8:D165,4,FALSE)</f>
        <v>12267.155610683005</v>
      </c>
      <c r="L38" s="269"/>
      <c r="M38" s="270">
        <v>3.75</v>
      </c>
      <c r="N38" s="271">
        <f t="shared" si="0"/>
        <v>3271.2414961821346</v>
      </c>
    </row>
    <row r="39" spans="1:14">
      <c r="A39" t="s">
        <v>228</v>
      </c>
      <c r="B39" s="874" t="str">
        <f>VLOOKUP(A39,EQUIPOS!A9:D154,3,FALSE)</f>
        <v xml:space="preserve">Formaleta metálica (concreto hidráulico)
</v>
      </c>
      <c r="C39" s="875"/>
      <c r="D39" s="875"/>
      <c r="E39" s="875"/>
      <c r="F39" s="875"/>
      <c r="G39" s="875"/>
      <c r="H39" s="876"/>
      <c r="I39" s="266"/>
      <c r="J39" s="267"/>
      <c r="K39" s="268">
        <f>VLOOKUP(A39,EQUIPOS!A9:D166,4,FALSE)</f>
        <v>2815.1393228670222</v>
      </c>
      <c r="L39" s="269"/>
      <c r="M39" s="270">
        <v>6.25</v>
      </c>
      <c r="N39" s="271">
        <f t="shared" si="0"/>
        <v>450.42229165872357</v>
      </c>
    </row>
    <row r="40" spans="1:14">
      <c r="A40" t="s">
        <v>301</v>
      </c>
      <c r="B40" s="874" t="str">
        <f>VLOOKUP(A40,EQUIPOS!A10:D154,3,FALSE)</f>
        <v>Regla vibratoria, de longitud de 3 a 5 m, motor de 3600 rpm, potencia 6 HP</v>
      </c>
      <c r="C40" s="875"/>
      <c r="D40" s="875"/>
      <c r="E40" s="875"/>
      <c r="F40" s="875"/>
      <c r="G40" s="875"/>
      <c r="H40" s="876"/>
      <c r="I40" s="266"/>
      <c r="J40" s="267"/>
      <c r="K40" s="268">
        <f>VLOOKUP(A40,EQUIPOS!A10:D167,4,FALSE)</f>
        <v>7528.2070403578418</v>
      </c>
      <c r="L40" s="269"/>
      <c r="M40" s="270">
        <v>6.25</v>
      </c>
      <c r="N40" s="271">
        <f t="shared" si="0"/>
        <v>1204.5131264572547</v>
      </c>
    </row>
    <row r="41" spans="1:14">
      <c r="A41" t="s">
        <v>363</v>
      </c>
      <c r="B41" s="874" t="str">
        <f>VLOOKUP(A41,EQUIPOS!A11:D155,3,FALSE)</f>
        <v>Vibrador de concreto, Motor de 3 hp a 18.000 rpm Mangueras de 4 mt</v>
      </c>
      <c r="C41" s="875"/>
      <c r="D41" s="875"/>
      <c r="E41" s="875"/>
      <c r="F41" s="875"/>
      <c r="G41" s="875"/>
      <c r="H41" s="876"/>
      <c r="I41" s="266"/>
      <c r="J41" s="267"/>
      <c r="K41" s="268">
        <f>VLOOKUP(A41,EQUIPOS!A11:D168,4,FALSE)</f>
        <v>5377.2907431127433</v>
      </c>
      <c r="L41" s="269"/>
      <c r="M41" s="270">
        <v>6.25</v>
      </c>
      <c r="N41" s="271">
        <f t="shared" si="0"/>
        <v>860.36651889803898</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11306.045007887427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3598.8185700755612</v>
      </c>
      <c r="N53" s="271">
        <f>K53*M53</f>
        <v>22076.086135880178</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3439.1076867881839</v>
      </c>
      <c r="N54" s="271">
        <f>K54*M54</f>
        <v>1273.7435876993275</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975.30112727491542</v>
      </c>
      <c r="N55" s="271">
        <f>K55*M55</f>
        <v>1083.6679191943506</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5774.9747844323583</v>
      </c>
      <c r="N56" s="271">
        <f>K56*M56</f>
        <v>6416.6386493692871</v>
      </c>
    </row>
    <row r="57" spans="1:14">
      <c r="A57" s="144" t="s">
        <v>778</v>
      </c>
      <c r="B57" s="907" t="str">
        <f>VLOOKUP(A57,MATERIALES!A7:D373,3,FALSE)</f>
        <v>Antisol blanco (presentación 20 kg)</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0" t="str">
        <f>VLOOKUP(A57,MATERIALES!A11:D649,2,FALSE)</f>
        <v>kg</v>
      </c>
      <c r="K57" s="44">
        <v>1.1200000000000001</v>
      </c>
      <c r="L57" s="912">
        <f>VLOOKUP(A57,MATERIALES!A4:D373,4,FALSE)</f>
        <v>5594.1398719458575</v>
      </c>
      <c r="M57" s="913"/>
      <c r="N57" s="271">
        <f>K57*L57</f>
        <v>6265.4366565793607</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442850.59613612655</v>
      </c>
      <c r="N58" s="271">
        <f>K58*M58</f>
        <v>447279.10209748783</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25" t="s">
        <v>953</v>
      </c>
      <c r="C61" s="826"/>
      <c r="D61" s="826"/>
      <c r="E61" s="826"/>
      <c r="F61" s="826"/>
      <c r="G61" s="826"/>
      <c r="H61" s="826"/>
      <c r="I61" s="826"/>
      <c r="J61" s="826"/>
      <c r="K61" s="826"/>
      <c r="L61" s="826"/>
      <c r="M61" s="827"/>
      <c r="N61" s="393">
        <f>SUM(N53:N60)</f>
        <v>484394.67504621035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1" t="s">
        <v>961</v>
      </c>
      <c r="M65" s="890"/>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12">
        <f>VLOOKUP(A66,TRANSPORTE!A5:D117,4,FALSE)</f>
        <v>1593.603833207188</v>
      </c>
      <c r="M66" s="913"/>
      <c r="N66" s="286">
        <f>K66*L66</f>
        <v>1609.5398715392598</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1609.5398715392598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59">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507022.32479792519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3"/>
      <c r="J89" s="333"/>
      <c r="K89" s="301" t="s">
        <v>970</v>
      </c>
      <c r="L89" s="872" t="s">
        <v>971</v>
      </c>
      <c r="M89" s="873"/>
      <c r="N89" s="302"/>
    </row>
    <row r="90" spans="1:14">
      <c r="B90" s="858" t="s">
        <v>972</v>
      </c>
      <c r="C90" s="859"/>
      <c r="D90" s="859"/>
      <c r="E90" s="859"/>
      <c r="F90" s="859"/>
      <c r="G90" s="859"/>
      <c r="H90" s="859"/>
      <c r="I90" s="87"/>
      <c r="J90" s="88"/>
      <c r="K90" s="303">
        <v>0.2</v>
      </c>
      <c r="L90" s="860">
        <f>N85*K90</f>
        <v>101404.46495958505</v>
      </c>
      <c r="M90" s="861"/>
      <c r="N90" s="51"/>
    </row>
    <row r="91" spans="1:14">
      <c r="B91" s="89" t="s">
        <v>973</v>
      </c>
      <c r="C91" s="90"/>
      <c r="D91" s="90"/>
      <c r="E91" s="90"/>
      <c r="F91" s="90"/>
      <c r="G91" s="90"/>
      <c r="H91" s="90"/>
      <c r="I91" s="87"/>
      <c r="J91" s="88"/>
      <c r="K91" s="303">
        <v>0.05</v>
      </c>
      <c r="L91" s="860">
        <f>N85*K91</f>
        <v>25351.116239896262</v>
      </c>
      <c r="M91" s="861"/>
      <c r="N91" s="51"/>
    </row>
    <row r="92" spans="1:14" ht="15.75" thickBot="1">
      <c r="B92" s="91" t="s">
        <v>974</v>
      </c>
      <c r="C92" s="92"/>
      <c r="D92" s="92"/>
      <c r="E92" s="92"/>
      <c r="F92" s="92"/>
      <c r="G92" s="92"/>
      <c r="H92" s="92"/>
      <c r="I92" s="93"/>
      <c r="J92" s="94"/>
      <c r="K92" s="304">
        <v>0.05</v>
      </c>
      <c r="L92" s="862">
        <f>N85*K92</f>
        <v>25351.116239896262</v>
      </c>
      <c r="M92" s="863"/>
      <c r="N92" s="51"/>
    </row>
    <row r="93" spans="1:14" ht="15.75" thickBot="1">
      <c r="B93" s="825" t="s">
        <v>953</v>
      </c>
      <c r="C93" s="826"/>
      <c r="D93" s="826"/>
      <c r="E93" s="826"/>
      <c r="F93" s="826"/>
      <c r="G93" s="826"/>
      <c r="H93" s="826"/>
      <c r="I93" s="826"/>
      <c r="J93" s="826"/>
      <c r="K93" s="826"/>
      <c r="L93" s="826"/>
      <c r="M93" s="827"/>
      <c r="N93" s="52">
        <f>L90+L91+L92</f>
        <v>152106.69743937757</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7">
        <f>N85+N93</f>
        <v>659129.02223730274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0" t="s">
        <v>2221</v>
      </c>
      <c r="C126" s="392"/>
      <c r="D126" s="392"/>
      <c r="E126" s="57"/>
      <c r="F126" s="57"/>
      <c r="G126" s="57"/>
      <c r="H126" s="57"/>
      <c r="I126" s="57"/>
      <c r="J126" s="893"/>
      <c r="K126" s="893"/>
      <c r="L126" s="893"/>
      <c r="M126" s="893"/>
      <c r="N126" s="89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5.75" hidden="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6"/>
      <c r="J36" s="267"/>
      <c r="K36" s="268">
        <f>VLOOKUP(A36,EQUIPOS!A6:D163,4,FALSE)</f>
        <v>20445.259351138346</v>
      </c>
      <c r="L36" s="269"/>
      <c r="M36" s="270">
        <v>6.25</v>
      </c>
      <c r="N36" s="271">
        <f t="shared" ref="N36:N41" si="0">K36/M36</f>
        <v>3271.2414961821355</v>
      </c>
    </row>
    <row r="37" spans="1:14">
      <c r="A37" s="113" t="s">
        <v>176</v>
      </c>
      <c r="B37" s="874" t="str">
        <f>VLOOKUP(A37,EQUIPOS!A7:D154,3,FALSE)</f>
        <v xml:space="preserve">Compresor (barrido y soplado)
</v>
      </c>
      <c r="C37" s="875"/>
      <c r="D37" s="875"/>
      <c r="E37" s="875"/>
      <c r="F37" s="875"/>
      <c r="G37" s="875"/>
      <c r="H37" s="876"/>
      <c r="I37" s="266"/>
      <c r="J37" s="267"/>
      <c r="K37" s="268">
        <f>VLOOKUP(A37,EQUIPOS!A7:D164,4,FALSE)</f>
        <v>63852.679564016238</v>
      </c>
      <c r="L37" s="269"/>
      <c r="M37" s="270">
        <v>50</v>
      </c>
      <c r="N37" s="271">
        <f t="shared" si="0"/>
        <v>1277.0535912803248</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6"/>
      <c r="J38" s="267"/>
      <c r="K38" s="268">
        <f>VLOOKUP(A38,EQUIPOS!A8:D165,4,FALSE)</f>
        <v>12267.155610683005</v>
      </c>
      <c r="L38" s="269"/>
      <c r="M38" s="270">
        <v>3.75</v>
      </c>
      <c r="N38" s="271">
        <f t="shared" si="0"/>
        <v>3271.2414961821346</v>
      </c>
    </row>
    <row r="39" spans="1:14">
      <c r="A39" t="s">
        <v>228</v>
      </c>
      <c r="B39" s="874" t="str">
        <f>VLOOKUP(A39,EQUIPOS!A9:D154,3,FALSE)</f>
        <v xml:space="preserve">Formaleta metálica (concreto hidráulico)
</v>
      </c>
      <c r="C39" s="875"/>
      <c r="D39" s="875"/>
      <c r="E39" s="875"/>
      <c r="F39" s="875"/>
      <c r="G39" s="875"/>
      <c r="H39" s="876"/>
      <c r="I39" s="266"/>
      <c r="J39" s="267"/>
      <c r="K39" s="268">
        <f>VLOOKUP(A39,EQUIPOS!A9:D166,4,FALSE)</f>
        <v>2815.1393228670222</v>
      </c>
      <c r="L39" s="269"/>
      <c r="M39" s="270">
        <v>6.25</v>
      </c>
      <c r="N39" s="271">
        <f t="shared" si="0"/>
        <v>450.42229165872357</v>
      </c>
    </row>
    <row r="40" spans="1:14">
      <c r="A40" t="s">
        <v>301</v>
      </c>
      <c r="B40" s="874" t="str">
        <f>VLOOKUP(A40,EQUIPOS!A10:D154,3,FALSE)</f>
        <v>Regla vibratoria, de longitud de 3 a 5 m, motor de 3600 rpm, potencia 6 HP</v>
      </c>
      <c r="C40" s="875"/>
      <c r="D40" s="875"/>
      <c r="E40" s="875"/>
      <c r="F40" s="875"/>
      <c r="G40" s="875"/>
      <c r="H40" s="876"/>
      <c r="I40" s="266"/>
      <c r="J40" s="267"/>
      <c r="K40" s="268">
        <f>VLOOKUP(A40,EQUIPOS!A10:D167,4,FALSE)</f>
        <v>7528.2070403578418</v>
      </c>
      <c r="L40" s="269"/>
      <c r="M40" s="270">
        <v>6.25</v>
      </c>
      <c r="N40" s="271">
        <f t="shared" si="0"/>
        <v>1204.5131264572547</v>
      </c>
    </row>
    <row r="41" spans="1:14">
      <c r="A41" t="s">
        <v>363</v>
      </c>
      <c r="B41" s="874" t="str">
        <f>VLOOKUP(A41,EQUIPOS!A11:D155,3,FALSE)</f>
        <v>Vibrador de concreto, Motor de 3 hp a 18.000 rpm Mangueras de 4 mt</v>
      </c>
      <c r="C41" s="875"/>
      <c r="D41" s="875"/>
      <c r="E41" s="875"/>
      <c r="F41" s="875"/>
      <c r="G41" s="875"/>
      <c r="H41" s="876"/>
      <c r="I41" s="266"/>
      <c r="J41" s="267"/>
      <c r="K41" s="268">
        <f>VLOOKUP(A41,EQUIPOS!A11:D168,4,FALSE)</f>
        <v>5377.2907431127433</v>
      </c>
      <c r="L41" s="269"/>
      <c r="M41" s="270">
        <v>6.25</v>
      </c>
      <c r="N41" s="271">
        <f t="shared" si="0"/>
        <v>860.36651889803898</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74"/>
      <c r="C44" s="875"/>
      <c r="D44" s="875"/>
      <c r="E44" s="875"/>
      <c r="F44" s="875"/>
      <c r="G44" s="875"/>
      <c r="H44" s="876"/>
      <c r="I44" s="877"/>
      <c r="J44" s="878"/>
      <c r="K44" s="268"/>
      <c r="L44" s="879"/>
      <c r="M44" s="880"/>
      <c r="N44" s="271"/>
    </row>
    <row r="45" spans="1:14">
      <c r="B45" s="874"/>
      <c r="C45" s="875"/>
      <c r="D45" s="875"/>
      <c r="E45" s="881"/>
      <c r="F45" s="875"/>
      <c r="G45" s="875"/>
      <c r="H45" s="876"/>
      <c r="I45" s="36"/>
      <c r="J45" s="37"/>
      <c r="K45" s="273"/>
      <c r="L45" s="275"/>
      <c r="M45" s="276"/>
      <c r="N45" s="277"/>
    </row>
    <row r="46" spans="1:14">
      <c r="B46" s="882" t="s">
        <v>952</v>
      </c>
      <c r="C46" s="883"/>
      <c r="D46" s="883"/>
      <c r="E46" s="38"/>
      <c r="F46" s="39"/>
      <c r="G46" s="39"/>
      <c r="H46" s="40"/>
      <c r="I46" s="36"/>
      <c r="J46" s="37"/>
      <c r="K46" s="278"/>
      <c r="L46" s="275"/>
      <c r="M46" s="400">
        <v>0.1</v>
      </c>
      <c r="N46" s="343">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SUM(N36:N47)</f>
        <v>11306.045007887427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3598.8185700755612</v>
      </c>
      <c r="N53" s="271">
        <f>K53*M53</f>
        <v>22076.086135880178</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5967.8633388383196</v>
      </c>
      <c r="N54" s="271">
        <f>K54*M54</f>
        <v>6684.0069394989187</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3439.1076867881839</v>
      </c>
      <c r="N55" s="271">
        <f>K55*M55</f>
        <v>1273.7435876993275</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975.30112727491542</v>
      </c>
      <c r="N56" s="271">
        <f>K56*M56</f>
        <v>1083.6679191943506</v>
      </c>
    </row>
    <row r="57" spans="1:14">
      <c r="A57" s="144" t="s">
        <v>646</v>
      </c>
      <c r="B57" s="907" t="str">
        <f>VLOOKUP(A57,MATERIALES!A7:D373,3,FALSE)</f>
        <v>Sello de silicona o sellador autonivelante</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0" t="s">
        <v>144</v>
      </c>
      <c r="K57" s="44">
        <v>1.1111111111111112</v>
      </c>
      <c r="L57" s="912">
        <f>VLOOKUP(A57,MATERIALES!A4:D373,4,FALSE)</f>
        <v>5774.9747844323583</v>
      </c>
      <c r="M57" s="913"/>
      <c r="N57" s="271">
        <f>K57*L57</f>
        <v>6416.6386493692871</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5594.1398719458575</v>
      </c>
      <c r="N58" s="271">
        <f>K58*M58</f>
        <v>6265.4366565793607</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442850.59613612655</v>
      </c>
      <c r="N59" s="271">
        <f>K59*M59</f>
        <v>447279.10209748783</v>
      </c>
    </row>
    <row r="60" spans="1:14" ht="15.75" thickBot="1">
      <c r="B60" s="308"/>
      <c r="C60" s="309"/>
      <c r="D60" s="309"/>
      <c r="E60" s="309"/>
      <c r="F60" s="309"/>
      <c r="G60" s="309"/>
      <c r="H60" s="309"/>
      <c r="I60" s="309"/>
      <c r="J60" s="126"/>
      <c r="K60" s="126"/>
      <c r="L60" s="324"/>
      <c r="M60" s="323"/>
      <c r="N60" s="127"/>
    </row>
    <row r="61" spans="1:14" ht="15.75" thickBot="1">
      <c r="B61" s="825" t="s">
        <v>953</v>
      </c>
      <c r="C61" s="826"/>
      <c r="D61" s="826"/>
      <c r="E61" s="826"/>
      <c r="F61" s="826"/>
      <c r="G61" s="826"/>
      <c r="H61" s="826"/>
      <c r="I61" s="826"/>
      <c r="J61" s="826"/>
      <c r="K61" s="826"/>
      <c r="L61" s="826"/>
      <c r="M61" s="827"/>
      <c r="N61" s="393">
        <f>SUM(N53:N60)</f>
        <v>491078.68198570923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1" t="s">
        <v>961</v>
      </c>
      <c r="M65" s="890"/>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12">
        <f>VLOOKUP(A66,TRANSPORTE!A5:D117,4,FALSE)</f>
        <v>1593.603833207188</v>
      </c>
      <c r="M66" s="913"/>
      <c r="N66" s="286">
        <f>K66*L66</f>
        <v>1609.5398715392598</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1609.5398715392598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513706.33173742407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3"/>
      <c r="J89" s="333"/>
      <c r="K89" s="301" t="s">
        <v>970</v>
      </c>
      <c r="L89" s="872" t="s">
        <v>971</v>
      </c>
      <c r="M89" s="873"/>
      <c r="N89" s="302"/>
    </row>
    <row r="90" spans="1:14">
      <c r="B90" s="858" t="s">
        <v>972</v>
      </c>
      <c r="C90" s="859"/>
      <c r="D90" s="859"/>
      <c r="E90" s="859"/>
      <c r="F90" s="859"/>
      <c r="G90" s="859"/>
      <c r="H90" s="859"/>
      <c r="I90" s="87"/>
      <c r="J90" s="88"/>
      <c r="K90" s="303">
        <v>0.2</v>
      </c>
      <c r="L90" s="860">
        <f>N85*K90</f>
        <v>102741.26634748482</v>
      </c>
      <c r="M90" s="861"/>
      <c r="N90" s="51"/>
    </row>
    <row r="91" spans="1:14">
      <c r="B91" s="89" t="s">
        <v>973</v>
      </c>
      <c r="C91" s="90"/>
      <c r="D91" s="90"/>
      <c r="E91" s="90"/>
      <c r="F91" s="90"/>
      <c r="G91" s="90"/>
      <c r="H91" s="90"/>
      <c r="I91" s="87"/>
      <c r="J91" s="88"/>
      <c r="K91" s="303">
        <v>0.05</v>
      </c>
      <c r="L91" s="860">
        <f>N85*K91</f>
        <v>25685.316586871206</v>
      </c>
      <c r="M91" s="861"/>
      <c r="N91" s="51"/>
    </row>
    <row r="92" spans="1:14" ht="15.75" thickBot="1">
      <c r="B92" s="91" t="s">
        <v>974</v>
      </c>
      <c r="C92" s="92"/>
      <c r="D92" s="92"/>
      <c r="E92" s="92"/>
      <c r="F92" s="92"/>
      <c r="G92" s="92"/>
      <c r="H92" s="92"/>
      <c r="I92" s="93"/>
      <c r="J92" s="94"/>
      <c r="K92" s="304">
        <v>0.05</v>
      </c>
      <c r="L92" s="862">
        <f>N85*K92</f>
        <v>25685.316586871206</v>
      </c>
      <c r="M92" s="863"/>
      <c r="N92" s="51"/>
    </row>
    <row r="93" spans="1:14" ht="15.75" thickBot="1">
      <c r="B93" s="825" t="s">
        <v>953</v>
      </c>
      <c r="C93" s="826"/>
      <c r="D93" s="826"/>
      <c r="E93" s="826"/>
      <c r="F93" s="826"/>
      <c r="G93" s="826"/>
      <c r="H93" s="826"/>
      <c r="I93" s="826"/>
      <c r="J93" s="826"/>
      <c r="K93" s="826"/>
      <c r="L93" s="826"/>
      <c r="M93" s="827"/>
      <c r="N93" s="52">
        <f>L90+L91+L92</f>
        <v>154111.89952122723</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7">
        <f>N85+N93</f>
        <v>667818.23125865124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0" t="s">
        <v>2221</v>
      </c>
      <c r="C126" s="392"/>
      <c r="D126" s="392"/>
      <c r="E126" s="57"/>
      <c r="F126" s="57"/>
      <c r="G126" s="57"/>
      <c r="H126" s="57"/>
      <c r="I126" s="57"/>
      <c r="J126" s="893"/>
      <c r="K126" s="893"/>
      <c r="L126" s="893"/>
      <c r="M126" s="893"/>
      <c r="N126" s="89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29.25" customHeight="1" thickBot="1">
      <c r="A31" s="157" t="s">
        <v>1845</v>
      </c>
      <c r="B31" s="80" t="s">
        <v>1093</v>
      </c>
      <c r="C31" s="967" t="s">
        <v>1625</v>
      </c>
      <c r="D31" s="968"/>
      <c r="E31" s="968"/>
      <c r="F31" s="968"/>
      <c r="G31" s="968"/>
      <c r="H31" s="968"/>
      <c r="I31" s="968"/>
      <c r="J31" s="968"/>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75"/>
      <c r="F40" s="875"/>
      <c r="G40" s="875"/>
      <c r="H40" s="876"/>
      <c r="I40" s="36"/>
      <c r="J40" s="37"/>
      <c r="K40" s="268"/>
      <c r="L40" s="275"/>
      <c r="M40" s="276"/>
      <c r="N40" s="271"/>
    </row>
    <row r="41" spans="1:14">
      <c r="B41" s="319"/>
      <c r="C41" s="320"/>
      <c r="D41" s="320"/>
      <c r="E41" s="320"/>
      <c r="F41" s="322"/>
      <c r="G41" s="322"/>
      <c r="H41" s="125"/>
      <c r="I41" s="36"/>
      <c r="J41" s="37"/>
      <c r="K41" s="273"/>
      <c r="L41" s="275"/>
      <c r="M41" s="276"/>
      <c r="N41" s="277"/>
    </row>
    <row r="42" spans="1:14">
      <c r="B42" s="882"/>
      <c r="C42" s="883"/>
      <c r="D42" s="883"/>
      <c r="E42" s="38"/>
      <c r="F42" s="39"/>
      <c r="G42" s="39"/>
      <c r="H42" s="40"/>
      <c r="I42" s="36"/>
      <c r="J42" s="37"/>
      <c r="K42" s="278"/>
      <c r="L42" s="275"/>
      <c r="M42" s="400"/>
      <c r="N42" s="343"/>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477.01071516673443</v>
      </c>
      <c r="N49" s="271">
        <f>K49*M49</f>
        <v>477.01071516673443</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477.01071516673443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310"/>
      <c r="I60" s="278"/>
      <c r="J60" s="285"/>
      <c r="K60" s="278"/>
      <c r="L60" s="912"/>
      <c r="M60" s="913"/>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477.01071516673443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95.402143033346889</v>
      </c>
      <c r="M83" s="861"/>
      <c r="N83" s="51"/>
    </row>
    <row r="84" spans="1:14">
      <c r="B84" s="89" t="s">
        <v>973</v>
      </c>
      <c r="C84" s="90"/>
      <c r="D84" s="90"/>
      <c r="E84" s="90"/>
      <c r="F84" s="90"/>
      <c r="G84" s="90"/>
      <c r="H84" s="90"/>
      <c r="I84" s="87"/>
      <c r="J84" s="88"/>
      <c r="K84" s="303">
        <v>0.05</v>
      </c>
      <c r="L84" s="860">
        <f>N78*K84</f>
        <v>23.850535758336722</v>
      </c>
      <c r="M84" s="861"/>
      <c r="N84" s="51"/>
    </row>
    <row r="85" spans="1:14" ht="15.75" thickBot="1">
      <c r="B85" s="91" t="s">
        <v>974</v>
      </c>
      <c r="C85" s="92"/>
      <c r="D85" s="92"/>
      <c r="E85" s="92"/>
      <c r="F85" s="92"/>
      <c r="G85" s="92"/>
      <c r="H85" s="92"/>
      <c r="I85" s="93"/>
      <c r="J85" s="94"/>
      <c r="K85" s="304">
        <v>0.05</v>
      </c>
      <c r="L85" s="862">
        <f>N78*K85</f>
        <v>23.850535758336722</v>
      </c>
      <c r="M85" s="863"/>
      <c r="N85" s="51"/>
    </row>
    <row r="86" spans="1:14" ht="15.75" thickBot="1">
      <c r="B86" s="825" t="s">
        <v>953</v>
      </c>
      <c r="C86" s="826"/>
      <c r="D86" s="826"/>
      <c r="E86" s="826"/>
      <c r="F86" s="826"/>
      <c r="G86" s="826"/>
      <c r="H86" s="826"/>
      <c r="I86" s="826"/>
      <c r="J86" s="826"/>
      <c r="K86" s="826"/>
      <c r="L86" s="826"/>
      <c r="M86" s="827"/>
      <c r="N86" s="52">
        <f>L83+L84+L85</f>
        <v>143.10321455002034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620.1139297167548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9.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0" t="s">
        <v>2221</v>
      </c>
      <c r="C119" s="392"/>
      <c r="D119" s="392"/>
      <c r="E119" s="57"/>
      <c r="F119" s="57"/>
      <c r="G119" s="57"/>
      <c r="H119" s="57"/>
      <c r="I119" s="57"/>
      <c r="J119" s="893"/>
      <c r="K119" s="893"/>
      <c r="L119" s="893"/>
      <c r="M119" s="893"/>
      <c r="N119" s="89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29.25" customHeight="1" thickBot="1">
      <c r="A31" t="s">
        <v>1845</v>
      </c>
      <c r="B31" s="80" t="s">
        <v>1626</v>
      </c>
      <c r="C31" s="967" t="s">
        <v>2040</v>
      </c>
      <c r="D31" s="968"/>
      <c r="E31" s="968"/>
      <c r="F31" s="968"/>
      <c r="G31" s="968"/>
      <c r="H31" s="968"/>
      <c r="I31" s="968"/>
      <c r="J31" s="968"/>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75"/>
      <c r="F40" s="875"/>
      <c r="G40" s="875"/>
      <c r="H40" s="876"/>
      <c r="I40" s="36"/>
      <c r="J40" s="37"/>
      <c r="K40" s="268"/>
      <c r="L40" s="275"/>
      <c r="M40" s="276"/>
      <c r="N40" s="271"/>
    </row>
    <row r="41" spans="1:14">
      <c r="B41" s="319"/>
      <c r="C41" s="320"/>
      <c r="D41" s="320"/>
      <c r="E41" s="320"/>
      <c r="F41" s="322"/>
      <c r="G41" s="322"/>
      <c r="H41" s="125"/>
      <c r="I41" s="36"/>
      <c r="J41" s="37"/>
      <c r="K41" s="273"/>
      <c r="L41" s="275"/>
      <c r="M41" s="276"/>
      <c r="N41" s="277"/>
    </row>
    <row r="42" spans="1:14">
      <c r="B42" s="882"/>
      <c r="C42" s="883"/>
      <c r="D42" s="883"/>
      <c r="E42" s="38"/>
      <c r="F42" s="39"/>
      <c r="G42" s="39"/>
      <c r="H42" s="40"/>
      <c r="I42" s="36"/>
      <c r="J42" s="37"/>
      <c r="K42" s="278"/>
      <c r="L42" s="275"/>
      <c r="M42" s="400"/>
      <c r="N42" s="343"/>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548.32194303403958</v>
      </c>
      <c r="N49" s="271">
        <f>K49*M49</f>
        <v>548.32194303403958</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548.32194303403958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310"/>
      <c r="I60" s="278"/>
      <c r="J60" s="285"/>
      <c r="K60" s="278"/>
      <c r="L60" s="912"/>
      <c r="M60" s="913"/>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548.32194303403958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109.66438860680792</v>
      </c>
      <c r="M83" s="861"/>
      <c r="N83" s="51"/>
    </row>
    <row r="84" spans="1:14">
      <c r="B84" s="89" t="s">
        <v>973</v>
      </c>
      <c r="C84" s="90"/>
      <c r="D84" s="90"/>
      <c r="E84" s="90"/>
      <c r="F84" s="90"/>
      <c r="G84" s="90"/>
      <c r="H84" s="90"/>
      <c r="I84" s="87"/>
      <c r="J84" s="88"/>
      <c r="K84" s="303">
        <v>0.05</v>
      </c>
      <c r="L84" s="860">
        <f>N78*K84</f>
        <v>27.41609715170198</v>
      </c>
      <c r="M84" s="861"/>
      <c r="N84" s="51"/>
    </row>
    <row r="85" spans="1:14" ht="15.75" thickBot="1">
      <c r="B85" s="91" t="s">
        <v>974</v>
      </c>
      <c r="C85" s="92"/>
      <c r="D85" s="92"/>
      <c r="E85" s="92"/>
      <c r="F85" s="92"/>
      <c r="G85" s="92"/>
      <c r="H85" s="92"/>
      <c r="I85" s="93"/>
      <c r="J85" s="94"/>
      <c r="K85" s="304">
        <v>0.05</v>
      </c>
      <c r="L85" s="862">
        <f>N78*K85</f>
        <v>27.41609715170198</v>
      </c>
      <c r="M85" s="863"/>
      <c r="N85" s="51"/>
    </row>
    <row r="86" spans="1:14" ht="15.75" thickBot="1">
      <c r="B86" s="825" t="s">
        <v>953</v>
      </c>
      <c r="C86" s="826"/>
      <c r="D86" s="826"/>
      <c r="E86" s="826"/>
      <c r="F86" s="826"/>
      <c r="G86" s="826"/>
      <c r="H86" s="826"/>
      <c r="I86" s="826"/>
      <c r="J86" s="826"/>
      <c r="K86" s="826"/>
      <c r="L86" s="826"/>
      <c r="M86" s="827"/>
      <c r="N86" s="52">
        <f>L83+L84+L85</f>
        <v>164.49658291021188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712.81852594425141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41.25" customHeight="1" thickBot="1">
      <c r="A31" t="s">
        <v>1845</v>
      </c>
      <c r="B31" s="80" t="s">
        <v>1627</v>
      </c>
      <c r="C31" s="967" t="s">
        <v>2041</v>
      </c>
      <c r="D31" s="968"/>
      <c r="E31" s="968"/>
      <c r="F31" s="968"/>
      <c r="G31" s="968"/>
      <c r="H31" s="968"/>
      <c r="I31" s="968"/>
      <c r="J31" s="968"/>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270"/>
      <c r="N36" s="271"/>
    </row>
    <row r="37" spans="1:14">
      <c r="A37" s="113"/>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1"/>
    </row>
    <row r="39" spans="1:14">
      <c r="B39" s="874"/>
      <c r="C39" s="875"/>
      <c r="D39" s="875"/>
      <c r="E39" s="875"/>
      <c r="F39" s="875"/>
      <c r="G39" s="875"/>
      <c r="H39" s="876"/>
      <c r="I39" s="877"/>
      <c r="J39" s="878"/>
      <c r="K39" s="268"/>
      <c r="L39" s="879"/>
      <c r="M39" s="880"/>
      <c r="N39" s="271"/>
    </row>
    <row r="40" spans="1:14">
      <c r="B40" s="874"/>
      <c r="C40" s="875"/>
      <c r="D40" s="875"/>
      <c r="E40" s="875"/>
      <c r="F40" s="875"/>
      <c r="G40" s="875"/>
      <c r="H40" s="876"/>
      <c r="I40" s="36"/>
      <c r="J40" s="37"/>
      <c r="K40" s="268"/>
      <c r="L40" s="275"/>
      <c r="M40" s="276"/>
      <c r="N40" s="271"/>
    </row>
    <row r="41" spans="1:14">
      <c r="B41" s="319"/>
      <c r="C41" s="320"/>
      <c r="D41" s="320"/>
      <c r="E41" s="320"/>
      <c r="F41" s="322"/>
      <c r="G41" s="322"/>
      <c r="H41" s="125"/>
      <c r="I41" s="36"/>
      <c r="J41" s="37"/>
      <c r="K41" s="273"/>
      <c r="L41" s="275"/>
      <c r="M41" s="276"/>
      <c r="N41" s="277"/>
    </row>
    <row r="42" spans="1:14">
      <c r="B42" s="882"/>
      <c r="C42" s="883"/>
      <c r="D42" s="883"/>
      <c r="E42" s="38"/>
      <c r="F42" s="39"/>
      <c r="G42" s="39"/>
      <c r="H42" s="40"/>
      <c r="I42" s="36"/>
      <c r="J42" s="37"/>
      <c r="K42" s="278"/>
      <c r="L42" s="275"/>
      <c r="M42" s="400"/>
      <c r="N42" s="343"/>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4" t="s">
        <v>945</v>
      </c>
      <c r="K48" s="85" t="s">
        <v>946</v>
      </c>
      <c r="L48" s="906" t="s">
        <v>955</v>
      </c>
      <c r="M48" s="905"/>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573.89444061264135</v>
      </c>
      <c r="N49" s="271">
        <f>K49*M49</f>
        <v>573.89444061264135</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3">
        <f>SUM(N49:N53)</f>
        <v>573.89444061264135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310"/>
      <c r="I60" s="278"/>
      <c r="J60" s="285"/>
      <c r="K60" s="278"/>
      <c r="L60" s="912"/>
      <c r="M60" s="913"/>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573.89444061264135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114.77888812252827</v>
      </c>
      <c r="M83" s="861"/>
      <c r="N83" s="51"/>
    </row>
    <row r="84" spans="1:14">
      <c r="B84" s="89" t="s">
        <v>973</v>
      </c>
      <c r="C84" s="90"/>
      <c r="D84" s="90"/>
      <c r="E84" s="90"/>
      <c r="F84" s="90"/>
      <c r="G84" s="90"/>
      <c r="H84" s="90"/>
      <c r="I84" s="87"/>
      <c r="J84" s="88"/>
      <c r="K84" s="303">
        <v>0.05</v>
      </c>
      <c r="L84" s="860">
        <f>N78*K84</f>
        <v>28.694722030632068</v>
      </c>
      <c r="M84" s="861"/>
      <c r="N84" s="51"/>
    </row>
    <row r="85" spans="1:14" ht="15.75" thickBot="1">
      <c r="B85" s="91" t="s">
        <v>974</v>
      </c>
      <c r="C85" s="92"/>
      <c r="D85" s="92"/>
      <c r="E85" s="92"/>
      <c r="F85" s="92"/>
      <c r="G85" s="92"/>
      <c r="H85" s="92"/>
      <c r="I85" s="93"/>
      <c r="J85" s="94"/>
      <c r="K85" s="304">
        <v>0.05</v>
      </c>
      <c r="L85" s="862">
        <f>N78*K85</f>
        <v>28.694722030632068</v>
      </c>
      <c r="M85" s="863"/>
      <c r="N85" s="51"/>
    </row>
    <row r="86" spans="1:14" ht="15.75" thickBot="1">
      <c r="B86" s="825" t="s">
        <v>953</v>
      </c>
      <c r="C86" s="826"/>
      <c r="D86" s="826"/>
      <c r="E86" s="826"/>
      <c r="F86" s="826"/>
      <c r="G86" s="826"/>
      <c r="H86" s="826"/>
      <c r="I86" s="826"/>
      <c r="J86" s="826"/>
      <c r="K86" s="826"/>
      <c r="L86" s="826"/>
      <c r="M86" s="827"/>
      <c r="N86" s="52">
        <f>L83+L84+L85</f>
        <v>172.16833218379242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746.06277279643382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6"/>
      <c r="J36" s="267"/>
      <c r="K36" s="268">
        <f>VLOOKUP(A36,EQUIPOS!A6:D163,4,FALSE)</f>
        <v>20445.259351138346</v>
      </c>
      <c r="L36" s="269"/>
      <c r="M36" s="270">
        <v>30</v>
      </c>
      <c r="N36" s="271">
        <f>K36/M36</f>
        <v>681.5086450379448</v>
      </c>
    </row>
    <row r="37" spans="1:14">
      <c r="A37" t="s">
        <v>363</v>
      </c>
      <c r="B37" s="874" t="str">
        <f>VLOOKUP(A37,EQUIPOS!A7:D154,3,FALSE)</f>
        <v>Vibrador de concreto, Motor de 3 hp a 18.000 rpm Mangueras de 4 mt</v>
      </c>
      <c r="C37" s="875"/>
      <c r="D37" s="875"/>
      <c r="E37" s="875"/>
      <c r="F37" s="875"/>
      <c r="G37" s="875"/>
      <c r="H37" s="876"/>
      <c r="I37" s="266"/>
      <c r="J37" s="267"/>
      <c r="K37" s="268">
        <f>VLOOKUP(A37,EQUIPOS!A7:D164,4,FALSE)</f>
        <v>5377.2907431127433</v>
      </c>
      <c r="L37" s="269"/>
      <c r="M37" s="270">
        <v>30</v>
      </c>
      <c r="N37" s="271">
        <f>K37/M37</f>
        <v>179.24302477042477</v>
      </c>
    </row>
    <row r="38" spans="1:14">
      <c r="A38" t="s">
        <v>228</v>
      </c>
      <c r="B38" s="874" t="str">
        <f>VLOOKUP(A38,EQUIPOS!A8:D154,3,FALSE)</f>
        <v xml:space="preserve">Formaleta metálica (concreto hidráulico)
</v>
      </c>
      <c r="C38" s="875"/>
      <c r="D38" s="875"/>
      <c r="E38" s="875"/>
      <c r="F38" s="875"/>
      <c r="G38" s="875"/>
      <c r="H38" s="876"/>
      <c r="I38" s="877"/>
      <c r="J38" s="878"/>
      <c r="K38" s="268">
        <f>VLOOKUP(A38,EQUIPOS!A8:D165,4,FALSE)</f>
        <v>2815.1393228670222</v>
      </c>
      <c r="L38" s="879">
        <v>0.33329999999999999</v>
      </c>
      <c r="M38" s="880"/>
      <c r="N38" s="271">
        <f>K38/L38</f>
        <v>8446.2625948605528</v>
      </c>
    </row>
    <row r="39" spans="1:14">
      <c r="B39" s="874"/>
      <c r="C39" s="875"/>
      <c r="D39" s="875"/>
      <c r="E39" s="875"/>
      <c r="F39" s="875"/>
      <c r="G39" s="875"/>
      <c r="H39" s="876"/>
      <c r="I39" s="36"/>
      <c r="J39" s="37"/>
      <c r="K39" s="268"/>
      <c r="L39" s="275"/>
      <c r="M39" s="276"/>
      <c r="N39" s="271"/>
    </row>
    <row r="40" spans="1:14">
      <c r="B40" s="319"/>
      <c r="C40" s="320"/>
      <c r="D40" s="320"/>
      <c r="E40" s="322"/>
      <c r="F40" s="322"/>
      <c r="G40" s="322"/>
      <c r="H40" s="125"/>
      <c r="I40" s="36"/>
      <c r="J40" s="37"/>
      <c r="K40" s="273"/>
      <c r="L40" s="275"/>
      <c r="M40" s="276"/>
      <c r="N40" s="277"/>
    </row>
    <row r="41" spans="1:14">
      <c r="B41" s="882" t="s">
        <v>952</v>
      </c>
      <c r="C41" s="883"/>
      <c r="D41" s="883"/>
      <c r="E41" s="38"/>
      <c r="F41" s="39"/>
      <c r="G41" s="39"/>
      <c r="H41" s="40"/>
      <c r="I41" s="36"/>
      <c r="J41" s="37"/>
      <c r="K41" s="278"/>
      <c r="L41" s="275"/>
      <c r="M41" s="400">
        <v>0.1</v>
      </c>
      <c r="N41" s="343">
        <f>N72*M41</f>
        <v>224.88926817266997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9531.9035328415921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442850.59613612655</v>
      </c>
      <c r="N48" s="271">
        <f>K48*M48</f>
        <v>447279.10209748783</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907"/>
      <c r="C51" s="908"/>
      <c r="D51" s="908"/>
      <c r="E51" s="908"/>
      <c r="F51" s="908"/>
      <c r="G51" s="908"/>
      <c r="H51" s="908"/>
      <c r="I51" s="878"/>
      <c r="J51" s="42"/>
      <c r="K51" s="44"/>
      <c r="L51" s="909"/>
      <c r="M51" s="910"/>
      <c r="N51" s="45"/>
    </row>
    <row r="52" spans="1:14" ht="15.75" thickBot="1">
      <c r="B52" s="825" t="s">
        <v>953</v>
      </c>
      <c r="C52" s="826"/>
      <c r="D52" s="826"/>
      <c r="E52" s="826"/>
      <c r="F52" s="826"/>
      <c r="G52" s="826"/>
      <c r="H52" s="826"/>
      <c r="I52" s="826"/>
      <c r="J52" s="826"/>
      <c r="K52" s="826"/>
      <c r="L52" s="826"/>
      <c r="M52" s="827"/>
      <c r="N52" s="393">
        <f>SUM(N48:N51)</f>
        <v>447279.10209748783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911" t="s">
        <v>961</v>
      </c>
      <c r="M56" s="890"/>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912">
        <f>VLOOKUP(A57,TRANSPORTE!A5:D117,4,FALSE)</f>
        <v>1593.603833207188</v>
      </c>
      <c r="M57" s="913"/>
      <c r="N57" s="286">
        <f>K57*L57</f>
        <v>1609.5398715392598</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SUM(N57:N61)</f>
        <v>1609.5398715392598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0">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460669.43818359543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3"/>
      <c r="J78" s="333"/>
      <c r="K78" s="301" t="s">
        <v>970</v>
      </c>
      <c r="L78" s="872" t="s">
        <v>971</v>
      </c>
      <c r="M78" s="873"/>
      <c r="N78" s="302"/>
    </row>
    <row r="79" spans="1:15">
      <c r="B79" s="858" t="s">
        <v>972</v>
      </c>
      <c r="C79" s="859"/>
      <c r="D79" s="859"/>
      <c r="E79" s="859"/>
      <c r="F79" s="859"/>
      <c r="G79" s="859"/>
      <c r="H79" s="859"/>
      <c r="I79" s="87"/>
      <c r="J79" s="88"/>
      <c r="K79" s="303">
        <v>0.2</v>
      </c>
      <c r="L79" s="860">
        <f>N74*K79</f>
        <v>92133.887636719097</v>
      </c>
      <c r="M79" s="861"/>
      <c r="N79" s="51"/>
    </row>
    <row r="80" spans="1:15">
      <c r="B80" s="89" t="s">
        <v>973</v>
      </c>
      <c r="C80" s="90"/>
      <c r="D80" s="90"/>
      <c r="E80" s="90"/>
      <c r="F80" s="90"/>
      <c r="G80" s="90"/>
      <c r="H80" s="90"/>
      <c r="I80" s="87"/>
      <c r="J80" s="88"/>
      <c r="K80" s="303">
        <v>0.05</v>
      </c>
      <c r="L80" s="860">
        <f>N74*K80</f>
        <v>23033.471909179774</v>
      </c>
      <c r="M80" s="861"/>
      <c r="N80" s="51"/>
    </row>
    <row r="81" spans="1:14" ht="15.75" thickBot="1">
      <c r="B81" s="91" t="s">
        <v>974</v>
      </c>
      <c r="C81" s="92"/>
      <c r="D81" s="92"/>
      <c r="E81" s="92"/>
      <c r="F81" s="92"/>
      <c r="G81" s="92"/>
      <c r="H81" s="92"/>
      <c r="I81" s="93"/>
      <c r="J81" s="94"/>
      <c r="K81" s="304">
        <v>0.05</v>
      </c>
      <c r="L81" s="862">
        <f>N74*K81</f>
        <v>23033.471909179774</v>
      </c>
      <c r="M81" s="863"/>
      <c r="N81" s="51"/>
    </row>
    <row r="82" spans="1:14" ht="15.75" thickBot="1">
      <c r="B82" s="825" t="s">
        <v>953</v>
      </c>
      <c r="C82" s="826"/>
      <c r="D82" s="826"/>
      <c r="E82" s="826"/>
      <c r="F82" s="826"/>
      <c r="G82" s="826"/>
      <c r="H82" s="826"/>
      <c r="I82" s="826"/>
      <c r="J82" s="826"/>
      <c r="K82" s="826"/>
      <c r="L82" s="826"/>
      <c r="M82" s="827"/>
      <c r="N82" s="52">
        <f>L79+L80+L81</f>
        <v>138200.83145507865</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7">
        <f>N74+N82</f>
        <v>598870.2696386741</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5"/>
      <c r="K114" s="975"/>
      <c r="L114" s="975"/>
      <c r="M114" s="975"/>
      <c r="N114" s="976"/>
    </row>
    <row r="115" spans="2:14" ht="15.75" thickBot="1">
      <c r="B115" s="418" t="s">
        <v>2221</v>
      </c>
      <c r="C115" s="419"/>
      <c r="D115" s="419"/>
      <c r="E115" s="258"/>
      <c r="F115" s="258"/>
      <c r="G115" s="258"/>
      <c r="H115" s="258"/>
      <c r="I115" s="258"/>
      <c r="J115" s="977"/>
      <c r="K115" s="977"/>
      <c r="L115" s="977"/>
      <c r="M115" s="977"/>
      <c r="N115" s="978"/>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6"/>
      <c r="J36" s="267"/>
      <c r="K36" s="268">
        <f>VLOOKUP(A36,EQUIPOS!A6:D163,4,FALSE)</f>
        <v>5111.3148377845864</v>
      </c>
      <c r="L36" s="269"/>
      <c r="M36" s="270">
        <v>37.5</v>
      </c>
      <c r="N36" s="271">
        <f>K36/M36</f>
        <v>136.30172900758896</v>
      </c>
    </row>
    <row r="37" spans="1:14">
      <c r="B37" s="874"/>
      <c r="C37" s="875"/>
      <c r="D37" s="875"/>
      <c r="E37" s="881"/>
      <c r="F37" s="875"/>
      <c r="G37" s="875"/>
      <c r="H37" s="876"/>
      <c r="I37" s="36"/>
      <c r="J37" s="37"/>
      <c r="K37" s="273"/>
      <c r="L37" s="275"/>
      <c r="M37" s="276"/>
      <c r="N37" s="277"/>
    </row>
    <row r="38" spans="1:14">
      <c r="B38" s="882" t="s">
        <v>952</v>
      </c>
      <c r="C38" s="883"/>
      <c r="D38" s="883"/>
      <c r="E38" s="38"/>
      <c r="F38" s="39"/>
      <c r="G38" s="39"/>
      <c r="H38" s="40"/>
      <c r="I38" s="36"/>
      <c r="J38" s="37"/>
      <c r="K38" s="278"/>
      <c r="L38" s="275"/>
      <c r="M38" s="468">
        <v>0.1</v>
      </c>
      <c r="N38" s="343">
        <f>N72*M38</f>
        <v>1079.468487228816</v>
      </c>
    </row>
    <row r="39" spans="1:14" ht="15.75" thickBot="1">
      <c r="B39" s="874"/>
      <c r="C39" s="875"/>
      <c r="D39" s="875"/>
      <c r="E39" s="875"/>
      <c r="F39" s="875"/>
      <c r="G39" s="875"/>
      <c r="H39" s="876"/>
      <c r="I39" s="884"/>
      <c r="J39" s="885"/>
      <c r="K39" s="41"/>
      <c r="L39" s="886"/>
      <c r="M39" s="887"/>
      <c r="N39" s="105"/>
    </row>
    <row r="40" spans="1:14" ht="15.75" thickBot="1">
      <c r="B40" s="825" t="s">
        <v>953</v>
      </c>
      <c r="C40" s="826"/>
      <c r="D40" s="826"/>
      <c r="E40" s="826"/>
      <c r="F40" s="826"/>
      <c r="G40" s="826"/>
      <c r="H40" s="826"/>
      <c r="I40" s="826"/>
      <c r="J40" s="826"/>
      <c r="K40" s="826"/>
      <c r="L40" s="826"/>
      <c r="M40" s="827"/>
      <c r="N40" s="393">
        <f>SUM(N36:N39)</f>
        <v>1215.7702162364048</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0" t="s">
        <v>944</v>
      </c>
      <c r="C44" s="871"/>
      <c r="D44" s="871"/>
      <c r="E44" s="871"/>
      <c r="F44" s="871"/>
      <c r="G44" s="871"/>
      <c r="H44" s="871"/>
      <c r="I44" s="905"/>
      <c r="J44" s="314" t="s">
        <v>945</v>
      </c>
      <c r="K44" s="85" t="s">
        <v>946</v>
      </c>
      <c r="L44" s="906" t="s">
        <v>955</v>
      </c>
      <c r="M44" s="905"/>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51948.626637274152</v>
      </c>
      <c r="N45" s="271">
        <f>K45*M45</f>
        <v>53507.085436392379</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42589.568876633857</v>
      </c>
      <c r="N46" s="271">
        <f>K46*M46</f>
        <v>425.89568876633859</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53236.961095792329</v>
      </c>
      <c r="N47" s="271">
        <f>K47*M47</f>
        <v>2661.8480547896165</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352617.14129642432</v>
      </c>
      <c r="N48" s="271">
        <f>K48*M48</f>
        <v>3526.1714129642432</v>
      </c>
    </row>
    <row r="49" spans="1:14" ht="15.75" thickBot="1">
      <c r="B49" s="308"/>
      <c r="C49" s="309"/>
      <c r="D49" s="309"/>
      <c r="E49" s="309"/>
      <c r="F49" s="309"/>
      <c r="G49" s="309"/>
      <c r="H49" s="309"/>
      <c r="I49" s="309"/>
      <c r="J49" s="126"/>
      <c r="K49" s="126"/>
      <c r="L49" s="324"/>
      <c r="M49" s="323"/>
      <c r="N49" s="127"/>
    </row>
    <row r="50" spans="1:14" ht="15.75" thickBot="1">
      <c r="B50" s="825" t="s">
        <v>953</v>
      </c>
      <c r="C50" s="826"/>
      <c r="D50" s="826"/>
      <c r="E50" s="826"/>
      <c r="F50" s="826"/>
      <c r="G50" s="826"/>
      <c r="H50" s="826"/>
      <c r="I50" s="826"/>
      <c r="J50" s="826"/>
      <c r="K50" s="826"/>
      <c r="L50" s="826"/>
      <c r="M50" s="827"/>
      <c r="N50" s="393">
        <f>SUM(N45:N49)</f>
        <v>60121.000592912576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911" t="s">
        <v>961</v>
      </c>
      <c r="M54" s="890"/>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912">
        <f>VLOOKUP(A55,TRANSPORTE!A5:D117,4,FALSE)</f>
        <v>1507.7600325093842</v>
      </c>
      <c r="M55" s="913"/>
      <c r="N55" s="286">
        <f>K55*L55</f>
        <v>1387.1392299086335</v>
      </c>
    </row>
    <row r="56" spans="1:14">
      <c r="A56" t="s">
        <v>1227</v>
      </c>
      <c r="B56" s="46" t="str">
        <f>VLOOKUP(A56,TRANSPORTE!A6:D117,3,FALSE)</f>
        <v>Transporte de Arena</v>
      </c>
      <c r="C56" s="47"/>
      <c r="D56" s="47"/>
      <c r="E56" s="47"/>
      <c r="F56" s="47"/>
      <c r="G56" s="47"/>
      <c r="H56" s="310" t="s">
        <v>1468</v>
      </c>
      <c r="I56" s="278">
        <v>0.01</v>
      </c>
      <c r="J56" s="285">
        <v>1</v>
      </c>
      <c r="K56" s="278">
        <f>I56*J56</f>
        <v>0.01</v>
      </c>
      <c r="L56" s="912">
        <f>VLOOKUP(A56,TRANSPORTE!A6:D117,4,FALSE)</f>
        <v>819.12972593026996</v>
      </c>
      <c r="M56" s="913"/>
      <c r="N56" s="286">
        <f>K56*L56</f>
        <v>8.1912972593026989</v>
      </c>
    </row>
    <row r="57" spans="1:14">
      <c r="A57" t="s">
        <v>1227</v>
      </c>
      <c r="B57" s="46" t="str">
        <f>VLOOKUP(A57,TRANSPORTE!A6:D117,3,FALSE)</f>
        <v>Transporte de Arena</v>
      </c>
      <c r="C57" s="47"/>
      <c r="D57" s="47"/>
      <c r="E57" s="47"/>
      <c r="F57" s="47"/>
      <c r="G57" s="47"/>
      <c r="H57" s="310" t="s">
        <v>1468</v>
      </c>
      <c r="I57" s="278">
        <v>0.05</v>
      </c>
      <c r="J57" s="285">
        <v>1</v>
      </c>
      <c r="K57" s="278">
        <f>I57*J57</f>
        <v>0.05</v>
      </c>
      <c r="L57" s="912">
        <f>VLOOKUP(A57,TRANSPORTE!A6:D118,4,FALSE)</f>
        <v>819.12972593026996</v>
      </c>
      <c r="M57" s="913"/>
      <c r="N57" s="286">
        <f>K57*L57</f>
        <v>40.956486296513503</v>
      </c>
    </row>
    <row r="58" spans="1:14">
      <c r="B58" s="46"/>
      <c r="C58" s="47"/>
      <c r="D58" s="47"/>
      <c r="E58" s="47"/>
      <c r="F58" s="47"/>
      <c r="G58" s="47"/>
      <c r="H58" s="310"/>
      <c r="I58" s="278"/>
      <c r="J58" s="285"/>
      <c r="K58" s="278"/>
      <c r="L58" s="912"/>
      <c r="M58" s="913"/>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903"/>
      <c r="M60" s="904"/>
      <c r="N60" s="127"/>
    </row>
    <row r="61" spans="1:14" ht="15.75" thickBot="1">
      <c r="B61" s="914" t="s">
        <v>953</v>
      </c>
      <c r="C61" s="868"/>
      <c r="D61" s="868"/>
      <c r="E61" s="868"/>
      <c r="F61" s="868"/>
      <c r="G61" s="868"/>
      <c r="H61" s="868"/>
      <c r="I61" s="868"/>
      <c r="J61" s="868"/>
      <c r="K61" s="868"/>
      <c r="L61" s="868"/>
      <c r="M61" s="869"/>
      <c r="N61" s="104">
        <f>N55+N56+N57+N58+N59</f>
        <v>1436.2870134644497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4" t="s">
        <v>963</v>
      </c>
      <c r="C65" s="865"/>
      <c r="D65" s="865"/>
      <c r="E65" s="865"/>
      <c r="F65" s="865"/>
      <c r="G65" s="865"/>
      <c r="H65" s="865"/>
      <c r="I65" s="73" t="s">
        <v>964</v>
      </c>
      <c r="J65" s="75" t="s">
        <v>1410</v>
      </c>
      <c r="K65" s="74" t="s">
        <v>966</v>
      </c>
      <c r="L65" s="866" t="s">
        <v>950</v>
      </c>
      <c r="M65" s="867"/>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0">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73567.742694901593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3"/>
      <c r="J78" s="333"/>
      <c r="K78" s="301" t="s">
        <v>970</v>
      </c>
      <c r="L78" s="872" t="s">
        <v>971</v>
      </c>
      <c r="M78" s="873"/>
      <c r="N78" s="302"/>
    </row>
    <row r="79" spans="1:15">
      <c r="B79" s="858" t="s">
        <v>972</v>
      </c>
      <c r="C79" s="859"/>
      <c r="D79" s="859"/>
      <c r="E79" s="859"/>
      <c r="F79" s="859"/>
      <c r="G79" s="859"/>
      <c r="H79" s="859"/>
      <c r="I79" s="87"/>
      <c r="J79" s="88"/>
      <c r="K79" s="303">
        <v>0.2</v>
      </c>
      <c r="L79" s="860">
        <f>N74*K79</f>
        <v>14713.54853898032</v>
      </c>
      <c r="M79" s="861"/>
      <c r="N79" s="51"/>
    </row>
    <row r="80" spans="1:15">
      <c r="B80" s="89" t="s">
        <v>973</v>
      </c>
      <c r="C80" s="90"/>
      <c r="D80" s="90"/>
      <c r="E80" s="90"/>
      <c r="F80" s="90"/>
      <c r="G80" s="90"/>
      <c r="H80" s="90"/>
      <c r="I80" s="87"/>
      <c r="J80" s="88"/>
      <c r="K80" s="303">
        <v>0.05</v>
      </c>
      <c r="L80" s="860">
        <f>N74*K80</f>
        <v>3678.3871347450799</v>
      </c>
      <c r="M80" s="861"/>
      <c r="N80" s="51"/>
    </row>
    <row r="81" spans="1:14" ht="15.75" thickBot="1">
      <c r="B81" s="91" t="s">
        <v>974</v>
      </c>
      <c r="C81" s="92"/>
      <c r="D81" s="92"/>
      <c r="E81" s="92"/>
      <c r="F81" s="92"/>
      <c r="G81" s="92"/>
      <c r="H81" s="92"/>
      <c r="I81" s="93"/>
      <c r="J81" s="94"/>
      <c r="K81" s="304">
        <v>0.05</v>
      </c>
      <c r="L81" s="862">
        <f>N74*K81</f>
        <v>3678.3871347450799</v>
      </c>
      <c r="M81" s="863"/>
      <c r="N81" s="51"/>
    </row>
    <row r="82" spans="1:14" ht="15.75" thickBot="1">
      <c r="B82" s="825" t="s">
        <v>953</v>
      </c>
      <c r="C82" s="826"/>
      <c r="D82" s="826"/>
      <c r="E82" s="826"/>
      <c r="F82" s="826"/>
      <c r="G82" s="826"/>
      <c r="H82" s="826"/>
      <c r="I82" s="826"/>
      <c r="J82" s="826"/>
      <c r="K82" s="826"/>
      <c r="L82" s="826"/>
      <c r="M82" s="827"/>
      <c r="N82" s="52">
        <f>L79+L80+L81</f>
        <v>22070.322808470479</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7">
        <f>N74+N82</f>
        <v>95638.065503372069</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5"/>
      <c r="K114" s="975"/>
      <c r="L114" s="975"/>
      <c r="M114" s="975"/>
      <c r="N114" s="976"/>
    </row>
    <row r="115" spans="2:14" ht="15.75" thickBot="1">
      <c r="B115" s="418" t="s">
        <v>2221</v>
      </c>
      <c r="C115" s="419"/>
      <c r="D115" s="419"/>
      <c r="E115" s="258"/>
      <c r="F115" s="258"/>
      <c r="G115" s="258"/>
      <c r="H115" s="258"/>
      <c r="I115" s="258"/>
      <c r="J115" s="977"/>
      <c r="K115" s="977"/>
      <c r="L115" s="977"/>
      <c r="M115" s="977"/>
      <c r="N115" s="978"/>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6"/>
      <c r="J36" s="267"/>
      <c r="K36" s="268">
        <f>VLOOKUP(A36,EQUIPOS!A6:D163,4,FALSE)</f>
        <v>51113.148377845857</v>
      </c>
      <c r="L36" s="269"/>
      <c r="M36" s="270">
        <v>35</v>
      </c>
      <c r="N36" s="271">
        <f>K36/M36</f>
        <v>1460.375667938453</v>
      </c>
    </row>
    <row r="37" spans="1:14">
      <c r="A37" s="113" t="s">
        <v>312</v>
      </c>
      <c r="B37" s="874" t="str">
        <f>VLOOKUP(A37,EQUIPOS!A7:D154,3,FALSE)</f>
        <v>Retroexcavadora sobre oruga, potencia 138 HP, balde de 1,5 m3.</v>
      </c>
      <c r="C37" s="875"/>
      <c r="D37" s="875"/>
      <c r="E37" s="875"/>
      <c r="F37" s="875"/>
      <c r="G37" s="875"/>
      <c r="H37" s="876"/>
      <c r="I37" s="420"/>
      <c r="J37" s="421"/>
      <c r="K37" s="268">
        <f>VLOOKUP(A37,EQUIPOS!A7:D164,4,FALSE)</f>
        <v>122671.55610683006</v>
      </c>
      <c r="L37" s="334"/>
      <c r="M37" s="335">
        <v>35</v>
      </c>
      <c r="N37" s="271">
        <f>K37/M37</f>
        <v>3504.9016030522876</v>
      </c>
    </row>
    <row r="38" spans="1:14">
      <c r="A38" s="113"/>
      <c r="B38" s="319"/>
      <c r="C38" s="320"/>
      <c r="D38" s="320"/>
      <c r="E38" s="322"/>
      <c r="F38" s="320"/>
      <c r="G38" s="320"/>
      <c r="H38" s="321"/>
      <c r="I38" s="327"/>
      <c r="J38" s="329"/>
      <c r="K38" s="268"/>
      <c r="L38" s="422"/>
      <c r="M38" s="423"/>
      <c r="N38" s="271"/>
    </row>
    <row r="39" spans="1:14">
      <c r="B39" s="874"/>
      <c r="C39" s="875"/>
      <c r="D39" s="875"/>
      <c r="E39" s="881"/>
      <c r="F39" s="875"/>
      <c r="G39" s="875"/>
      <c r="H39" s="876"/>
      <c r="I39" s="36"/>
      <c r="J39" s="37"/>
      <c r="K39" s="273"/>
      <c r="L39" s="275"/>
      <c r="M39" s="276"/>
      <c r="N39" s="277"/>
    </row>
    <row r="40" spans="1:14">
      <c r="B40" s="882" t="s">
        <v>952</v>
      </c>
      <c r="C40" s="883"/>
      <c r="D40" s="883"/>
      <c r="E40" s="38"/>
      <c r="F40" s="39"/>
      <c r="G40" s="39"/>
      <c r="H40" s="40"/>
      <c r="I40" s="36"/>
      <c r="J40" s="37"/>
      <c r="K40" s="278"/>
      <c r="L40" s="275"/>
      <c r="M40" s="400">
        <v>0.01</v>
      </c>
      <c r="N40" s="343">
        <f>N73*M40</f>
        <v>7.6767229862288557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3">
        <f>SUM(N36:N41)</f>
        <v>4972.9539939769693</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4" t="s">
        <v>945</v>
      </c>
      <c r="K46" s="85" t="s">
        <v>946</v>
      </c>
      <c r="L46" s="906" t="s">
        <v>955</v>
      </c>
      <c r="M46" s="905"/>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3272.1515626765536</v>
      </c>
      <c r="N47" s="271">
        <f>K47*M47</f>
        <v>4253.7970314795202</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25" t="s">
        <v>953</v>
      </c>
      <c r="C51" s="826"/>
      <c r="D51" s="826"/>
      <c r="E51" s="826"/>
      <c r="F51" s="826"/>
      <c r="G51" s="826"/>
      <c r="H51" s="826"/>
      <c r="I51" s="826"/>
      <c r="J51" s="826"/>
      <c r="K51" s="826"/>
      <c r="L51" s="826"/>
      <c r="M51" s="827"/>
      <c r="N51" s="393">
        <f>SUM(N47:N50)</f>
        <v>4253.7970314795202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911" t="s">
        <v>961</v>
      </c>
      <c r="M55" s="890"/>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912">
        <f>VLOOKUP(A56,TRANSPORTE!A5:D117,4,FALSE)</f>
        <v>819.12972593026996</v>
      </c>
      <c r="M56" s="913"/>
      <c r="N56" s="286">
        <f>K56*L56</f>
        <v>1064.8686437093511</v>
      </c>
    </row>
    <row r="57" spans="1:14">
      <c r="B57" s="46"/>
      <c r="C57" s="47"/>
      <c r="D57" s="47"/>
      <c r="E57" s="47"/>
      <c r="F57" s="47"/>
      <c r="G57" s="47"/>
      <c r="H57" s="310"/>
      <c r="I57" s="278"/>
      <c r="J57" s="285"/>
      <c r="K57" s="278"/>
      <c r="L57" s="912"/>
      <c r="M57" s="913"/>
      <c r="N57" s="286"/>
    </row>
    <row r="58" spans="1:14">
      <c r="B58" s="46"/>
      <c r="C58" s="47"/>
      <c r="D58" s="47"/>
      <c r="E58" s="47"/>
      <c r="F58" s="47"/>
      <c r="G58" s="47"/>
      <c r="H58" s="310"/>
      <c r="I58" s="278"/>
      <c r="J58" s="285"/>
      <c r="K58" s="278"/>
      <c r="L58" s="912"/>
      <c r="M58" s="913"/>
      <c r="N58" s="286"/>
    </row>
    <row r="59" spans="1:14">
      <c r="B59" s="46"/>
      <c r="C59" s="47"/>
      <c r="D59" s="47"/>
      <c r="E59" s="47"/>
      <c r="F59" s="47"/>
      <c r="G59" s="47"/>
      <c r="H59" s="310"/>
      <c r="I59" s="278"/>
      <c r="J59" s="285"/>
      <c r="K59" s="278"/>
      <c r="L59" s="912"/>
      <c r="M59" s="913"/>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N56+N57+N58+N59+N60</f>
        <v>1064.8686437093511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901"/>
      <c r="C72" s="902"/>
      <c r="D72" s="902"/>
      <c r="E72" s="902"/>
      <c r="F72" s="902"/>
      <c r="G72" s="902"/>
      <c r="H72" s="902"/>
      <c r="I72" s="126"/>
      <c r="J72" s="126"/>
      <c r="K72" s="126"/>
      <c r="L72" s="915"/>
      <c r="M72" s="915"/>
      <c r="N72" s="45"/>
    </row>
    <row r="73" spans="1:15" ht="15.75" thickBot="1">
      <c r="B73" s="914" t="s">
        <v>953</v>
      </c>
      <c r="C73" s="868"/>
      <c r="D73" s="868"/>
      <c r="E73" s="868"/>
      <c r="F73" s="868"/>
      <c r="G73" s="868"/>
      <c r="H73" s="868"/>
      <c r="I73" s="868"/>
      <c r="J73" s="868"/>
      <c r="K73" s="868"/>
      <c r="L73" s="868"/>
      <c r="M73" s="869"/>
      <c r="N73" s="300">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11059.291967788726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0" t="s">
        <v>969</v>
      </c>
      <c r="C79" s="871"/>
      <c r="D79" s="871"/>
      <c r="E79" s="871"/>
      <c r="F79" s="871"/>
      <c r="G79" s="871"/>
      <c r="H79" s="871"/>
      <c r="I79" s="313"/>
      <c r="J79" s="333"/>
      <c r="K79" s="301" t="s">
        <v>970</v>
      </c>
      <c r="L79" s="872" t="s">
        <v>971</v>
      </c>
      <c r="M79" s="873"/>
      <c r="N79" s="302"/>
    </row>
    <row r="80" spans="1:15">
      <c r="B80" s="858" t="s">
        <v>972</v>
      </c>
      <c r="C80" s="859"/>
      <c r="D80" s="859"/>
      <c r="E80" s="859"/>
      <c r="F80" s="859"/>
      <c r="G80" s="859"/>
      <c r="H80" s="859"/>
      <c r="I80" s="87"/>
      <c r="J80" s="88"/>
      <c r="K80" s="303">
        <v>0.2</v>
      </c>
      <c r="L80" s="860">
        <f>N75*K80</f>
        <v>2211.8583935577453</v>
      </c>
      <c r="M80" s="861"/>
      <c r="N80" s="51"/>
    </row>
    <row r="81" spans="1:14">
      <c r="B81" s="89" t="s">
        <v>973</v>
      </c>
      <c r="C81" s="90"/>
      <c r="D81" s="90"/>
      <c r="E81" s="90"/>
      <c r="F81" s="90"/>
      <c r="G81" s="90"/>
      <c r="H81" s="90"/>
      <c r="I81" s="87"/>
      <c r="J81" s="88"/>
      <c r="K81" s="303">
        <v>0.05</v>
      </c>
      <c r="L81" s="860">
        <f>N75*K81</f>
        <v>552.96459838943633</v>
      </c>
      <c r="M81" s="861"/>
      <c r="N81" s="51"/>
    </row>
    <row r="82" spans="1:14" ht="15.75" thickBot="1">
      <c r="B82" s="91" t="s">
        <v>974</v>
      </c>
      <c r="C82" s="92"/>
      <c r="D82" s="92"/>
      <c r="E82" s="92"/>
      <c r="F82" s="92"/>
      <c r="G82" s="92"/>
      <c r="H82" s="92"/>
      <c r="I82" s="93"/>
      <c r="J82" s="94"/>
      <c r="K82" s="304">
        <v>0.05</v>
      </c>
      <c r="L82" s="862">
        <f>N75*K82</f>
        <v>552.96459838943633</v>
      </c>
      <c r="M82" s="863"/>
      <c r="N82" s="51"/>
    </row>
    <row r="83" spans="1:14" ht="15.75" thickBot="1">
      <c r="B83" s="825" t="s">
        <v>953</v>
      </c>
      <c r="C83" s="826"/>
      <c r="D83" s="826"/>
      <c r="E83" s="826"/>
      <c r="F83" s="826"/>
      <c r="G83" s="826"/>
      <c r="H83" s="826"/>
      <c r="I83" s="826"/>
      <c r="J83" s="826"/>
      <c r="K83" s="826"/>
      <c r="L83" s="826"/>
      <c r="M83" s="827"/>
      <c r="N83" s="52">
        <f>L80+L81+L82</f>
        <v>3317.7875903366175</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7">
        <f>N75+N83</f>
        <v>14377.079558125344</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5"/>
      <c r="K115" s="975"/>
      <c r="L115" s="975"/>
      <c r="M115" s="975"/>
      <c r="N115" s="976"/>
    </row>
    <row r="116" spans="2:14" ht="15.75" thickBot="1">
      <c r="B116" s="418" t="s">
        <v>2221</v>
      </c>
      <c r="C116" s="419"/>
      <c r="D116" s="419"/>
      <c r="E116" s="258"/>
      <c r="F116" s="258"/>
      <c r="G116" s="258"/>
      <c r="H116" s="258"/>
      <c r="I116" s="258"/>
      <c r="J116" s="977"/>
      <c r="K116" s="977"/>
      <c r="L116" s="977"/>
      <c r="M116" s="977"/>
      <c r="N116" s="978"/>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6"/>
      <c r="J36" s="267"/>
      <c r="K36" s="268">
        <f>VLOOKUP(A36,EQUIPOS!A6:D163,4,FALSE)</f>
        <v>51113.148377845857</v>
      </c>
      <c r="L36" s="269"/>
      <c r="M36" s="270">
        <v>2.5</v>
      </c>
      <c r="N36" s="271">
        <f>K36/M36</f>
        <v>20445.259351138342</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0"/>
      <c r="J37" s="421"/>
      <c r="K37" s="268">
        <f>VLOOKUP(A37,EQUIPOS!A7:D164,4,FALSE)</f>
        <v>132894.18578239923</v>
      </c>
      <c r="L37" s="334"/>
      <c r="M37" s="335">
        <v>100</v>
      </c>
      <c r="N37" s="271">
        <f>K37/M37</f>
        <v>1328.9418578239922</v>
      </c>
    </row>
    <row r="38" spans="1:14">
      <c r="A38" s="113" t="s">
        <v>312</v>
      </c>
      <c r="B38" s="874" t="str">
        <f>VLOOKUP(A38,EQUIPOS!A8:D154,3,FALSE)</f>
        <v>Retroexcavadora sobre oruga, potencia 138 HP, balde de 1,5 m3.</v>
      </c>
      <c r="C38" s="875"/>
      <c r="D38" s="875"/>
      <c r="E38" s="875"/>
      <c r="F38" s="875"/>
      <c r="G38" s="875"/>
      <c r="H38" s="876"/>
      <c r="I38" s="327"/>
      <c r="J38" s="329"/>
      <c r="K38" s="268">
        <f>VLOOKUP(A38,EQUIPOS!A8:D165,4,FALSE)</f>
        <v>122671.55610683006</v>
      </c>
      <c r="L38" s="422"/>
      <c r="M38" s="423">
        <v>16</v>
      </c>
      <c r="N38" s="271">
        <f>K38/M38</f>
        <v>7666.9722566768787</v>
      </c>
    </row>
    <row r="39" spans="1:14">
      <c r="B39" s="874"/>
      <c r="C39" s="875"/>
      <c r="D39" s="875"/>
      <c r="E39" s="881"/>
      <c r="F39" s="875"/>
      <c r="G39" s="875"/>
      <c r="H39" s="876"/>
      <c r="I39" s="36"/>
      <c r="J39" s="37"/>
      <c r="K39" s="273"/>
      <c r="L39" s="275"/>
      <c r="M39" s="276"/>
      <c r="N39" s="277"/>
    </row>
    <row r="40" spans="1:14">
      <c r="B40" s="882" t="s">
        <v>952</v>
      </c>
      <c r="C40" s="883"/>
      <c r="D40" s="883"/>
      <c r="E40" s="38"/>
      <c r="F40" s="39"/>
      <c r="G40" s="39"/>
      <c r="H40" s="40"/>
      <c r="I40" s="36"/>
      <c r="J40" s="37"/>
      <c r="K40" s="278"/>
      <c r="L40" s="275"/>
      <c r="M40" s="400">
        <v>0.01</v>
      </c>
      <c r="N40" s="343">
        <f>N76*M40</f>
        <v>25.250800282375621</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3">
        <f>SUM(N36:N41)</f>
        <v>29466.424265921589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4" t="s">
        <v>945</v>
      </c>
      <c r="K46" s="85" t="s">
        <v>946</v>
      </c>
      <c r="L46" s="906" t="s">
        <v>955</v>
      </c>
      <c r="M46" s="905"/>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7287.5011304808195</v>
      </c>
      <c r="N47" s="271">
        <f>K47*M47</f>
        <v>2186.2503391442456</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1856.9052030212363</v>
      </c>
      <c r="N48" s="271">
        <f t="shared" ref="N48:N53" si="0">K48*M48</f>
        <v>5570.7156090637091</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17775.757425531738</v>
      </c>
      <c r="N49" s="271">
        <f t="shared" si="0"/>
        <v>4443.9393563829344</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1215.9321914278967</v>
      </c>
      <c r="N50" s="271">
        <f t="shared" si="0"/>
        <v>1215.9321914278967</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1307.4997645126596</v>
      </c>
      <c r="N51" s="271">
        <f t="shared" si="0"/>
        <v>1307.4997645126596</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5587.9818415018945</v>
      </c>
      <c r="N52" s="271">
        <f t="shared" si="0"/>
        <v>2559.2956834078677</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3272.1515626765536</v>
      </c>
      <c r="N53" s="271">
        <f t="shared" si="0"/>
        <v>4253.7970314795202</v>
      </c>
    </row>
    <row r="54" spans="1:14" ht="15.75" thickBot="1">
      <c r="B54" s="825" t="s">
        <v>953</v>
      </c>
      <c r="C54" s="826"/>
      <c r="D54" s="826"/>
      <c r="E54" s="826"/>
      <c r="F54" s="826"/>
      <c r="G54" s="826"/>
      <c r="H54" s="826"/>
      <c r="I54" s="826"/>
      <c r="J54" s="826"/>
      <c r="K54" s="826"/>
      <c r="L54" s="826"/>
      <c r="M54" s="827"/>
      <c r="N54" s="393">
        <f>SUM(N47:N53)</f>
        <v>21537.429975418836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12">
        <f>VLOOKUP(A59,TRANSPORTE!A5:D117,4,FALSE)</f>
        <v>819.12972593026996</v>
      </c>
      <c r="M59" s="913"/>
      <c r="N59" s="286">
        <f>K59*L59</f>
        <v>1064.8686437093511</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0">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54593.802913287334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10918.760582657467</v>
      </c>
      <c r="M83" s="861"/>
      <c r="N83" s="51"/>
    </row>
    <row r="84" spans="1:14">
      <c r="B84" s="89" t="s">
        <v>973</v>
      </c>
      <c r="C84" s="90"/>
      <c r="D84" s="90"/>
      <c r="E84" s="90"/>
      <c r="F84" s="90"/>
      <c r="G84" s="90"/>
      <c r="H84" s="90"/>
      <c r="I84" s="87"/>
      <c r="J84" s="88"/>
      <c r="K84" s="303">
        <v>0.05</v>
      </c>
      <c r="L84" s="860">
        <f>N78*K84</f>
        <v>2729.6901456643668</v>
      </c>
      <c r="M84" s="861"/>
      <c r="N84" s="51"/>
    </row>
    <row r="85" spans="1:14" ht="15.75" thickBot="1">
      <c r="B85" s="91" t="s">
        <v>974</v>
      </c>
      <c r="C85" s="92"/>
      <c r="D85" s="92"/>
      <c r="E85" s="92"/>
      <c r="F85" s="92"/>
      <c r="G85" s="92"/>
      <c r="H85" s="92"/>
      <c r="I85" s="93"/>
      <c r="J85" s="94"/>
      <c r="K85" s="304">
        <v>0.05</v>
      </c>
      <c r="L85" s="862">
        <f>N78*K85</f>
        <v>2729.6901456643668</v>
      </c>
      <c r="M85" s="863"/>
      <c r="N85" s="51"/>
    </row>
    <row r="86" spans="1:14" ht="15.75" thickBot="1">
      <c r="B86" s="825" t="s">
        <v>953</v>
      </c>
      <c r="C86" s="826"/>
      <c r="D86" s="826"/>
      <c r="E86" s="826"/>
      <c r="F86" s="826"/>
      <c r="G86" s="826"/>
      <c r="H86" s="826"/>
      <c r="I86" s="826"/>
      <c r="J86" s="826"/>
      <c r="K86" s="826"/>
      <c r="L86" s="826"/>
      <c r="M86" s="827"/>
      <c r="N86" s="52">
        <f>L83+L84+L85</f>
        <v>16378.1408739862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70971.943787273529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6"/>
      <c r="J36" s="267"/>
      <c r="K36" s="268">
        <f>VLOOKUP(A36,EQUIPOS!A6:D163,4,FALSE)</f>
        <v>51113.148377845857</v>
      </c>
      <c r="L36" s="269"/>
      <c r="M36" s="335">
        <v>2.5</v>
      </c>
      <c r="N36" s="271">
        <f>K36/M36</f>
        <v>20445.259351138342</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0"/>
      <c r="J37" s="421"/>
      <c r="K37" s="268">
        <f>VLOOKUP(A37,EQUIPOS!A7:D164,4,FALSE)</f>
        <v>132894.18578239923</v>
      </c>
      <c r="L37" s="334"/>
      <c r="M37" s="335">
        <v>100</v>
      </c>
      <c r="N37" s="271">
        <f>K37/M37</f>
        <v>1328.9418578239922</v>
      </c>
    </row>
    <row r="38" spans="1:14">
      <c r="A38" s="113" t="s">
        <v>261</v>
      </c>
      <c r="B38" s="874" t="str">
        <f>VLOOKUP(A38,EQUIPOS!A8:D154,3,FALSE)</f>
        <v xml:space="preserve">Motobomba 3 PULGADAS (incluye operario)
</v>
      </c>
      <c r="C38" s="875"/>
      <c r="D38" s="875"/>
      <c r="E38" s="875"/>
      <c r="F38" s="875"/>
      <c r="G38" s="875"/>
      <c r="H38" s="876"/>
      <c r="I38" s="327"/>
      <c r="J38" s="329"/>
      <c r="K38" s="268">
        <f>VLOOKUP(A38,EQUIPOS!A8:D165,4,FALSE)</f>
        <v>10997.888353590148</v>
      </c>
      <c r="L38" s="422"/>
      <c r="M38" s="423">
        <v>8</v>
      </c>
      <c r="N38" s="271">
        <f>K38/M38</f>
        <v>1374.7360441987685</v>
      </c>
    </row>
    <row r="39" spans="1:14">
      <c r="A39" t="s">
        <v>312</v>
      </c>
      <c r="B39" s="874" t="str">
        <f>VLOOKUP(A39,EQUIPOS!A9:D154,3,FALSE)</f>
        <v>Retroexcavadora sobre oruga, potencia 138 HP, balde de 1,5 m3.</v>
      </c>
      <c r="C39" s="875"/>
      <c r="D39" s="875"/>
      <c r="E39" s="875"/>
      <c r="F39" s="875"/>
      <c r="G39" s="875"/>
      <c r="H39" s="876"/>
      <c r="I39" s="36"/>
      <c r="J39" s="37"/>
      <c r="K39" s="268">
        <f>VLOOKUP(A39,EQUIPOS!A9:D166,4,FALSE)</f>
        <v>122671.55610683006</v>
      </c>
      <c r="L39" s="275"/>
      <c r="M39" s="335">
        <v>8</v>
      </c>
      <c r="N39" s="271">
        <f>K39/M39</f>
        <v>15333.944513353757</v>
      </c>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N78*M41</f>
        <v>215.73612180720397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38698.617888322064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7287.5011304808195</v>
      </c>
      <c r="N48" s="271">
        <f>K48*M48</f>
        <v>2186.2503391442456</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1856.9052030212363</v>
      </c>
      <c r="N49" s="271">
        <f t="shared" ref="N49:N54" si="0">K49*M49</f>
        <v>5570.7156090637091</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17775.757425531738</v>
      </c>
      <c r="N50" s="271">
        <f t="shared" si="0"/>
        <v>4443.9393563829344</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1215.9321914278967</v>
      </c>
      <c r="N51" s="271">
        <f t="shared" si="0"/>
        <v>1215.9321914278967</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1307.4997645126596</v>
      </c>
      <c r="N52" s="271">
        <f t="shared" si="0"/>
        <v>1307.4997645126596</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5587.9818415018945</v>
      </c>
      <c r="N53" s="271">
        <f>K53*M53</f>
        <v>2559.2956834078677</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3272.1515626765536</v>
      </c>
      <c r="N54" s="271">
        <f t="shared" si="0"/>
        <v>4253.7970314795202</v>
      </c>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21537.429975418836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912">
        <f>VLOOKUP(A61,TRANSPORTE!A5:D117,4,FALSE)</f>
        <v>819.12972593026996</v>
      </c>
      <c r="M61" s="913"/>
      <c r="N61" s="286">
        <f>K61*L61</f>
        <v>1064.8686437093511</v>
      </c>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1064.8686437093511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0">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82874.528688170642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16574.90573763413</v>
      </c>
      <c r="M85" s="861"/>
      <c r="N85" s="51"/>
    </row>
    <row r="86" spans="1:14">
      <c r="B86" s="89" t="s">
        <v>973</v>
      </c>
      <c r="C86" s="90"/>
      <c r="D86" s="90"/>
      <c r="E86" s="90"/>
      <c r="F86" s="90"/>
      <c r="G86" s="90"/>
      <c r="H86" s="90"/>
      <c r="I86" s="87"/>
      <c r="J86" s="88"/>
      <c r="K86" s="303">
        <v>0.05</v>
      </c>
      <c r="L86" s="860">
        <f>N80*K86</f>
        <v>4143.7264344085324</v>
      </c>
      <c r="M86" s="861"/>
      <c r="N86" s="51"/>
    </row>
    <row r="87" spans="1:14" ht="15.75" thickBot="1">
      <c r="B87" s="91" t="s">
        <v>974</v>
      </c>
      <c r="C87" s="92"/>
      <c r="D87" s="92"/>
      <c r="E87" s="92"/>
      <c r="F87" s="92"/>
      <c r="G87" s="92"/>
      <c r="H87" s="92"/>
      <c r="I87" s="93"/>
      <c r="J87" s="94"/>
      <c r="K87" s="304">
        <v>0.05</v>
      </c>
      <c r="L87" s="862">
        <f>N80*K87</f>
        <v>4143.7264344085324</v>
      </c>
      <c r="M87" s="863"/>
      <c r="N87" s="51"/>
    </row>
    <row r="88" spans="1:14" ht="15.75" thickBot="1">
      <c r="B88" s="825" t="s">
        <v>953</v>
      </c>
      <c r="C88" s="826"/>
      <c r="D88" s="826"/>
      <c r="E88" s="826"/>
      <c r="F88" s="826"/>
      <c r="G88" s="826"/>
      <c r="H88" s="826"/>
      <c r="I88" s="826"/>
      <c r="J88" s="826"/>
      <c r="K88" s="826"/>
      <c r="L88" s="826"/>
      <c r="M88" s="827"/>
      <c r="N88" s="52">
        <f>L85+L86+L87</f>
        <v>24862.358606451198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107736.88729462185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2.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129</v>
      </c>
      <c r="B36" s="874" t="str">
        <f>VLOOKUP(A36,EQUIPOS!A6:D154,3,FALSE)</f>
        <v xml:space="preserve">Buldozer, Potencia al volante de 140 HP, motor de 2200 RPM, longitud de hoja 4,80m. </v>
      </c>
      <c r="C36" s="875"/>
      <c r="D36" s="875"/>
      <c r="E36" s="875"/>
      <c r="F36" s="875"/>
      <c r="G36" s="875"/>
      <c r="H36" s="876"/>
      <c r="I36" s="266"/>
      <c r="J36" s="267"/>
      <c r="K36" s="268">
        <f>VLOOKUP(A36,EQUIPOS!A6:D163,4,FALSE)</f>
        <v>132894.18578239923</v>
      </c>
      <c r="L36" s="269"/>
      <c r="M36" s="335">
        <v>100</v>
      </c>
      <c r="N36" s="271">
        <f>K36/M36</f>
        <v>1328.9418578239922</v>
      </c>
    </row>
    <row r="37" spans="1:14">
      <c r="A37" s="113" t="s">
        <v>312</v>
      </c>
      <c r="B37" s="874" t="str">
        <f>VLOOKUP(A37,EQUIPOS!A7:D154,3,FALSE)</f>
        <v>Retroexcavadora sobre oruga, potencia 138 HP, balde de 1,5 m3.</v>
      </c>
      <c r="C37" s="875"/>
      <c r="D37" s="875"/>
      <c r="E37" s="875"/>
      <c r="F37" s="875"/>
      <c r="G37" s="875"/>
      <c r="H37" s="876"/>
      <c r="I37" s="420"/>
      <c r="J37" s="421"/>
      <c r="K37" s="268">
        <f>VLOOKUP(A37,EQUIPOS!A7:D164,4,FALSE)</f>
        <v>122671.55610683006</v>
      </c>
      <c r="L37" s="334"/>
      <c r="M37" s="335">
        <v>35</v>
      </c>
      <c r="N37" s="271">
        <f>K37/M37</f>
        <v>3504.9016030522876</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7.6767229862288557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4841.5201838625089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3272.1515626765536</v>
      </c>
      <c r="N48" s="271">
        <f>K48*M48</f>
        <v>4253.7970314795202</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25" t="s">
        <v>953</v>
      </c>
      <c r="C55" s="826"/>
      <c r="D55" s="826"/>
      <c r="E55" s="826"/>
      <c r="F55" s="826"/>
      <c r="G55" s="826"/>
      <c r="H55" s="826"/>
      <c r="I55" s="826"/>
      <c r="J55" s="826"/>
      <c r="K55" s="826"/>
      <c r="L55" s="826"/>
      <c r="M55" s="827"/>
      <c r="N55" s="393">
        <f>SUM(N48:N54)</f>
        <v>4253.7970314795202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10927.858157674265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2185.5716315348532</v>
      </c>
      <c r="M84" s="861"/>
      <c r="N84" s="51"/>
    </row>
    <row r="85" spans="1:14">
      <c r="B85" s="89" t="s">
        <v>973</v>
      </c>
      <c r="C85" s="90"/>
      <c r="D85" s="90"/>
      <c r="E85" s="90"/>
      <c r="F85" s="90"/>
      <c r="G85" s="90"/>
      <c r="H85" s="90"/>
      <c r="I85" s="87"/>
      <c r="J85" s="88"/>
      <c r="K85" s="303">
        <v>0.05</v>
      </c>
      <c r="L85" s="860">
        <f>N79*K85</f>
        <v>546.39290788371329</v>
      </c>
      <c r="M85" s="861"/>
      <c r="N85" s="51"/>
    </row>
    <row r="86" spans="1:14" ht="15.75" thickBot="1">
      <c r="B86" s="91" t="s">
        <v>974</v>
      </c>
      <c r="C86" s="92"/>
      <c r="D86" s="92"/>
      <c r="E86" s="92"/>
      <c r="F86" s="92"/>
      <c r="G86" s="92"/>
      <c r="H86" s="92"/>
      <c r="I86" s="93"/>
      <c r="J86" s="94"/>
      <c r="K86" s="304">
        <v>0.05</v>
      </c>
      <c r="L86" s="862">
        <f>N79*K86</f>
        <v>546.39290788371329</v>
      </c>
      <c r="M86" s="863"/>
      <c r="N86" s="51"/>
    </row>
    <row r="87" spans="1:14" ht="15.75" thickBot="1">
      <c r="B87" s="825" t="s">
        <v>953</v>
      </c>
      <c r="C87" s="826"/>
      <c r="D87" s="826"/>
      <c r="E87" s="826"/>
      <c r="F87" s="826"/>
      <c r="G87" s="826"/>
      <c r="H87" s="826"/>
      <c r="I87" s="826"/>
      <c r="J87" s="826"/>
      <c r="K87" s="826"/>
      <c r="L87" s="826"/>
      <c r="M87" s="827"/>
      <c r="N87" s="52">
        <f>L84+L85+L86</f>
        <v>3278.3574473022795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14206.215604976545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7.75" customHeight="1" thickBot="1">
      <c r="B29" s="71" t="s">
        <v>943</v>
      </c>
      <c r="C29" s="804" t="s">
        <v>944</v>
      </c>
      <c r="D29" s="805"/>
      <c r="E29" s="805"/>
      <c r="F29" s="805"/>
      <c r="G29" s="805"/>
      <c r="H29" s="805"/>
      <c r="I29" s="805"/>
      <c r="J29" s="72"/>
      <c r="K29" s="341" t="s">
        <v>2215</v>
      </c>
      <c r="L29" s="801" t="s">
        <v>945</v>
      </c>
      <c r="M29" s="802"/>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95" t="s">
        <v>944</v>
      </c>
      <c r="C34" s="896"/>
      <c r="D34" s="896"/>
      <c r="E34" s="896"/>
      <c r="F34" s="896"/>
      <c r="G34" s="896"/>
      <c r="H34" s="897"/>
      <c r="I34" s="898" t="s">
        <v>948</v>
      </c>
      <c r="J34" s="899"/>
      <c r="K34" s="69" t="s">
        <v>949</v>
      </c>
      <c r="L34" s="900" t="s">
        <v>950</v>
      </c>
      <c r="M34" s="897"/>
      <c r="N34" s="70" t="s">
        <v>951</v>
      </c>
    </row>
    <row r="35" spans="1:14">
      <c r="A35" s="113" t="s">
        <v>263</v>
      </c>
      <c r="B35" s="874" t="str">
        <f>VLOOKUP(A35,EQUIPOS!A6:D154,3,FALSE)</f>
        <v xml:space="preserve">Motobomba 4 pulgadas
</v>
      </c>
      <c r="C35" s="875"/>
      <c r="D35" s="875"/>
      <c r="E35" s="875"/>
      <c r="F35" s="875"/>
      <c r="G35" s="875"/>
      <c r="H35" s="876"/>
      <c r="I35" s="266"/>
      <c r="J35" s="267"/>
      <c r="K35" s="268">
        <f>VLOOKUP(A35,EQUIPOS!A6:D163,4,FALSE)</f>
        <v>4472.4004830615122</v>
      </c>
      <c r="L35" s="269"/>
      <c r="M35" s="335">
        <v>21</v>
      </c>
      <c r="N35" s="271">
        <f>K35/M35</f>
        <v>212.97145157435773</v>
      </c>
    </row>
    <row r="36" spans="1:14">
      <c r="A36" s="113" t="s">
        <v>129</v>
      </c>
      <c r="B36" s="874" t="str">
        <f>VLOOKUP(A36,EQUIPOS!A7:D154,3,FALSE)</f>
        <v xml:space="preserve">Buldozer, Potencia al volante de 140 HP, motor de 2200 RPM, longitud de hoja 4,80m. </v>
      </c>
      <c r="C36" s="875"/>
      <c r="D36" s="875"/>
      <c r="E36" s="875"/>
      <c r="F36" s="875"/>
      <c r="G36" s="875"/>
      <c r="H36" s="876"/>
      <c r="I36" s="420"/>
      <c r="J36" s="421"/>
      <c r="K36" s="268">
        <f>VLOOKUP(A36,EQUIPOS!A7:D164,4,FALSE)</f>
        <v>132894.18578239923</v>
      </c>
      <c r="L36" s="334"/>
      <c r="M36" s="335">
        <v>100</v>
      </c>
      <c r="N36" s="271">
        <f>K36/M36</f>
        <v>1328.9418578239922</v>
      </c>
    </row>
    <row r="37" spans="1:14">
      <c r="A37" s="113" t="s">
        <v>312</v>
      </c>
      <c r="B37" s="874" t="str">
        <f>VLOOKUP(A37,EQUIPOS!A8:D154,3,FALSE)</f>
        <v>Retroexcavadora sobre oruga, potencia 138 HP, balde de 1,5 m3.</v>
      </c>
      <c r="C37" s="875"/>
      <c r="D37" s="875"/>
      <c r="E37" s="875"/>
      <c r="F37" s="875"/>
      <c r="G37" s="875"/>
      <c r="H37" s="876"/>
      <c r="I37" s="327"/>
      <c r="J37" s="329"/>
      <c r="K37" s="268">
        <f>VLOOKUP(A37,EQUIPOS!A8:D165,4,FALSE)</f>
        <v>122671.55610683006</v>
      </c>
      <c r="L37" s="422"/>
      <c r="M37" s="423">
        <v>21</v>
      </c>
      <c r="N37" s="271">
        <f>K37/M37</f>
        <v>5841.5026717538121</v>
      </c>
    </row>
    <row r="38" spans="1:14">
      <c r="B38" s="874"/>
      <c r="C38" s="875"/>
      <c r="D38" s="875"/>
      <c r="E38" s="875"/>
      <c r="F38" s="875"/>
      <c r="G38" s="875"/>
      <c r="H38" s="876"/>
      <c r="I38" s="36"/>
      <c r="J38" s="37"/>
      <c r="K38" s="268"/>
      <c r="L38" s="275"/>
      <c r="M38" s="335"/>
      <c r="N38" s="271"/>
    </row>
    <row r="39" spans="1:14">
      <c r="B39" s="319"/>
      <c r="C39" s="320"/>
      <c r="D39" s="320"/>
      <c r="E39" s="320"/>
      <c r="F39" s="322"/>
      <c r="G39" s="322"/>
      <c r="H39" s="125"/>
      <c r="I39" s="36"/>
      <c r="J39" s="37"/>
      <c r="K39" s="268"/>
      <c r="L39" s="275"/>
      <c r="M39" s="276"/>
      <c r="N39" s="272"/>
    </row>
    <row r="40" spans="1:14">
      <c r="B40" s="882" t="s">
        <v>952</v>
      </c>
      <c r="C40" s="883"/>
      <c r="D40" s="883"/>
      <c r="E40" s="38"/>
      <c r="F40" s="39"/>
      <c r="G40" s="39"/>
      <c r="H40" s="40"/>
      <c r="I40" s="36"/>
      <c r="J40" s="37"/>
      <c r="K40" s="278"/>
      <c r="L40" s="275"/>
      <c r="M40" s="400">
        <v>0.01</v>
      </c>
      <c r="N40" s="343">
        <f>N76*M40</f>
        <v>12.794538310381427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3">
        <f>SUM(N35:N41)</f>
        <v>7396.2105194625437</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4" t="s">
        <v>945</v>
      </c>
      <c r="K46" s="85" t="s">
        <v>946</v>
      </c>
      <c r="L46" s="906" t="s">
        <v>955</v>
      </c>
      <c r="M46" s="905"/>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3272.1515626765536</v>
      </c>
      <c r="N47" s="271">
        <f>K47*M47</f>
        <v>4253.7970314795202</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5" t="s">
        <v>953</v>
      </c>
      <c r="C54" s="826"/>
      <c r="D54" s="826"/>
      <c r="E54" s="826"/>
      <c r="F54" s="826"/>
      <c r="G54" s="826"/>
      <c r="H54" s="826"/>
      <c r="I54" s="826"/>
      <c r="J54" s="826"/>
      <c r="K54" s="826"/>
      <c r="L54" s="826"/>
      <c r="M54" s="827"/>
      <c r="N54" s="393">
        <f>SUM(N47:N53)</f>
        <v>4253.7970314795202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12">
        <f>VLOOKUP(A59,TRANSPORTE!A5:D117,4,FALSE)</f>
        <v>819.12972593026996</v>
      </c>
      <c r="M59" s="913"/>
      <c r="N59" s="286">
        <f>K59*L59</f>
        <v>1064.8686437093511</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59">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13994.330025689558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2798.866005137912</v>
      </c>
      <c r="M83" s="861"/>
      <c r="N83" s="51"/>
    </row>
    <row r="84" spans="1:14">
      <c r="B84" s="89" t="s">
        <v>973</v>
      </c>
      <c r="C84" s="90"/>
      <c r="D84" s="90"/>
      <c r="E84" s="90"/>
      <c r="F84" s="90"/>
      <c r="G84" s="90"/>
      <c r="H84" s="90"/>
      <c r="I84" s="87"/>
      <c r="J84" s="88"/>
      <c r="K84" s="303">
        <v>0.05</v>
      </c>
      <c r="L84" s="860">
        <f>N78*K84</f>
        <v>699.716501284478</v>
      </c>
      <c r="M84" s="861"/>
      <c r="N84" s="51"/>
    </row>
    <row r="85" spans="1:14" ht="15.75" thickBot="1">
      <c r="B85" s="91" t="s">
        <v>974</v>
      </c>
      <c r="C85" s="92"/>
      <c r="D85" s="92"/>
      <c r="E85" s="92"/>
      <c r="F85" s="92"/>
      <c r="G85" s="92"/>
      <c r="H85" s="92"/>
      <c r="I85" s="93"/>
      <c r="J85" s="94"/>
      <c r="K85" s="304">
        <v>0.05</v>
      </c>
      <c r="L85" s="862">
        <f>N78*K85</f>
        <v>699.716501284478</v>
      </c>
      <c r="M85" s="863"/>
      <c r="N85" s="51"/>
    </row>
    <row r="86" spans="1:14" ht="15.75" thickBot="1">
      <c r="B86" s="825" t="s">
        <v>953</v>
      </c>
      <c r="C86" s="826"/>
      <c r="D86" s="826"/>
      <c r="E86" s="826"/>
      <c r="F86" s="826"/>
      <c r="G86" s="826"/>
      <c r="H86" s="826"/>
      <c r="I86" s="826"/>
      <c r="J86" s="826"/>
      <c r="K86" s="826"/>
      <c r="L86" s="826"/>
      <c r="M86" s="827"/>
      <c r="N86" s="52">
        <f>L83+L84+L85</f>
        <v>4198.299007706868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18192.629033396428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335">
        <v>2.5</v>
      </c>
      <c r="N36" s="271">
        <f>K36/M36</f>
        <v>3041.2323284818285</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3447.2148284818286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26618.480547896164</v>
      </c>
      <c r="N48" s="271">
        <f>K48*M48</f>
        <v>34604.024712265018</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44.719047320465556</v>
      </c>
      <c r="N49" s="271">
        <f>K49*M49</f>
        <v>1341.5714196139668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35945.596131878985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48577.329604070168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9715.4659208140347</v>
      </c>
      <c r="M84" s="861"/>
      <c r="N84" s="51"/>
    </row>
    <row r="85" spans="1:14">
      <c r="B85" s="89" t="s">
        <v>973</v>
      </c>
      <c r="C85" s="90"/>
      <c r="D85" s="90"/>
      <c r="E85" s="90"/>
      <c r="F85" s="90"/>
      <c r="G85" s="90"/>
      <c r="H85" s="90"/>
      <c r="I85" s="87"/>
      <c r="J85" s="88"/>
      <c r="K85" s="303">
        <v>0.05</v>
      </c>
      <c r="L85" s="860">
        <f>N79*K85</f>
        <v>2428.8664802035087</v>
      </c>
      <c r="M85" s="861"/>
      <c r="N85" s="51"/>
    </row>
    <row r="86" spans="1:14" ht="15.75" thickBot="1">
      <c r="B86" s="91" t="s">
        <v>974</v>
      </c>
      <c r="C86" s="92"/>
      <c r="D86" s="92"/>
      <c r="E86" s="92"/>
      <c r="F86" s="92"/>
      <c r="G86" s="92"/>
      <c r="H86" s="92"/>
      <c r="I86" s="93"/>
      <c r="J86" s="94"/>
      <c r="K86" s="304">
        <v>0.05</v>
      </c>
      <c r="L86" s="862">
        <f>N79*K86</f>
        <v>2428.8664802035087</v>
      </c>
      <c r="M86" s="863"/>
      <c r="N86" s="51"/>
    </row>
    <row r="87" spans="1:14" ht="15.75" thickBot="1">
      <c r="B87" s="825" t="s">
        <v>953</v>
      </c>
      <c r="C87" s="826"/>
      <c r="D87" s="826"/>
      <c r="E87" s="826"/>
      <c r="F87" s="826"/>
      <c r="G87" s="826"/>
      <c r="H87" s="826"/>
      <c r="I87" s="826"/>
      <c r="J87" s="826"/>
      <c r="K87" s="826"/>
      <c r="L87" s="826"/>
      <c r="M87" s="827"/>
      <c r="N87" s="52">
        <f>L84+L85+L86</f>
        <v>14573.198881221053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63150.528485291223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335">
        <v>2.5</v>
      </c>
      <c r="N36" s="271">
        <f>K36/M36</f>
        <v>3041.2323284818285</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3447.2148284818286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26618.480547896164</v>
      </c>
      <c r="N48" s="271">
        <f>K48*M48</f>
        <v>34604.024712265018</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44.719047320465556</v>
      </c>
      <c r="N49" s="271">
        <f>K49*M49</f>
        <v>1341.5714196139668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35945.596131878985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45"/>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48577.329604070168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9715.4659208140347</v>
      </c>
      <c r="M84" s="861"/>
      <c r="N84" s="51"/>
    </row>
    <row r="85" spans="1:14">
      <c r="B85" s="89" t="s">
        <v>973</v>
      </c>
      <c r="C85" s="90"/>
      <c r="D85" s="90"/>
      <c r="E85" s="90"/>
      <c r="F85" s="90"/>
      <c r="G85" s="90"/>
      <c r="H85" s="90"/>
      <c r="I85" s="87"/>
      <c r="J85" s="88"/>
      <c r="K85" s="303">
        <v>0.05</v>
      </c>
      <c r="L85" s="860">
        <f>N79*K85</f>
        <v>2428.8664802035087</v>
      </c>
      <c r="M85" s="861"/>
      <c r="N85" s="51"/>
    </row>
    <row r="86" spans="1:14" ht="15.75" thickBot="1">
      <c r="B86" s="91" t="s">
        <v>974</v>
      </c>
      <c r="C86" s="92"/>
      <c r="D86" s="92"/>
      <c r="E86" s="92"/>
      <c r="F86" s="92"/>
      <c r="G86" s="92"/>
      <c r="H86" s="92"/>
      <c r="I86" s="93"/>
      <c r="J86" s="94"/>
      <c r="K86" s="304">
        <v>0.05</v>
      </c>
      <c r="L86" s="862">
        <f>N79*K86</f>
        <v>2428.8664802035087</v>
      </c>
      <c r="M86" s="863"/>
      <c r="N86" s="51"/>
    </row>
    <row r="87" spans="1:14" ht="15.75" thickBot="1">
      <c r="B87" s="825" t="s">
        <v>953</v>
      </c>
      <c r="C87" s="826"/>
      <c r="D87" s="826"/>
      <c r="E87" s="826"/>
      <c r="F87" s="826"/>
      <c r="G87" s="826"/>
      <c r="H87" s="826"/>
      <c r="I87" s="826"/>
      <c r="J87" s="826"/>
      <c r="K87" s="826"/>
      <c r="L87" s="826"/>
      <c r="M87" s="827"/>
      <c r="N87" s="52">
        <f>L84+L85+L86</f>
        <v>14573.198881221053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63150.528485291223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335">
        <v>2.5</v>
      </c>
      <c r="N36" s="271">
        <f>K36/M36</f>
        <v>3041.2323284818285</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3447.2148284818286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40460.090432802172</v>
      </c>
      <c r="N48" s="271">
        <f>K48*M48</f>
        <v>52598.117562642823</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44.719047320465556</v>
      </c>
      <c r="N49" s="271">
        <f>K49*M49</f>
        <v>1341.5714196139668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53939.68898225679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66571.422454447966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13314.284490889593</v>
      </c>
      <c r="M84" s="861"/>
      <c r="N84" s="51"/>
    </row>
    <row r="85" spans="1:14">
      <c r="B85" s="89" t="s">
        <v>973</v>
      </c>
      <c r="C85" s="90"/>
      <c r="D85" s="90"/>
      <c r="E85" s="90"/>
      <c r="F85" s="90"/>
      <c r="G85" s="90"/>
      <c r="H85" s="90"/>
      <c r="I85" s="87"/>
      <c r="J85" s="88"/>
      <c r="K85" s="303">
        <v>0.05</v>
      </c>
      <c r="L85" s="860">
        <f>N79*K85</f>
        <v>3328.5711227223983</v>
      </c>
      <c r="M85" s="861"/>
      <c r="N85" s="51"/>
    </row>
    <row r="86" spans="1:14" ht="15.75" thickBot="1">
      <c r="B86" s="91" t="s">
        <v>974</v>
      </c>
      <c r="C86" s="92"/>
      <c r="D86" s="92"/>
      <c r="E86" s="92"/>
      <c r="F86" s="92"/>
      <c r="G86" s="92"/>
      <c r="H86" s="92"/>
      <c r="I86" s="93"/>
      <c r="J86" s="94"/>
      <c r="K86" s="304">
        <v>0.05</v>
      </c>
      <c r="L86" s="862">
        <f>N79*K86</f>
        <v>3328.5711227223983</v>
      </c>
      <c r="M86" s="863"/>
      <c r="N86" s="51"/>
    </row>
    <row r="87" spans="1:14" ht="15.75" thickBot="1">
      <c r="B87" s="825" t="s">
        <v>953</v>
      </c>
      <c r="C87" s="826"/>
      <c r="D87" s="826"/>
      <c r="E87" s="826"/>
      <c r="F87" s="826"/>
      <c r="G87" s="826"/>
      <c r="H87" s="826"/>
      <c r="I87" s="826"/>
      <c r="J87" s="826"/>
      <c r="K87" s="826"/>
      <c r="L87" s="826"/>
      <c r="M87" s="827"/>
      <c r="N87" s="52">
        <f>L84+L85+L86</f>
        <v>19971.42673633439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86542.849190782348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6"/>
      <c r="J36" s="267"/>
      <c r="K36" s="268">
        <f>VLOOKUP(A36,EQUIPOS!A6:D163,4,FALSE)</f>
        <v>7603.0808212045713</v>
      </c>
      <c r="L36" s="269"/>
      <c r="M36" s="335">
        <v>2.5</v>
      </c>
      <c r="N36" s="271">
        <f>K36/M36</f>
        <v>3041.2323284818285</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3447.2148284818286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40460.090432802172</v>
      </c>
      <c r="N48" s="271">
        <f>K48*M48</f>
        <v>52598.117562642823</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44.719047320465556</v>
      </c>
      <c r="N49" s="271">
        <f>K49*M49</f>
        <v>1341.5714196139668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53939.68898225679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66571.422454447966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13314.284490889593</v>
      </c>
      <c r="M84" s="861"/>
      <c r="N84" s="51"/>
    </row>
    <row r="85" spans="1:14">
      <c r="B85" s="89" t="s">
        <v>973</v>
      </c>
      <c r="C85" s="90"/>
      <c r="D85" s="90"/>
      <c r="E85" s="90"/>
      <c r="F85" s="90"/>
      <c r="G85" s="90"/>
      <c r="H85" s="90"/>
      <c r="I85" s="87"/>
      <c r="J85" s="88"/>
      <c r="K85" s="303">
        <v>0.05</v>
      </c>
      <c r="L85" s="860">
        <f>N79*K85</f>
        <v>3328.5711227223983</v>
      </c>
      <c r="M85" s="861"/>
      <c r="N85" s="51"/>
    </row>
    <row r="86" spans="1:14" ht="15.75" thickBot="1">
      <c r="B86" s="91" t="s">
        <v>974</v>
      </c>
      <c r="C86" s="92"/>
      <c r="D86" s="92"/>
      <c r="E86" s="92"/>
      <c r="F86" s="92"/>
      <c r="G86" s="92"/>
      <c r="H86" s="92"/>
      <c r="I86" s="93"/>
      <c r="J86" s="94"/>
      <c r="K86" s="304">
        <v>0.05</v>
      </c>
      <c r="L86" s="862">
        <f>N79*K86</f>
        <v>3328.5711227223983</v>
      </c>
      <c r="M86" s="863"/>
      <c r="N86" s="51"/>
    </row>
    <row r="87" spans="1:14" ht="15.75" thickBot="1">
      <c r="B87" s="825" t="s">
        <v>953</v>
      </c>
      <c r="C87" s="826"/>
      <c r="D87" s="826"/>
      <c r="E87" s="826"/>
      <c r="F87" s="826"/>
      <c r="G87" s="826"/>
      <c r="H87" s="826"/>
      <c r="I87" s="826"/>
      <c r="J87" s="826"/>
      <c r="K87" s="826"/>
      <c r="L87" s="826"/>
      <c r="M87" s="827"/>
      <c r="N87" s="52">
        <f>L84+L85+L86</f>
        <v>19971.42673633439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86542.849190782348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6"/>
      <c r="J36" s="267"/>
      <c r="K36" s="268"/>
      <c r="L36" s="269"/>
      <c r="M36" s="335"/>
      <c r="N36" s="271"/>
      <c r="P36" s="106"/>
    </row>
    <row r="37" spans="1:16">
      <c r="A37" s="113"/>
      <c r="B37" s="874"/>
      <c r="C37" s="875"/>
      <c r="D37" s="875"/>
      <c r="E37" s="875"/>
      <c r="F37" s="875"/>
      <c r="G37" s="875"/>
      <c r="H37" s="876"/>
      <c r="I37" s="420"/>
      <c r="J37" s="421"/>
      <c r="K37" s="268"/>
      <c r="L37" s="334"/>
      <c r="M37" s="335"/>
      <c r="N37" s="271"/>
      <c r="P37" s="103"/>
    </row>
    <row r="38" spans="1:16">
      <c r="A38" s="113"/>
      <c r="B38" s="874"/>
      <c r="C38" s="875"/>
      <c r="D38" s="875"/>
      <c r="E38" s="875"/>
      <c r="F38" s="875"/>
      <c r="G38" s="875"/>
      <c r="H38" s="876"/>
      <c r="I38" s="327"/>
      <c r="J38" s="329"/>
      <c r="K38" s="268"/>
      <c r="L38" s="422"/>
      <c r="M38" s="423"/>
      <c r="N38" s="271"/>
      <c r="P38" s="106"/>
    </row>
    <row r="39" spans="1:16">
      <c r="B39" s="874"/>
      <c r="C39" s="875"/>
      <c r="D39" s="875"/>
      <c r="E39" s="875"/>
      <c r="F39" s="875"/>
      <c r="G39" s="875"/>
      <c r="H39" s="87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2" t="s">
        <v>952</v>
      </c>
      <c r="C41" s="883"/>
      <c r="D41" s="883"/>
      <c r="E41" s="38"/>
      <c r="F41" s="39"/>
      <c r="G41" s="39"/>
      <c r="H41" s="40"/>
      <c r="I41" s="36"/>
      <c r="J41" s="37"/>
      <c r="K41" s="278"/>
      <c r="L41" s="275"/>
      <c r="M41" s="400">
        <v>0.05</v>
      </c>
      <c r="N41" s="343">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4" t="s">
        <v>945</v>
      </c>
      <c r="K47" s="85" t="s">
        <v>946</v>
      </c>
      <c r="L47" s="906" t="s">
        <v>955</v>
      </c>
      <c r="M47" s="905"/>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47913.264986213093</v>
      </c>
      <c r="N48" s="271">
        <f>K48*M48</f>
        <v>62287.244482077025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62287.244482077025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71877.745625786367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14375.549125157275</v>
      </c>
      <c r="M84" s="861"/>
      <c r="N84" s="51"/>
    </row>
    <row r="85" spans="1:14">
      <c r="B85" s="89" t="s">
        <v>973</v>
      </c>
      <c r="C85" s="90"/>
      <c r="D85" s="90"/>
      <c r="E85" s="90"/>
      <c r="F85" s="90"/>
      <c r="G85" s="90"/>
      <c r="H85" s="90"/>
      <c r="I85" s="87"/>
      <c r="J85" s="88"/>
      <c r="K85" s="303">
        <v>0.05</v>
      </c>
      <c r="L85" s="860">
        <f>N79*K85</f>
        <v>3593.8872812893187</v>
      </c>
      <c r="M85" s="861"/>
      <c r="N85" s="51"/>
    </row>
    <row r="86" spans="1:14" ht="15.75" thickBot="1">
      <c r="B86" s="91" t="s">
        <v>974</v>
      </c>
      <c r="C86" s="92"/>
      <c r="D86" s="92"/>
      <c r="E86" s="92"/>
      <c r="F86" s="92"/>
      <c r="G86" s="92"/>
      <c r="H86" s="92"/>
      <c r="I86" s="93"/>
      <c r="J86" s="94"/>
      <c r="K86" s="304">
        <v>0.05</v>
      </c>
      <c r="L86" s="862">
        <f>N79*K86</f>
        <v>3593.8872812893187</v>
      </c>
      <c r="M86" s="863"/>
      <c r="N86" s="51"/>
    </row>
    <row r="87" spans="1:14" ht="15.75" thickBot="1">
      <c r="B87" s="825" t="s">
        <v>953</v>
      </c>
      <c r="C87" s="826"/>
      <c r="D87" s="826"/>
      <c r="E87" s="826"/>
      <c r="F87" s="826"/>
      <c r="G87" s="826"/>
      <c r="H87" s="826"/>
      <c r="I87" s="826"/>
      <c r="J87" s="826"/>
      <c r="K87" s="826"/>
      <c r="L87" s="826"/>
      <c r="M87" s="827"/>
      <c r="N87" s="52">
        <f>L84+L85+L86</f>
        <v>21563.323687735909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93441.069313522283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6"/>
      <c r="J36" s="267"/>
      <c r="K36" s="268"/>
      <c r="L36" s="269"/>
      <c r="M36" s="335"/>
      <c r="N36" s="271"/>
      <c r="P36" s="106"/>
    </row>
    <row r="37" spans="1:16">
      <c r="A37" s="113"/>
      <c r="B37" s="874"/>
      <c r="C37" s="875"/>
      <c r="D37" s="875"/>
      <c r="E37" s="875"/>
      <c r="F37" s="875"/>
      <c r="G37" s="875"/>
      <c r="H37" s="876"/>
      <c r="I37" s="420"/>
      <c r="J37" s="421"/>
      <c r="K37" s="268"/>
      <c r="L37" s="334"/>
      <c r="M37" s="335"/>
      <c r="N37" s="271"/>
      <c r="P37" s="103"/>
    </row>
    <row r="38" spans="1:16">
      <c r="A38" s="113"/>
      <c r="B38" s="874"/>
      <c r="C38" s="875"/>
      <c r="D38" s="875"/>
      <c r="E38" s="875"/>
      <c r="F38" s="875"/>
      <c r="G38" s="875"/>
      <c r="H38" s="876"/>
      <c r="I38" s="327"/>
      <c r="J38" s="329"/>
      <c r="K38" s="268"/>
      <c r="L38" s="422"/>
      <c r="M38" s="423"/>
      <c r="N38" s="271"/>
      <c r="P38" s="106"/>
    </row>
    <row r="39" spans="1:16">
      <c r="B39" s="874"/>
      <c r="C39" s="875"/>
      <c r="D39" s="875"/>
      <c r="E39" s="875"/>
      <c r="F39" s="875"/>
      <c r="G39" s="875"/>
      <c r="H39" s="87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2" t="s">
        <v>952</v>
      </c>
      <c r="C41" s="883"/>
      <c r="D41" s="883"/>
      <c r="E41" s="38"/>
      <c r="F41" s="39"/>
      <c r="G41" s="39"/>
      <c r="H41" s="40"/>
      <c r="I41" s="36"/>
      <c r="J41" s="37"/>
      <c r="K41" s="278"/>
      <c r="L41" s="275"/>
      <c r="M41" s="400">
        <v>0.05</v>
      </c>
      <c r="N41" s="343">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4" t="s">
        <v>945</v>
      </c>
      <c r="K47" s="85" t="s">
        <v>946</v>
      </c>
      <c r="L47" s="906" t="s">
        <v>955</v>
      </c>
      <c r="M47" s="905"/>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74531.745534109257</v>
      </c>
      <c r="N48" s="271">
        <f>K48*M48</f>
        <v>96891.269194342036</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96891.269194342036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106481.77033805138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21296.354067610278</v>
      </c>
      <c r="M84" s="861"/>
      <c r="N84" s="51"/>
    </row>
    <row r="85" spans="1:14">
      <c r="B85" s="89" t="s">
        <v>973</v>
      </c>
      <c r="C85" s="90"/>
      <c r="D85" s="90"/>
      <c r="E85" s="90"/>
      <c r="F85" s="90"/>
      <c r="G85" s="90"/>
      <c r="H85" s="90"/>
      <c r="I85" s="87"/>
      <c r="J85" s="88"/>
      <c r="K85" s="303">
        <v>0.05</v>
      </c>
      <c r="L85" s="860">
        <f>N79*K85</f>
        <v>5324.0885169025696</v>
      </c>
      <c r="M85" s="861"/>
      <c r="N85" s="51"/>
    </row>
    <row r="86" spans="1:14" ht="15.75" thickBot="1">
      <c r="B86" s="91" t="s">
        <v>974</v>
      </c>
      <c r="C86" s="92"/>
      <c r="D86" s="92"/>
      <c r="E86" s="92"/>
      <c r="F86" s="92"/>
      <c r="G86" s="92"/>
      <c r="H86" s="92"/>
      <c r="I86" s="93"/>
      <c r="J86" s="94"/>
      <c r="K86" s="304">
        <v>0.05</v>
      </c>
      <c r="L86" s="862">
        <f>N79*K86</f>
        <v>5324.0885169025696</v>
      </c>
      <c r="M86" s="863"/>
      <c r="N86" s="51"/>
    </row>
    <row r="87" spans="1:14" ht="15.75" thickBot="1">
      <c r="B87" s="825" t="s">
        <v>953</v>
      </c>
      <c r="C87" s="826"/>
      <c r="D87" s="826"/>
      <c r="E87" s="826"/>
      <c r="F87" s="826"/>
      <c r="G87" s="826"/>
      <c r="H87" s="826"/>
      <c r="I87" s="826"/>
      <c r="J87" s="826"/>
      <c r="K87" s="826"/>
      <c r="L87" s="826"/>
      <c r="M87" s="827"/>
      <c r="N87" s="52">
        <f>L84+L85+L86</f>
        <v>31944.531101415421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138426.3014394668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6"/>
      <c r="J36" s="267"/>
      <c r="K36" s="268"/>
      <c r="L36" s="269"/>
      <c r="M36" s="335"/>
      <c r="N36" s="271"/>
      <c r="P36" s="106"/>
    </row>
    <row r="37" spans="1:16">
      <c r="A37" s="113"/>
      <c r="B37" s="874"/>
      <c r="C37" s="875"/>
      <c r="D37" s="875"/>
      <c r="E37" s="875"/>
      <c r="F37" s="875"/>
      <c r="G37" s="875"/>
      <c r="H37" s="876"/>
      <c r="I37" s="420"/>
      <c r="J37" s="421"/>
      <c r="K37" s="268"/>
      <c r="L37" s="334"/>
      <c r="M37" s="335"/>
      <c r="N37" s="271"/>
      <c r="P37" s="103"/>
    </row>
    <row r="38" spans="1:16">
      <c r="A38" s="113"/>
      <c r="B38" s="874"/>
      <c r="C38" s="875"/>
      <c r="D38" s="875"/>
      <c r="E38" s="875"/>
      <c r="F38" s="875"/>
      <c r="G38" s="875"/>
      <c r="H38" s="876"/>
      <c r="I38" s="327"/>
      <c r="J38" s="329"/>
      <c r="K38" s="268"/>
      <c r="L38" s="422"/>
      <c r="M38" s="423"/>
      <c r="N38" s="271"/>
      <c r="P38" s="106"/>
    </row>
    <row r="39" spans="1:16">
      <c r="B39" s="874"/>
      <c r="C39" s="875"/>
      <c r="D39" s="875"/>
      <c r="E39" s="875"/>
      <c r="F39" s="875"/>
      <c r="G39" s="875"/>
      <c r="H39" s="87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2" t="s">
        <v>952</v>
      </c>
      <c r="C41" s="883"/>
      <c r="D41" s="883"/>
      <c r="E41" s="38"/>
      <c r="F41" s="39"/>
      <c r="G41" s="39"/>
      <c r="H41" s="40"/>
      <c r="I41" s="36"/>
      <c r="J41" s="37"/>
      <c r="K41" s="278"/>
      <c r="L41" s="275"/>
      <c r="M41" s="400">
        <v>0.05</v>
      </c>
      <c r="N41" s="343">
        <f>N77*M41</f>
        <v>270.65500000000003</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4" t="s">
        <v>945</v>
      </c>
      <c r="K47" s="85" t="s">
        <v>946</v>
      </c>
      <c r="L47" s="906" t="s">
        <v>955</v>
      </c>
      <c r="M47" s="905"/>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48147.507615034578</v>
      </c>
      <c r="N48" s="271">
        <f>K48*M48</f>
        <v>62591.759899544952</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62591.759899544952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2">
        <f>VLOOKUP(A60,TRANSPORTE!A5:D117,4,FALSE)</f>
        <v>819.12972593026996</v>
      </c>
      <c r="M60" s="913"/>
      <c r="N60" s="286">
        <f>K60*L60</f>
        <v>1064.8686437093511</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69340.383543254298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13868.07670865086</v>
      </c>
      <c r="M84" s="861"/>
      <c r="N84" s="51"/>
    </row>
    <row r="85" spans="1:14">
      <c r="B85" s="89" t="s">
        <v>973</v>
      </c>
      <c r="C85" s="90"/>
      <c r="D85" s="90"/>
      <c r="E85" s="90"/>
      <c r="F85" s="90"/>
      <c r="G85" s="90"/>
      <c r="H85" s="90"/>
      <c r="I85" s="87"/>
      <c r="J85" s="88"/>
      <c r="K85" s="303">
        <v>0.05</v>
      </c>
      <c r="L85" s="860">
        <f>N79*K85</f>
        <v>3467.0191771627151</v>
      </c>
      <c r="M85" s="861"/>
      <c r="N85" s="51"/>
    </row>
    <row r="86" spans="1:14" ht="15.75" thickBot="1">
      <c r="B86" s="91" t="s">
        <v>974</v>
      </c>
      <c r="C86" s="92"/>
      <c r="D86" s="92"/>
      <c r="E86" s="92"/>
      <c r="F86" s="92"/>
      <c r="G86" s="92"/>
      <c r="H86" s="92"/>
      <c r="I86" s="93"/>
      <c r="J86" s="94"/>
      <c r="K86" s="304">
        <v>0.05</v>
      </c>
      <c r="L86" s="862">
        <f>N79*K86</f>
        <v>3467.0191771627151</v>
      </c>
      <c r="M86" s="863"/>
      <c r="N86" s="51"/>
    </row>
    <row r="87" spans="1:14" ht="15.75" thickBot="1">
      <c r="B87" s="825" t="s">
        <v>953</v>
      </c>
      <c r="C87" s="826"/>
      <c r="D87" s="826"/>
      <c r="E87" s="826"/>
      <c r="F87" s="826"/>
      <c r="G87" s="826"/>
      <c r="H87" s="826"/>
      <c r="I87" s="826"/>
      <c r="J87" s="826"/>
      <c r="K87" s="826"/>
      <c r="L87" s="826"/>
      <c r="M87" s="827"/>
      <c r="N87" s="52">
        <f>L84+L85+L86</f>
        <v>20802.115062976289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90142.498606230583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6"/>
      <c r="J36" s="267"/>
      <c r="K36" s="268">
        <f>VLOOKUP(A36,EQUIPOS!A6:D163,4,FALSE)</f>
        <v>2815.1393228670222</v>
      </c>
      <c r="L36" s="269"/>
      <c r="M36" s="270">
        <v>2</v>
      </c>
      <c r="N36" s="271">
        <f>K36/M36</f>
        <v>1407.5696614335111</v>
      </c>
    </row>
    <row r="37" spans="1:14">
      <c r="A37" s="113" t="s">
        <v>282</v>
      </c>
      <c r="B37" s="874" t="str">
        <f>VLOOKUP(A37,EQUIPOS!A7:D154,3,FALSE)</f>
        <v>Piloteadora potencia 250KW, RPM 1800, fuerza elevadora 200KN</v>
      </c>
      <c r="C37" s="875"/>
      <c r="D37" s="875"/>
      <c r="E37" s="875"/>
      <c r="F37" s="875"/>
      <c r="G37" s="875"/>
      <c r="H37" s="876"/>
      <c r="I37" s="420"/>
      <c r="J37" s="421"/>
      <c r="K37" s="268">
        <f>VLOOKUP(A37,EQUIPOS!A7:D164,4,FALSE)</f>
        <v>593625.25364484254</v>
      </c>
      <c r="L37" s="334"/>
      <c r="M37" s="335">
        <v>4</v>
      </c>
      <c r="N37" s="271">
        <f>K37/M37</f>
        <v>148406.31341121063</v>
      </c>
    </row>
    <row r="38" spans="1:14">
      <c r="A38" s="113" t="s">
        <v>363</v>
      </c>
      <c r="B38" s="874" t="str">
        <f>VLOOKUP(A38,EQUIPOS!A8:D154,3,FALSE)</f>
        <v>Vibrador de concreto, Motor de 3 hp a 18.000 rpm Mangueras de 4 mt</v>
      </c>
      <c r="C38" s="875"/>
      <c r="D38" s="875"/>
      <c r="E38" s="875"/>
      <c r="F38" s="875"/>
      <c r="G38" s="875"/>
      <c r="H38" s="876"/>
      <c r="I38" s="327"/>
      <c r="J38" s="329"/>
      <c r="K38" s="268">
        <f>VLOOKUP(A38,EQUIPOS!A8:D165,4,FALSE)</f>
        <v>5377.2907431127433</v>
      </c>
      <c r="L38" s="422"/>
      <c r="M38" s="423">
        <v>2</v>
      </c>
      <c r="N38" s="271">
        <f>K38/M38</f>
        <v>2688.6453715563716</v>
      </c>
    </row>
    <row r="39" spans="1:14">
      <c r="B39" s="874"/>
      <c r="C39" s="875"/>
      <c r="D39" s="875"/>
      <c r="E39" s="881"/>
      <c r="F39" s="875"/>
      <c r="G39" s="875"/>
      <c r="H39" s="876"/>
      <c r="I39" s="36"/>
      <c r="J39" s="37"/>
      <c r="K39" s="273"/>
      <c r="L39" s="275"/>
      <c r="M39" s="276"/>
      <c r="N39" s="277"/>
    </row>
    <row r="40" spans="1:14">
      <c r="B40" s="882" t="s">
        <v>952</v>
      </c>
      <c r="C40" s="883"/>
      <c r="D40" s="883"/>
      <c r="E40" s="38"/>
      <c r="F40" s="39"/>
      <c r="G40" s="39"/>
      <c r="H40" s="40"/>
      <c r="I40" s="36"/>
      <c r="J40" s="37"/>
      <c r="K40" s="278"/>
      <c r="L40" s="275"/>
      <c r="M40" s="400">
        <v>0.1</v>
      </c>
      <c r="N40" s="343">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3">
        <f>SUM(N36:N41)</f>
        <v>153742.6172227498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4" t="s">
        <v>945</v>
      </c>
      <c r="K46" s="85" t="s">
        <v>946</v>
      </c>
      <c r="L46" s="906" t="s">
        <v>955</v>
      </c>
      <c r="M46" s="905"/>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2928.0328602685777</v>
      </c>
      <c r="N47" s="271">
        <f>K47*M47</f>
        <v>34771.035058033449</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4845.6281989390181</v>
      </c>
      <c r="N48" s="271">
        <f>K48*M48</f>
        <v>2422.8140994695091</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5701.678533359358</v>
      </c>
      <c r="N49" s="271">
        <f>K49*M49</f>
        <v>2850.839266679679</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380010.53905003081</v>
      </c>
      <c r="N50" s="271">
        <f>K50*M50</f>
        <v>50141.20934618351</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5" t="s">
        <v>953</v>
      </c>
      <c r="C54" s="826"/>
      <c r="D54" s="826"/>
      <c r="E54" s="826"/>
      <c r="F54" s="826"/>
      <c r="G54" s="826"/>
      <c r="H54" s="826"/>
      <c r="I54" s="826"/>
      <c r="J54" s="826"/>
      <c r="K54" s="826"/>
      <c r="L54" s="826"/>
      <c r="M54" s="827"/>
      <c r="N54" s="393">
        <f>SUM(N47:N53)</f>
        <v>90185.897770366137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12">
        <f>VLOOKUP(A59,TRANSPORTE!A5:D117,4,FALSE)</f>
        <v>41.265929205558329</v>
      </c>
      <c r="M59" s="913"/>
      <c r="N59" s="286">
        <f>K59*L59</f>
        <v>2.0632964602779165</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2.0632964602779165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256331.46607506904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51266.293215013808</v>
      </c>
      <c r="M83" s="861"/>
      <c r="N83" s="51"/>
    </row>
    <row r="84" spans="1:14">
      <c r="B84" s="89" t="s">
        <v>973</v>
      </c>
      <c r="C84" s="90"/>
      <c r="D84" s="90"/>
      <c r="E84" s="90"/>
      <c r="F84" s="90"/>
      <c r="G84" s="90"/>
      <c r="H84" s="90"/>
      <c r="I84" s="87"/>
      <c r="J84" s="88"/>
      <c r="K84" s="303">
        <v>0.05</v>
      </c>
      <c r="L84" s="860">
        <f>N78*K84</f>
        <v>12816.573303753452</v>
      </c>
      <c r="M84" s="861"/>
      <c r="N84" s="51"/>
    </row>
    <row r="85" spans="1:14" ht="15.75" thickBot="1">
      <c r="B85" s="91" t="s">
        <v>974</v>
      </c>
      <c r="C85" s="92"/>
      <c r="D85" s="92"/>
      <c r="E85" s="92"/>
      <c r="F85" s="92"/>
      <c r="G85" s="92"/>
      <c r="H85" s="92"/>
      <c r="I85" s="93"/>
      <c r="J85" s="94"/>
      <c r="K85" s="304">
        <v>0.05</v>
      </c>
      <c r="L85" s="862">
        <f>N78*K85</f>
        <v>12816.573303753452</v>
      </c>
      <c r="M85" s="863"/>
      <c r="N85" s="51"/>
    </row>
    <row r="86" spans="1:14" ht="15.75" thickBot="1">
      <c r="B86" s="825" t="s">
        <v>953</v>
      </c>
      <c r="C86" s="826"/>
      <c r="D86" s="826"/>
      <c r="E86" s="826"/>
      <c r="F86" s="826"/>
      <c r="G86" s="826"/>
      <c r="H86" s="826"/>
      <c r="I86" s="826"/>
      <c r="J86" s="826"/>
      <c r="K86" s="826"/>
      <c r="L86" s="826"/>
      <c r="M86" s="827"/>
      <c r="N86" s="52">
        <f>L83+L84+L85</f>
        <v>76899.439822520711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333230.90589758975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6"/>
      <c r="J36" s="267"/>
      <c r="K36" s="268">
        <f>VLOOKUP(A36,EQUIPOS!A6:D163,4,FALSE)</f>
        <v>2815.1393228670222</v>
      </c>
      <c r="L36" s="269"/>
      <c r="M36" s="270">
        <v>2</v>
      </c>
      <c r="N36" s="271">
        <f>K36/M36</f>
        <v>1407.5696614335111</v>
      </c>
    </row>
    <row r="37" spans="1:14">
      <c r="A37" s="113" t="s">
        <v>282</v>
      </c>
      <c r="B37" s="874" t="str">
        <f>VLOOKUP(A37,EQUIPOS!A7:D154,3,FALSE)</f>
        <v>Piloteadora potencia 250KW, RPM 1800, fuerza elevadora 200KN</v>
      </c>
      <c r="C37" s="875"/>
      <c r="D37" s="875"/>
      <c r="E37" s="875"/>
      <c r="F37" s="875"/>
      <c r="G37" s="875"/>
      <c r="H37" s="876"/>
      <c r="I37" s="420"/>
      <c r="J37" s="421"/>
      <c r="K37" s="268">
        <f>VLOOKUP(A37,EQUIPOS!A7:D164,4,FALSE)</f>
        <v>593625.25364484254</v>
      </c>
      <c r="L37" s="334"/>
      <c r="M37" s="335">
        <v>4</v>
      </c>
      <c r="N37" s="271">
        <f>K37/M37</f>
        <v>148406.31341121063</v>
      </c>
    </row>
    <row r="38" spans="1:14">
      <c r="A38" s="113" t="s">
        <v>363</v>
      </c>
      <c r="B38" s="874" t="str">
        <f>VLOOKUP(A38,EQUIPOS!A8:D154,3,FALSE)</f>
        <v>Vibrador de concreto, Motor de 3 hp a 18.000 rpm Mangueras de 4 mt</v>
      </c>
      <c r="C38" s="875"/>
      <c r="D38" s="875"/>
      <c r="E38" s="875"/>
      <c r="F38" s="875"/>
      <c r="G38" s="875"/>
      <c r="H38" s="876"/>
      <c r="I38" s="327"/>
      <c r="J38" s="329"/>
      <c r="K38" s="268">
        <f>VLOOKUP(A38,EQUIPOS!A8:D165,4,FALSE)</f>
        <v>5377.2907431127433</v>
      </c>
      <c r="L38" s="422"/>
      <c r="M38" s="423">
        <v>2</v>
      </c>
      <c r="N38" s="271">
        <f>K38/M38</f>
        <v>2688.6453715563716</v>
      </c>
    </row>
    <row r="39" spans="1:14">
      <c r="B39" s="874"/>
      <c r="C39" s="875"/>
      <c r="D39" s="875"/>
      <c r="E39" s="881"/>
      <c r="F39" s="875"/>
      <c r="G39" s="875"/>
      <c r="H39" s="876"/>
      <c r="I39" s="36"/>
      <c r="J39" s="37"/>
      <c r="K39" s="273"/>
      <c r="L39" s="275"/>
      <c r="M39" s="276"/>
      <c r="N39" s="277"/>
    </row>
    <row r="40" spans="1:14">
      <c r="B40" s="882" t="s">
        <v>952</v>
      </c>
      <c r="C40" s="883"/>
      <c r="D40" s="883"/>
      <c r="E40" s="38"/>
      <c r="F40" s="39"/>
      <c r="G40" s="39"/>
      <c r="H40" s="40"/>
      <c r="I40" s="36"/>
      <c r="J40" s="37"/>
      <c r="K40" s="278"/>
      <c r="L40" s="275"/>
      <c r="M40" s="400">
        <v>0.1</v>
      </c>
      <c r="N40" s="343">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3">
        <f>SUM(N36:N41)</f>
        <v>153742.6172227498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4" t="s">
        <v>945</v>
      </c>
      <c r="K46" s="85" t="s">
        <v>946</v>
      </c>
      <c r="L46" s="906" t="s">
        <v>955</v>
      </c>
      <c r="M46" s="905"/>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2928.0328602685777</v>
      </c>
      <c r="N47" s="271">
        <f>K47*M47</f>
        <v>34771.035058033449</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4845.6281989390181</v>
      </c>
      <c r="N48" s="271">
        <f>K48*M48</f>
        <v>2422.8140994695091</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5701.678533359358</v>
      </c>
      <c r="N49" s="271">
        <f>K49*M49</f>
        <v>2850.839266679679</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380010.53905003081</v>
      </c>
      <c r="N50" s="271">
        <f>K50*M50</f>
        <v>50141.20934618351</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5" t="s">
        <v>953</v>
      </c>
      <c r="C54" s="826"/>
      <c r="D54" s="826"/>
      <c r="E54" s="826"/>
      <c r="F54" s="826"/>
      <c r="G54" s="826"/>
      <c r="H54" s="826"/>
      <c r="I54" s="826"/>
      <c r="J54" s="826"/>
      <c r="K54" s="826"/>
      <c r="L54" s="826"/>
      <c r="M54" s="827"/>
      <c r="N54" s="393">
        <f>SUM(N47:N53)</f>
        <v>90185.897770366137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12">
        <f>VLOOKUP(A59,TRANSPORTE!A5:D117,4,FALSE)</f>
        <v>41.265929205558329</v>
      </c>
      <c r="M59" s="913"/>
      <c r="N59" s="286">
        <f>K59*L59</f>
        <v>2.0632964602779165</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2.0632964602779165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0">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256331.46607506904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51266.293215013808</v>
      </c>
      <c r="M83" s="861"/>
      <c r="N83" s="51"/>
    </row>
    <row r="84" spans="1:14">
      <c r="B84" s="89" t="s">
        <v>973</v>
      </c>
      <c r="C84" s="90"/>
      <c r="D84" s="90"/>
      <c r="E84" s="90"/>
      <c r="F84" s="90"/>
      <c r="G84" s="90"/>
      <c r="H84" s="90"/>
      <c r="I84" s="87"/>
      <c r="J84" s="88"/>
      <c r="K84" s="303">
        <v>0.05</v>
      </c>
      <c r="L84" s="860">
        <f>N78*K84</f>
        <v>12816.573303753452</v>
      </c>
      <c r="M84" s="861"/>
      <c r="N84" s="51"/>
    </row>
    <row r="85" spans="1:14" ht="15.75" thickBot="1">
      <c r="B85" s="91" t="s">
        <v>974</v>
      </c>
      <c r="C85" s="92"/>
      <c r="D85" s="92"/>
      <c r="E85" s="92"/>
      <c r="F85" s="92"/>
      <c r="G85" s="92"/>
      <c r="H85" s="92"/>
      <c r="I85" s="93"/>
      <c r="J85" s="94"/>
      <c r="K85" s="304">
        <v>0.05</v>
      </c>
      <c r="L85" s="862">
        <f>N78*K85</f>
        <v>12816.573303753452</v>
      </c>
      <c r="M85" s="863"/>
      <c r="N85" s="51"/>
    </row>
    <row r="86" spans="1:14" ht="15.75" thickBot="1">
      <c r="B86" s="825" t="s">
        <v>953</v>
      </c>
      <c r="C86" s="826"/>
      <c r="D86" s="826"/>
      <c r="E86" s="826"/>
      <c r="F86" s="826"/>
      <c r="G86" s="826"/>
      <c r="H86" s="826"/>
      <c r="I86" s="826"/>
      <c r="J86" s="826"/>
      <c r="K86" s="826"/>
      <c r="L86" s="826"/>
      <c r="M86" s="827"/>
      <c r="N86" s="52">
        <f>L83+L84+L85</f>
        <v>76899.439822520711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333230.90589758975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71"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243</v>
      </c>
      <c r="B36" s="874" t="str">
        <f>VLOOKUP(A36,EQUIPOS!A6:D154,3,FALSE)</f>
        <v>Grúa 10 ton</v>
      </c>
      <c r="C36" s="875"/>
      <c r="D36" s="875"/>
      <c r="E36" s="875"/>
      <c r="F36" s="875"/>
      <c r="G36" s="875"/>
      <c r="H36" s="876"/>
      <c r="I36" s="266"/>
      <c r="J36" s="267"/>
      <c r="K36" s="268">
        <f>VLOOKUP(A36,EQUIPOS!A6:D163,4,FALSE)</f>
        <v>125404.13779817353</v>
      </c>
      <c r="L36" s="269"/>
      <c r="M36" s="270">
        <v>0.158</v>
      </c>
      <c r="N36" s="271">
        <f t="shared" ref="N36:N44" si="0">K36/M36</f>
        <v>793697.0746719843</v>
      </c>
    </row>
    <row r="37" spans="1:14">
      <c r="A37" s="113" t="s">
        <v>121</v>
      </c>
      <c r="B37" s="874" t="str">
        <f>VLOOKUP(A37,EQUIPOS!A7:D154,3,FALSE)</f>
        <v>Bomba eléctrica para accionar la celda</v>
      </c>
      <c r="C37" s="875"/>
      <c r="D37" s="875"/>
      <c r="E37" s="875"/>
      <c r="F37" s="875"/>
      <c r="G37" s="875"/>
      <c r="H37" s="876"/>
      <c r="I37" s="420"/>
      <c r="J37" s="421"/>
      <c r="K37" s="268">
        <f>VLOOKUP(A37,EQUIPOS!A7:D164,4,FALSE)</f>
        <v>47062.37708779941</v>
      </c>
      <c r="L37" s="334"/>
      <c r="M37" s="335">
        <v>0.158</v>
      </c>
      <c r="N37" s="271">
        <f t="shared" si="0"/>
        <v>297863.14612531272</v>
      </c>
    </row>
    <row r="38" spans="1:14">
      <c r="A38" s="113" t="s">
        <v>217</v>
      </c>
      <c r="B38" s="874" t="str">
        <f>VLOOKUP(A38,EQUIPOS!A8:D154,3,FALSE)</f>
        <v>Equipo de soldadura y de acetileno (incluye soldadura)</v>
      </c>
      <c r="C38" s="875"/>
      <c r="D38" s="875"/>
      <c r="E38" s="875"/>
      <c r="F38" s="875"/>
      <c r="G38" s="875"/>
      <c r="H38" s="876"/>
      <c r="I38" s="420"/>
      <c r="J38" s="421"/>
      <c r="K38" s="437">
        <f>VLOOKUP(A38,EQUIPOS!A8:D165,4,FALSE)</f>
        <v>22685.682005207767</v>
      </c>
      <c r="L38" s="334"/>
      <c r="M38" s="335">
        <v>0.158</v>
      </c>
      <c r="N38" s="271">
        <f t="shared" si="0"/>
        <v>143580.26585574535</v>
      </c>
    </row>
    <row r="39" spans="1:14">
      <c r="A39" s="113" t="s">
        <v>255</v>
      </c>
      <c r="B39" s="874" t="str">
        <f>VLOOKUP(A39,EQUIPOS!A9:D154,3,FALSE)</f>
        <v>Manómetro cable de acero para bajar la celda</v>
      </c>
      <c r="C39" s="875"/>
      <c r="D39" s="875"/>
      <c r="E39" s="875"/>
      <c r="F39" s="875"/>
      <c r="G39" s="875"/>
      <c r="H39" s="876"/>
      <c r="I39" s="420"/>
      <c r="J39" s="421"/>
      <c r="K39" s="437">
        <f>VLOOKUP(A39,EQUIPOS!A9:D166,4,FALSE)</f>
        <v>1307175.5460657899</v>
      </c>
      <c r="L39" s="334"/>
      <c r="M39" s="335">
        <v>0.158</v>
      </c>
      <c r="N39" s="271">
        <f t="shared" si="0"/>
        <v>8273262.9497834798</v>
      </c>
    </row>
    <row r="40" spans="1:14">
      <c r="A40" s="113" t="s">
        <v>1648</v>
      </c>
      <c r="B40" s="874" t="str">
        <f>VLOOKUP(A40,EQUIPOS!A10:D154,3,FALSE)</f>
        <v xml:space="preserve">Retroexcavadora sobre llantas 
</v>
      </c>
      <c r="C40" s="875"/>
      <c r="D40" s="875"/>
      <c r="E40" s="875"/>
      <c r="F40" s="875"/>
      <c r="G40" s="875"/>
      <c r="H40" s="876"/>
      <c r="I40" s="420"/>
      <c r="J40" s="421"/>
      <c r="K40" s="437">
        <f>VLOOKUP(A40,EQUIPOS!A10:D167,4,FALSE)</f>
        <v>76669.722566768789</v>
      </c>
      <c r="L40" s="334"/>
      <c r="M40" s="335">
        <v>0.158</v>
      </c>
      <c r="N40" s="271">
        <f t="shared" si="0"/>
        <v>485251.40865043539</v>
      </c>
    </row>
    <row r="41" spans="1:14">
      <c r="A41" s="113" t="s">
        <v>115</v>
      </c>
      <c r="B41" s="874" t="str">
        <f>VLOOKUP(A41,EQUIPOS!A6:D154,3,FALSE)</f>
        <v>Andamiaje para Aplicar la Carga (Equipos Sustituto de la Tara)</v>
      </c>
      <c r="C41" s="875"/>
      <c r="D41" s="875"/>
      <c r="E41" s="875"/>
      <c r="F41" s="875"/>
      <c r="G41" s="875"/>
      <c r="H41" s="876"/>
      <c r="I41" s="420"/>
      <c r="J41" s="421"/>
      <c r="K41" s="437">
        <f>VLOOKUP(A41,EQUIPOS!A6:D154,4,FALSE)</f>
        <v>48290.975856287143</v>
      </c>
      <c r="L41" s="334"/>
      <c r="M41" s="335">
        <v>0.158</v>
      </c>
      <c r="N41" s="271">
        <f t="shared" si="0"/>
        <v>305639.08769801987</v>
      </c>
    </row>
    <row r="42" spans="1:14">
      <c r="A42" s="113" t="s">
        <v>224</v>
      </c>
      <c r="B42" s="874" t="str">
        <f>VLOOKUP(A42,EQUIPOS!A12:D156,3,FALSE)</f>
        <v>Equipo de Medición (Deformimetros Eléctricos, Mecánicos, Celdas de Carga,  Etc.)</v>
      </c>
      <c r="C42" s="875"/>
      <c r="D42" s="875"/>
      <c r="E42" s="875"/>
      <c r="F42" s="875"/>
      <c r="G42" s="875"/>
      <c r="H42" s="876"/>
      <c r="I42" s="327"/>
      <c r="J42" s="329"/>
      <c r="K42" s="437">
        <f>VLOOKUP(A42,EQUIPOS!A12:D169,4,FALSE)</f>
        <v>157384.2806836254</v>
      </c>
      <c r="L42" s="422"/>
      <c r="M42" s="423">
        <v>0.158</v>
      </c>
      <c r="N42" s="271">
        <f t="shared" si="0"/>
        <v>996103.04230142664</v>
      </c>
    </row>
    <row r="43" spans="1:14">
      <c r="A43" t="s">
        <v>335</v>
      </c>
      <c r="B43" s="874" t="str">
        <f>VLOOKUP(A43,EQUIPOS!A13:D157,3,FALSE)</f>
        <v>Tara (Recebo, Agua, Etc.)</v>
      </c>
      <c r="C43" s="875"/>
      <c r="D43" s="875"/>
      <c r="E43" s="875"/>
      <c r="F43" s="875"/>
      <c r="G43" s="875"/>
      <c r="H43" s="876"/>
      <c r="I43" s="36"/>
      <c r="J43" s="37"/>
      <c r="K43" s="437">
        <f>VLOOKUP(A43,EQUIPOS!A13:D170,4,FALSE)</f>
        <v>248088.48284376488</v>
      </c>
      <c r="L43" s="275"/>
      <c r="M43" s="276">
        <v>2.8000000000000001E-2</v>
      </c>
      <c r="N43" s="271">
        <f t="shared" si="0"/>
        <v>8860302.9587058891</v>
      </c>
    </row>
    <row r="44" spans="1:14">
      <c r="A44" t="s">
        <v>216</v>
      </c>
      <c r="B44" s="874" t="str">
        <f>VLOOKUP(A44,EQUIPOS!A14:D158,3,FALSE)</f>
        <v xml:space="preserve">Equipo de topografía Teodolito electrónico con abertura de anteojo de 42 mm. Aumento del anteojo: 30x.Distancia mínima de enfoque: 1.0 m. Precisión: 5´´. Compensador con rango de trabajo ±3´. </v>
      </c>
      <c r="C44" s="875"/>
      <c r="D44" s="875"/>
      <c r="E44" s="875"/>
      <c r="F44" s="875"/>
      <c r="G44" s="875"/>
      <c r="H44" s="876"/>
      <c r="I44" s="36"/>
      <c r="J44" s="37"/>
      <c r="K44" s="437">
        <f>VLOOKUP(A44,EQUIPOS!A14:D171,4,FALSE)</f>
        <v>5111.3148377845864</v>
      </c>
      <c r="L44" s="275"/>
      <c r="M44" s="276">
        <v>0.158</v>
      </c>
      <c r="N44" s="272">
        <f t="shared" si="0"/>
        <v>32350.093910029027</v>
      </c>
    </row>
    <row r="45" spans="1:14">
      <c r="B45" s="882" t="s">
        <v>952</v>
      </c>
      <c r="C45" s="883"/>
      <c r="D45" s="883"/>
      <c r="E45" s="38"/>
      <c r="F45" s="39"/>
      <c r="G45" s="39"/>
      <c r="H45" s="40"/>
      <c r="I45" s="36"/>
      <c r="J45" s="37"/>
      <c r="K45" s="278"/>
      <c r="L45" s="275"/>
      <c r="M45" s="400">
        <v>0.02</v>
      </c>
      <c r="N45" s="343">
        <f>N79*M45</f>
        <v>7707.987993879492</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3">
        <f>SUM(N36:N46)</f>
        <v>20195758.015696201</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4" t="s">
        <v>945</v>
      </c>
      <c r="K51" s="85" t="s">
        <v>946</v>
      </c>
      <c r="L51" s="906" t="s">
        <v>955</v>
      </c>
      <c r="M51" s="905"/>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13514369.554505091</v>
      </c>
      <c r="N52" s="271">
        <f t="shared" ref="N52:N58" si="1">K52*M52</f>
        <v>13514369.554505091</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81542.349738680452</v>
      </c>
      <c r="N53" s="271">
        <f t="shared" si="1"/>
        <v>2446270.4921604134</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53100.431254361349</v>
      </c>
      <c r="N54" s="271">
        <f t="shared" si="1"/>
        <v>3186025.8752616812</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34052.958957646413</v>
      </c>
      <c r="N55" s="271">
        <f t="shared" si="1"/>
        <v>408635.50749175693</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1336275.0397984216</v>
      </c>
      <c r="N56" s="271">
        <f t="shared" si="1"/>
        <v>2672550.0795968431</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819466.18542153528</v>
      </c>
      <c r="N57" s="271">
        <f t="shared" si="1"/>
        <v>4097330.9271076764</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26618.480547896164</v>
      </c>
      <c r="N58" s="271">
        <f t="shared" si="1"/>
        <v>1863293.6383527315</v>
      </c>
    </row>
    <row r="59" spans="1:14" ht="15.75" thickBot="1">
      <c r="B59" s="825" t="s">
        <v>953</v>
      </c>
      <c r="C59" s="826"/>
      <c r="D59" s="826"/>
      <c r="E59" s="826"/>
      <c r="F59" s="826"/>
      <c r="G59" s="826"/>
      <c r="H59" s="826"/>
      <c r="I59" s="826"/>
      <c r="J59" s="826"/>
      <c r="K59" s="826"/>
      <c r="L59" s="826"/>
      <c r="M59" s="827"/>
      <c r="N59" s="393">
        <f>SUM(N52:N58)</f>
        <v>28188476.074476194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912">
        <f>VLOOKUP(A64,TRANSPORTE!A5:D117,4,FALSE)</f>
        <v>131713.43243447895</v>
      </c>
      <c r="M64" s="913"/>
      <c r="N64" s="286">
        <f>K64*L64</f>
        <v>6585.6716217239482</v>
      </c>
    </row>
    <row r="65" spans="1:15">
      <c r="B65" s="46"/>
      <c r="C65" s="47"/>
      <c r="D65" s="47"/>
      <c r="E65" s="47"/>
      <c r="F65" s="47"/>
      <c r="G65" s="47"/>
      <c r="H65" s="310"/>
      <c r="I65" s="278"/>
      <c r="J65" s="285"/>
      <c r="K65" s="278"/>
      <c r="L65" s="912"/>
      <c r="M65" s="913"/>
      <c r="N65" s="286"/>
    </row>
    <row r="66" spans="1:15">
      <c r="B66" s="46"/>
      <c r="C66" s="47"/>
      <c r="D66" s="47"/>
      <c r="E66" s="47"/>
      <c r="F66" s="47"/>
      <c r="G66" s="47"/>
      <c r="H66" s="310"/>
      <c r="I66" s="278"/>
      <c r="J66" s="285"/>
      <c r="K66" s="278"/>
      <c r="L66" s="912"/>
      <c r="M66" s="913"/>
      <c r="N66" s="286"/>
    </row>
    <row r="67" spans="1:15">
      <c r="B67" s="46"/>
      <c r="C67" s="47"/>
      <c r="D67" s="47"/>
      <c r="E67" s="47"/>
      <c r="F67" s="47"/>
      <c r="G67" s="47"/>
      <c r="H67" s="310"/>
      <c r="I67" s="278"/>
      <c r="J67" s="285"/>
      <c r="K67" s="278"/>
      <c r="L67" s="912"/>
      <c r="M67" s="913"/>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6585.6716217239482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15</v>
      </c>
      <c r="B75" s="49" t="str">
        <f>VLOOKUP(A75,'MANO DE OBRA'!A8:D68,3,FALSE)</f>
        <v>Obrero (6)</v>
      </c>
      <c r="C75" s="47"/>
      <c r="D75" s="47"/>
      <c r="E75" s="47"/>
      <c r="F75" s="47"/>
      <c r="G75" s="47"/>
      <c r="H75" s="47"/>
      <c r="I75" s="291">
        <f>K75/J75*100</f>
        <v>175560</v>
      </c>
      <c r="J75" s="292">
        <v>185</v>
      </c>
      <c r="K75" s="293">
        <f>VLOOKUP(A75,'MANO DE OBRA'!A8:D99,4,FALSE)</f>
        <v>324786</v>
      </c>
      <c r="L75" s="50"/>
      <c r="M75" s="433">
        <v>1.26</v>
      </c>
      <c r="N75" s="394">
        <f>K75/M75</f>
        <v>257766.66666666666</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29260.000000000004</v>
      </c>
      <c r="J77" s="292">
        <v>185</v>
      </c>
      <c r="K77" s="297">
        <f>VLOOKUP(A77,'MANO DE OBRA'!A11:D103,4,FALSE)</f>
        <v>54131</v>
      </c>
      <c r="L77" s="317"/>
      <c r="M77" s="299">
        <v>1.26</v>
      </c>
      <c r="N77" s="394">
        <f>K77/M77</f>
        <v>42961.111111111109</v>
      </c>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0">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48776219.161488093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3"/>
      <c r="J85" s="333"/>
      <c r="K85" s="301" t="s">
        <v>970</v>
      </c>
      <c r="L85" s="872" t="s">
        <v>971</v>
      </c>
      <c r="M85" s="873"/>
      <c r="N85" s="302"/>
    </row>
    <row r="86" spans="1:14">
      <c r="B86" s="858" t="s">
        <v>972</v>
      </c>
      <c r="C86" s="859"/>
      <c r="D86" s="859"/>
      <c r="E86" s="859"/>
      <c r="F86" s="859"/>
      <c r="G86" s="859"/>
      <c r="H86" s="859"/>
      <c r="I86" s="87"/>
      <c r="J86" s="88"/>
      <c r="K86" s="303">
        <v>0.2</v>
      </c>
      <c r="L86" s="860">
        <f>N81*K86</f>
        <v>9755243.8322976194</v>
      </c>
      <c r="M86" s="861"/>
      <c r="N86" s="51"/>
    </row>
    <row r="87" spans="1:14">
      <c r="B87" s="89" t="s">
        <v>973</v>
      </c>
      <c r="C87" s="90"/>
      <c r="D87" s="90"/>
      <c r="E87" s="90"/>
      <c r="F87" s="90"/>
      <c r="G87" s="90"/>
      <c r="H87" s="90"/>
      <c r="I87" s="87"/>
      <c r="J87" s="88"/>
      <c r="K87" s="303">
        <v>0.05</v>
      </c>
      <c r="L87" s="860">
        <f>N81*K87</f>
        <v>2438810.9580744049</v>
      </c>
      <c r="M87" s="861"/>
      <c r="N87" s="51"/>
    </row>
    <row r="88" spans="1:14" ht="15.75" thickBot="1">
      <c r="B88" s="91" t="s">
        <v>974</v>
      </c>
      <c r="C88" s="92"/>
      <c r="D88" s="92"/>
      <c r="E88" s="92"/>
      <c r="F88" s="92"/>
      <c r="G88" s="92"/>
      <c r="H88" s="92"/>
      <c r="I88" s="93"/>
      <c r="J88" s="94"/>
      <c r="K88" s="304">
        <v>0.05</v>
      </c>
      <c r="L88" s="862">
        <f>N81*K88</f>
        <v>2438810.9580744049</v>
      </c>
      <c r="M88" s="863"/>
      <c r="N88" s="51"/>
    </row>
    <row r="89" spans="1:14" ht="15.75" thickBot="1">
      <c r="B89" s="825" t="s">
        <v>953</v>
      </c>
      <c r="C89" s="826"/>
      <c r="D89" s="826"/>
      <c r="E89" s="826"/>
      <c r="F89" s="826"/>
      <c r="G89" s="826"/>
      <c r="H89" s="826"/>
      <c r="I89" s="826"/>
      <c r="J89" s="826"/>
      <c r="K89" s="826"/>
      <c r="L89" s="826"/>
      <c r="M89" s="827"/>
      <c r="N89" s="52">
        <f>L86+L87+L88</f>
        <v>14632865.748446431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7">
        <f>N81+N89</f>
        <v>63409084.909934521</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5"/>
      <c r="K121" s="975"/>
      <c r="L121" s="975"/>
      <c r="M121" s="975"/>
      <c r="N121" s="976"/>
    </row>
    <row r="122" spans="2:14" ht="15.75" thickBot="1">
      <c r="B122" s="418" t="s">
        <v>2221</v>
      </c>
      <c r="C122" s="419"/>
      <c r="D122" s="419"/>
      <c r="E122" s="258"/>
      <c r="F122" s="258"/>
      <c r="G122" s="258"/>
      <c r="H122" s="258"/>
      <c r="I122" s="258"/>
      <c r="J122" s="977"/>
      <c r="K122" s="977"/>
      <c r="L122" s="977"/>
      <c r="M122" s="977"/>
      <c r="N122" s="978"/>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140</v>
      </c>
      <c r="B36" s="874" t="str">
        <f>VLOOKUP(A36,EQUIPOS!A6:D154,3,FALSE)</f>
        <v>Camisa para Pilote D=1.20m</v>
      </c>
      <c r="C36" s="875"/>
      <c r="D36" s="875"/>
      <c r="E36" s="875"/>
      <c r="F36" s="875"/>
      <c r="G36" s="875"/>
      <c r="H36" s="876"/>
      <c r="I36" s="266"/>
      <c r="J36" s="267"/>
      <c r="K36" s="268">
        <f>VLOOKUP(A36,EQUIPOS!A6:D163,4,FALSE)</f>
        <v>26580.145930156708</v>
      </c>
      <c r="L36" s="269"/>
      <c r="M36" s="270">
        <v>1</v>
      </c>
      <c r="N36" s="271">
        <f t="shared" ref="N36:N42" si="0">K36/M36</f>
        <v>26580.145930156708</v>
      </c>
    </row>
    <row r="37" spans="1:14">
      <c r="A37" s="113" t="s">
        <v>206</v>
      </c>
      <c r="B37" s="874" t="str">
        <f>VLOOKUP(A37,EQUIPOS!A7:D154,3,FALSE)</f>
        <v>Equipo de Soldadura</v>
      </c>
      <c r="C37" s="875"/>
      <c r="D37" s="875"/>
      <c r="E37" s="875"/>
      <c r="F37" s="875"/>
      <c r="G37" s="875"/>
      <c r="H37" s="876"/>
      <c r="I37" s="420"/>
      <c r="J37" s="421"/>
      <c r="K37" s="268">
        <f>VLOOKUP(A37,EQUIPOS!A7:D164,4,FALSE)</f>
        <v>7270.5227452179533</v>
      </c>
      <c r="L37" s="334"/>
      <c r="M37" s="335">
        <v>1</v>
      </c>
      <c r="N37" s="271">
        <f t="shared" si="0"/>
        <v>7270.5227452179533</v>
      </c>
    </row>
    <row r="38" spans="1:14">
      <c r="A38" s="113" t="s">
        <v>242</v>
      </c>
      <c r="B38" s="874" t="str">
        <f>VLOOKUP(A38,EQUIPOS!A8:D154,3,FALSE)</f>
        <v>Grúa con torre capacidad 1 ton en la punta.</v>
      </c>
      <c r="C38" s="875"/>
      <c r="D38" s="875"/>
      <c r="E38" s="875"/>
      <c r="F38" s="875"/>
      <c r="G38" s="875"/>
      <c r="H38" s="876"/>
      <c r="I38" s="420"/>
      <c r="J38" s="421"/>
      <c r="K38" s="437">
        <f>VLOOKUP(A38,EQUIPOS!A8:D165,4,FALSE)</f>
        <v>130595.14951597906</v>
      </c>
      <c r="L38" s="334"/>
      <c r="M38" s="335">
        <v>2.5</v>
      </c>
      <c r="N38" s="271">
        <f t="shared" si="0"/>
        <v>52238.059806391626</v>
      </c>
    </row>
    <row r="39" spans="1:14">
      <c r="A39" s="113" t="s">
        <v>267</v>
      </c>
      <c r="B39" s="874" t="str">
        <f>VLOOKUP(A39,EQUIPOS!A9:D154,3,FALSE)</f>
        <v>Motobomba de concreto</v>
      </c>
      <c r="C39" s="875"/>
      <c r="D39" s="875"/>
      <c r="E39" s="875"/>
      <c r="F39" s="875"/>
      <c r="G39" s="875"/>
      <c r="H39" s="876"/>
      <c r="I39" s="420"/>
      <c r="J39" s="421"/>
      <c r="K39" s="437">
        <f>VLOOKUP(A39,EQUIPOS!A9:D166,4,FALSE)</f>
        <v>56680.805055625337</v>
      </c>
      <c r="L39" s="334"/>
      <c r="M39" s="335">
        <v>2.5499800000000001</v>
      </c>
      <c r="N39" s="271">
        <f t="shared" si="0"/>
        <v>22227.941025272878</v>
      </c>
    </row>
    <row r="40" spans="1:14">
      <c r="A40" s="113" t="s">
        <v>277</v>
      </c>
      <c r="B40" s="874" t="str">
        <f>VLOOKUP(A40,EQUIPOS!A10:D154,3,FALSE)</f>
        <v>Pala auxiliar de piloteadora</v>
      </c>
      <c r="C40" s="875"/>
      <c r="D40" s="875"/>
      <c r="E40" s="875"/>
      <c r="F40" s="875"/>
      <c r="G40" s="875"/>
      <c r="H40" s="876"/>
      <c r="I40" s="420"/>
      <c r="J40" s="421"/>
      <c r="K40" s="437">
        <f>VLOOKUP(A40,EQUIPOS!A10:D167,4,FALSE)</f>
        <v>274104.29042010737</v>
      </c>
      <c r="L40" s="334"/>
      <c r="M40" s="335">
        <v>2.5</v>
      </c>
      <c r="N40" s="271">
        <f t="shared" si="0"/>
        <v>109641.71616804294</v>
      </c>
    </row>
    <row r="41" spans="1:14">
      <c r="A41" s="113" t="s">
        <v>282</v>
      </c>
      <c r="B41" s="874" t="str">
        <f>VLOOKUP(A41,EQUIPOS!A6:D154,3,FALSE)</f>
        <v>Piloteadora potencia 250KW, RPM 1800, fuerza elevadora 200KN</v>
      </c>
      <c r="C41" s="875"/>
      <c r="D41" s="875"/>
      <c r="E41" s="875"/>
      <c r="F41" s="875"/>
      <c r="G41" s="875"/>
      <c r="H41" s="876"/>
      <c r="I41" s="420"/>
      <c r="J41" s="421"/>
      <c r="K41" s="437">
        <f>VLOOKUP(A41,EQUIPOS!A6:D154,4,FALSE)</f>
        <v>593625.25364484254</v>
      </c>
      <c r="L41" s="334"/>
      <c r="M41" s="335">
        <v>1</v>
      </c>
      <c r="N41" s="271">
        <f t="shared" si="0"/>
        <v>593625.25364484254</v>
      </c>
    </row>
    <row r="42" spans="1:14">
      <c r="A42" s="113" t="s">
        <v>310</v>
      </c>
      <c r="B42" s="874" t="str">
        <f>VLOOKUP(A42,EQUIPOS!A12:D156,3,FALSE)</f>
        <v>Retroexcavadora A25C</v>
      </c>
      <c r="C42" s="875"/>
      <c r="D42" s="875"/>
      <c r="E42" s="875"/>
      <c r="F42" s="875"/>
      <c r="G42" s="875"/>
      <c r="H42" s="876"/>
      <c r="I42" s="327"/>
      <c r="J42" s="329"/>
      <c r="K42" s="437">
        <f>VLOOKUP(A42,EQUIPOS!A12:D169,4,FALSE)</f>
        <v>122885.07568524149</v>
      </c>
      <c r="L42" s="422"/>
      <c r="M42" s="423">
        <v>2.5</v>
      </c>
      <c r="N42" s="271">
        <f t="shared" si="0"/>
        <v>49154.0302740966</v>
      </c>
    </row>
    <row r="43" spans="1:14">
      <c r="B43" s="874"/>
      <c r="C43" s="875"/>
      <c r="D43" s="875"/>
      <c r="E43" s="875"/>
      <c r="F43" s="875"/>
      <c r="G43" s="875"/>
      <c r="H43" s="876"/>
      <c r="I43" s="36"/>
      <c r="J43" s="37"/>
      <c r="K43" s="437"/>
      <c r="L43" s="275"/>
      <c r="M43" s="276"/>
      <c r="N43" s="271"/>
    </row>
    <row r="44" spans="1:14">
      <c r="B44" s="319"/>
      <c r="C44" s="320"/>
      <c r="D44" s="320"/>
      <c r="E44" s="320"/>
      <c r="F44" s="322"/>
      <c r="G44" s="322"/>
      <c r="H44" s="125"/>
      <c r="I44" s="36"/>
      <c r="J44" s="37"/>
      <c r="K44" s="437"/>
      <c r="L44" s="275"/>
      <c r="M44" s="276"/>
      <c r="N44" s="272"/>
    </row>
    <row r="45" spans="1:14">
      <c r="B45" s="882" t="s">
        <v>952</v>
      </c>
      <c r="C45" s="883"/>
      <c r="D45" s="883"/>
      <c r="E45" s="38"/>
      <c r="F45" s="39"/>
      <c r="G45" s="39"/>
      <c r="H45" s="40"/>
      <c r="I45" s="36"/>
      <c r="J45" s="37"/>
      <c r="K45" s="278"/>
      <c r="L45" s="275"/>
      <c r="M45" s="400">
        <v>0.1</v>
      </c>
      <c r="N45" s="343">
        <f>N83*M45</f>
        <v>8989.0050753001669</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3">
        <f>SUM(N36:N46)</f>
        <v>869726.67466932139</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4" t="s">
        <v>945</v>
      </c>
      <c r="K51" s="85" t="s">
        <v>946</v>
      </c>
      <c r="L51" s="906" t="s">
        <v>955</v>
      </c>
      <c r="M51" s="905"/>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2838.5947656276467</v>
      </c>
      <c r="N52" s="271">
        <f>K52*M52</f>
        <v>6684.890673053108</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2928.0328602685777</v>
      </c>
      <c r="N53" s="271">
        <f>K53*M53</f>
        <v>362198.28185451514</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380010.53905003081</v>
      </c>
      <c r="N54" s="271">
        <f>K54*M54</f>
        <v>313382.55841364694</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5" t="s">
        <v>953</v>
      </c>
      <c r="C59" s="826"/>
      <c r="D59" s="826"/>
      <c r="E59" s="826"/>
      <c r="F59" s="826"/>
      <c r="G59" s="826"/>
      <c r="H59" s="826"/>
      <c r="I59" s="826"/>
      <c r="J59" s="826"/>
      <c r="K59" s="826"/>
      <c r="L59" s="826"/>
      <c r="M59" s="827"/>
      <c r="N59" s="393">
        <f>SUM(N52:N58)</f>
        <v>682265.73094121518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912">
        <f>VLOOKUP(A64,TRANSPORTE!A5:D117,4,FALSE)</f>
        <v>819.12972593026996</v>
      </c>
      <c r="M64" s="913"/>
      <c r="N64" s="286">
        <f>K64*L64</f>
        <v>1064.8686437093511</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912">
        <f>VLOOKUP(A65,TRANSPORTE!A6:D117,4,FALSE)</f>
        <v>41.265929205558329</v>
      </c>
      <c r="M65" s="913"/>
      <c r="N65" s="286">
        <f>K65*L65</f>
        <v>2.0632964602779165</v>
      </c>
    </row>
    <row r="66" spans="1:15">
      <c r="B66" s="46"/>
      <c r="C66" s="47"/>
      <c r="D66" s="47"/>
      <c r="E66" s="47"/>
      <c r="F66" s="47"/>
      <c r="G66" s="47"/>
      <c r="H66" s="310"/>
      <c r="I66" s="278"/>
      <c r="J66" s="285"/>
      <c r="K66" s="278"/>
      <c r="L66" s="912"/>
      <c r="M66" s="913"/>
      <c r="N66" s="286"/>
    </row>
    <row r="67" spans="1:15">
      <c r="B67" s="46"/>
      <c r="C67" s="47"/>
      <c r="D67" s="47"/>
      <c r="E67" s="47"/>
      <c r="F67" s="47"/>
      <c r="G67" s="47"/>
      <c r="H67" s="310"/>
      <c r="I67" s="278"/>
      <c r="J67" s="285"/>
      <c r="K67" s="278"/>
      <c r="L67" s="912"/>
      <c r="M67" s="913"/>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1066.9319401696291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979"/>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59">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1642949.3883037078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3"/>
      <c r="J89" s="333"/>
      <c r="K89" s="301" t="s">
        <v>970</v>
      </c>
      <c r="L89" s="872" t="s">
        <v>971</v>
      </c>
      <c r="M89" s="873"/>
      <c r="N89" s="302"/>
    </row>
    <row r="90" spans="1:14">
      <c r="B90" s="858" t="s">
        <v>972</v>
      </c>
      <c r="C90" s="859"/>
      <c r="D90" s="859"/>
      <c r="E90" s="859"/>
      <c r="F90" s="859"/>
      <c r="G90" s="859"/>
      <c r="H90" s="859"/>
      <c r="I90" s="87"/>
      <c r="J90" s="88"/>
      <c r="K90" s="303">
        <v>0.2</v>
      </c>
      <c r="L90" s="860">
        <f>N85*K90</f>
        <v>328589.87766074156</v>
      </c>
      <c r="M90" s="861"/>
      <c r="N90" s="51"/>
    </row>
    <row r="91" spans="1:14">
      <c r="B91" s="89" t="s">
        <v>973</v>
      </c>
      <c r="C91" s="90"/>
      <c r="D91" s="90"/>
      <c r="E91" s="90"/>
      <c r="F91" s="90"/>
      <c r="G91" s="90"/>
      <c r="H91" s="90"/>
      <c r="I91" s="87"/>
      <c r="J91" s="88"/>
      <c r="K91" s="303">
        <v>0.05</v>
      </c>
      <c r="L91" s="860">
        <f>N85*K91</f>
        <v>82147.469415185391</v>
      </c>
      <c r="M91" s="861"/>
      <c r="N91" s="51"/>
    </row>
    <row r="92" spans="1:14" ht="15.75" thickBot="1">
      <c r="B92" s="91" t="s">
        <v>974</v>
      </c>
      <c r="C92" s="92"/>
      <c r="D92" s="92"/>
      <c r="E92" s="92"/>
      <c r="F92" s="92"/>
      <c r="G92" s="92"/>
      <c r="H92" s="92"/>
      <c r="I92" s="93"/>
      <c r="J92" s="94"/>
      <c r="K92" s="304">
        <v>0.05</v>
      </c>
      <c r="L92" s="862">
        <f>N85*K92</f>
        <v>82147.469415185391</v>
      </c>
      <c r="M92" s="863"/>
      <c r="N92" s="51"/>
    </row>
    <row r="93" spans="1:14" ht="15.75" thickBot="1">
      <c r="B93" s="825" t="s">
        <v>953</v>
      </c>
      <c r="C93" s="826"/>
      <c r="D93" s="826"/>
      <c r="E93" s="826"/>
      <c r="F93" s="826"/>
      <c r="G93" s="826"/>
      <c r="H93" s="826"/>
      <c r="I93" s="826"/>
      <c r="J93" s="826"/>
      <c r="K93" s="826"/>
      <c r="L93" s="826"/>
      <c r="M93" s="827"/>
      <c r="N93" s="52">
        <f>L90+L91+L92</f>
        <v>492884.81649111235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7">
        <f>N85+N93</f>
        <v>2135834.2047948204</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5"/>
      <c r="K125" s="975"/>
      <c r="L125" s="975"/>
      <c r="M125" s="975"/>
      <c r="N125" s="976"/>
    </row>
    <row r="126" spans="2:14" ht="15.75" thickBot="1">
      <c r="B126" s="418" t="s">
        <v>2221</v>
      </c>
      <c r="C126" s="419"/>
      <c r="D126" s="419"/>
      <c r="E126" s="258"/>
      <c r="F126" s="258"/>
      <c r="G126" s="258"/>
      <c r="H126" s="258"/>
      <c r="I126" s="258"/>
      <c r="J126" s="977"/>
      <c r="K126" s="977"/>
      <c r="L126" s="977"/>
      <c r="M126" s="977"/>
      <c r="N126" s="978"/>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182</v>
      </c>
      <c r="B36" s="874" t="str">
        <f>VLOOKUP(A36,EQUIPOS!A6:D154,3,FALSE)</f>
        <v xml:space="preserve">Compresor para penetrar roca
</v>
      </c>
      <c r="C36" s="875"/>
      <c r="D36" s="875"/>
      <c r="E36" s="875"/>
      <c r="F36" s="875"/>
      <c r="G36" s="875"/>
      <c r="H36" s="876"/>
      <c r="I36" s="266"/>
      <c r="J36" s="267"/>
      <c r="K36" s="268">
        <f>VLOOKUP(A36,EQUIPOS!A6:D163,4,FALSE)</f>
        <v>81781.037404553383</v>
      </c>
      <c r="L36" s="269"/>
      <c r="M36" s="270">
        <v>0.125</v>
      </c>
      <c r="N36" s="271">
        <f>K36/M36</f>
        <v>654248.29923642706</v>
      </c>
    </row>
    <row r="37" spans="1:14">
      <c r="A37" s="113" t="s">
        <v>242</v>
      </c>
      <c r="B37" s="874" t="str">
        <f>VLOOKUP(A37,EQUIPOS!A7:D154,3,FALSE)</f>
        <v>Grúa con torre capacidad 1 ton en la punta.</v>
      </c>
      <c r="C37" s="875"/>
      <c r="D37" s="875"/>
      <c r="E37" s="875"/>
      <c r="F37" s="875"/>
      <c r="G37" s="875"/>
      <c r="H37" s="876"/>
      <c r="I37" s="420"/>
      <c r="J37" s="421"/>
      <c r="K37" s="268">
        <f>VLOOKUP(A37,EQUIPOS!A7:D164,4,FALSE)</f>
        <v>130595.14951597906</v>
      </c>
      <c r="L37" s="334"/>
      <c r="M37" s="335">
        <v>2.5</v>
      </c>
      <c r="N37" s="271">
        <f>K37/M37</f>
        <v>52238.059806391626</v>
      </c>
    </row>
    <row r="38" spans="1:14">
      <c r="A38" s="113" t="s">
        <v>267</v>
      </c>
      <c r="B38" s="874" t="str">
        <f>VLOOKUP(A38,EQUIPOS!A8:D154,3,FALSE)</f>
        <v>Motobomba de concreto</v>
      </c>
      <c r="C38" s="875"/>
      <c r="D38" s="875"/>
      <c r="E38" s="875"/>
      <c r="F38" s="875"/>
      <c r="G38" s="875"/>
      <c r="H38" s="876"/>
      <c r="I38" s="420"/>
      <c r="J38" s="421"/>
      <c r="K38" s="437">
        <f>VLOOKUP(A38,EQUIPOS!A8:D165,4,FALSE)</f>
        <v>56680.805055625337</v>
      </c>
      <c r="L38" s="334"/>
      <c r="M38" s="335">
        <v>0.65</v>
      </c>
      <c r="N38" s="271">
        <f>K38/M38</f>
        <v>87201.238547115892</v>
      </c>
    </row>
    <row r="39" spans="1:14">
      <c r="A39" s="113" t="s">
        <v>310</v>
      </c>
      <c r="B39" s="874" t="str">
        <f>VLOOKUP(A39,EQUIPOS!A9:D154,3,FALSE)</f>
        <v>Retroexcavadora A25C</v>
      </c>
      <c r="C39" s="875"/>
      <c r="D39" s="875"/>
      <c r="E39" s="875"/>
      <c r="F39" s="875"/>
      <c r="G39" s="875"/>
      <c r="H39" s="876"/>
      <c r="I39" s="420"/>
      <c r="J39" s="421"/>
      <c r="K39" s="437">
        <f>VLOOKUP(A39,EQUIPOS!A9:D166,4,FALSE)</f>
        <v>122885.07568524149</v>
      </c>
      <c r="L39" s="334"/>
      <c r="M39" s="335">
        <v>0.65</v>
      </c>
      <c r="N39" s="271">
        <f>K39/M39</f>
        <v>189053.96259267922</v>
      </c>
    </row>
    <row r="40" spans="1:14">
      <c r="A40" s="113"/>
      <c r="B40" s="874"/>
      <c r="C40" s="875"/>
      <c r="D40" s="875"/>
      <c r="E40" s="875"/>
      <c r="F40" s="875"/>
      <c r="G40" s="875"/>
      <c r="H40" s="876"/>
      <c r="I40" s="420"/>
      <c r="J40" s="421"/>
      <c r="K40" s="437"/>
      <c r="L40" s="334"/>
      <c r="M40" s="335"/>
      <c r="N40" s="271"/>
    </row>
    <row r="41" spans="1:14">
      <c r="A41" s="113"/>
      <c r="B41" s="874"/>
      <c r="C41" s="875"/>
      <c r="D41" s="875"/>
      <c r="E41" s="875"/>
      <c r="F41" s="875"/>
      <c r="G41" s="875"/>
      <c r="H41" s="876"/>
      <c r="I41" s="420"/>
      <c r="J41" s="421"/>
      <c r="K41" s="437"/>
      <c r="L41" s="334"/>
      <c r="M41" s="335"/>
      <c r="N41" s="271"/>
    </row>
    <row r="42" spans="1:14">
      <c r="A42" s="113"/>
      <c r="B42" s="874"/>
      <c r="C42" s="875"/>
      <c r="D42" s="875"/>
      <c r="E42" s="875"/>
      <c r="F42" s="875"/>
      <c r="G42" s="875"/>
      <c r="H42" s="876"/>
      <c r="I42" s="327"/>
      <c r="J42" s="329"/>
      <c r="K42" s="437"/>
      <c r="L42" s="422"/>
      <c r="M42" s="423"/>
      <c r="N42" s="271"/>
    </row>
    <row r="43" spans="1:14">
      <c r="B43" s="874"/>
      <c r="C43" s="875"/>
      <c r="D43" s="875"/>
      <c r="E43" s="875"/>
      <c r="F43" s="875"/>
      <c r="G43" s="875"/>
      <c r="H43" s="876"/>
      <c r="I43" s="36"/>
      <c r="J43" s="37"/>
      <c r="K43" s="437"/>
      <c r="L43" s="275"/>
      <c r="M43" s="276"/>
      <c r="N43" s="271"/>
    </row>
    <row r="44" spans="1:14">
      <c r="B44" s="319"/>
      <c r="C44" s="320"/>
      <c r="D44" s="320"/>
      <c r="E44" s="320"/>
      <c r="F44" s="322"/>
      <c r="G44" s="322"/>
      <c r="H44" s="125"/>
      <c r="I44" s="36"/>
      <c r="J44" s="37"/>
      <c r="K44" s="437"/>
      <c r="L44" s="275"/>
      <c r="M44" s="276"/>
      <c r="N44" s="272"/>
    </row>
    <row r="45" spans="1:14">
      <c r="B45" s="882" t="s">
        <v>952</v>
      </c>
      <c r="C45" s="883"/>
      <c r="D45" s="883"/>
      <c r="E45" s="38"/>
      <c r="F45" s="39"/>
      <c r="G45" s="39"/>
      <c r="H45" s="40"/>
      <c r="I45" s="36"/>
      <c r="J45" s="37"/>
      <c r="K45" s="278"/>
      <c r="L45" s="275"/>
      <c r="M45" s="400">
        <v>0.1</v>
      </c>
      <c r="N45" s="343">
        <f>N87*M45</f>
        <v>46742.82639156087</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3">
        <f>SUM(N36:N46)</f>
        <v>1029484.3865741746</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4" t="s">
        <v>945</v>
      </c>
      <c r="K51" s="85" t="s">
        <v>946</v>
      </c>
      <c r="L51" s="906" t="s">
        <v>955</v>
      </c>
      <c r="M51" s="905"/>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2928.0328602685777</v>
      </c>
      <c r="N52" s="271">
        <f>K52*M52</f>
        <v>521565.52587050176</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380010.53905003081</v>
      </c>
      <c r="N53" s="271">
        <f t="shared" ref="N53:N59" si="0">K53*M53</f>
        <v>451270.8841156516</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7287.5011304808195</v>
      </c>
      <c r="N54" s="271">
        <f t="shared" si="0"/>
        <v>2186.2503391442456</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1856.9052030212363</v>
      </c>
      <c r="N55" s="271">
        <f t="shared" si="0"/>
        <v>5570.7156090637091</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17775.757425531738</v>
      </c>
      <c r="N56" s="271">
        <f t="shared" si="0"/>
        <v>4443.9393563829344</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1215.9321914278967</v>
      </c>
      <c r="N57" s="271">
        <f t="shared" si="0"/>
        <v>1215.9321914278967</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1307.4997645126596</v>
      </c>
      <c r="N58" s="271">
        <f t="shared" si="0"/>
        <v>1307.4997645126596</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5587.9818415018945</v>
      </c>
      <c r="N59" s="271">
        <f t="shared" si="0"/>
        <v>2559.2956834078677</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25" t="s">
        <v>953</v>
      </c>
      <c r="C63" s="826"/>
      <c r="D63" s="826"/>
      <c r="E63" s="826"/>
      <c r="F63" s="826"/>
      <c r="G63" s="826"/>
      <c r="H63" s="826"/>
      <c r="I63" s="826"/>
      <c r="J63" s="826"/>
      <c r="K63" s="826"/>
      <c r="L63" s="826"/>
      <c r="M63" s="827"/>
      <c r="N63" s="393">
        <f>SUM(N52:N62)</f>
        <v>990120.04293009278</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11" t="s">
        <v>961</v>
      </c>
      <c r="M67" s="890"/>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912">
        <f>VLOOKUP(A68,TRANSPORTE!A5:D117,4,FALSE)</f>
        <v>819.12972593026996</v>
      </c>
      <c r="M68" s="913"/>
      <c r="N68" s="286">
        <f>K68*L68</f>
        <v>1064.8686437093511</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912">
        <f>VLOOKUP(A69,TRANSPORTE!A6:D117,4,FALSE)</f>
        <v>41.265929205558329</v>
      </c>
      <c r="M69" s="913"/>
      <c r="N69" s="286">
        <f>K69*L69</f>
        <v>2.0632964602779165</v>
      </c>
    </row>
    <row r="70" spans="1:15">
      <c r="B70" s="46"/>
      <c r="C70" s="47"/>
      <c r="D70" s="47"/>
      <c r="E70" s="47"/>
      <c r="F70" s="47"/>
      <c r="G70" s="47"/>
      <c r="H70" s="310"/>
      <c r="I70" s="278"/>
      <c r="J70" s="285"/>
      <c r="K70" s="278"/>
      <c r="L70" s="912"/>
      <c r="M70" s="913"/>
      <c r="N70" s="286"/>
    </row>
    <row r="71" spans="1:15">
      <c r="B71" s="46"/>
      <c r="C71" s="47"/>
      <c r="D71" s="47"/>
      <c r="E71" s="47"/>
      <c r="F71" s="47"/>
      <c r="G71" s="47"/>
      <c r="H71" s="310"/>
      <c r="I71" s="278"/>
      <c r="J71" s="285"/>
      <c r="K71" s="278"/>
      <c r="L71" s="912"/>
      <c r="M71" s="913"/>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1066.9319401696291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979"/>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901"/>
      <c r="C86" s="902"/>
      <c r="D86" s="902"/>
      <c r="E86" s="902"/>
      <c r="F86" s="902"/>
      <c r="G86" s="902"/>
      <c r="H86" s="902"/>
      <c r="I86" s="126"/>
      <c r="J86" s="126"/>
      <c r="K86" s="126"/>
      <c r="L86" s="915"/>
      <c r="M86" s="915"/>
      <c r="N86" s="45"/>
    </row>
    <row r="87" spans="1:14" ht="15.75" thickBot="1">
      <c r="B87" s="914" t="s">
        <v>953</v>
      </c>
      <c r="C87" s="868"/>
      <c r="D87" s="868"/>
      <c r="E87" s="868"/>
      <c r="F87" s="868"/>
      <c r="G87" s="868"/>
      <c r="H87" s="868"/>
      <c r="I87" s="868"/>
      <c r="J87" s="868"/>
      <c r="K87" s="868"/>
      <c r="L87" s="868"/>
      <c r="M87" s="869"/>
      <c r="N87" s="300">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2488099.6253600456</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0" t="s">
        <v>969</v>
      </c>
      <c r="C93" s="871"/>
      <c r="D93" s="871"/>
      <c r="E93" s="871"/>
      <c r="F93" s="871"/>
      <c r="G93" s="871"/>
      <c r="H93" s="871"/>
      <c r="I93" s="313"/>
      <c r="J93" s="333"/>
      <c r="K93" s="301" t="s">
        <v>970</v>
      </c>
      <c r="L93" s="872" t="s">
        <v>971</v>
      </c>
      <c r="M93" s="873"/>
      <c r="N93" s="302"/>
    </row>
    <row r="94" spans="1:14">
      <c r="B94" s="858" t="s">
        <v>972</v>
      </c>
      <c r="C94" s="859"/>
      <c r="D94" s="859"/>
      <c r="E94" s="859"/>
      <c r="F94" s="859"/>
      <c r="G94" s="859"/>
      <c r="H94" s="859"/>
      <c r="I94" s="87"/>
      <c r="J94" s="88"/>
      <c r="K94" s="303">
        <v>0.2</v>
      </c>
      <c r="L94" s="860">
        <f>N89*K94</f>
        <v>497619.92507200915</v>
      </c>
      <c r="M94" s="861"/>
      <c r="N94" s="51"/>
    </row>
    <row r="95" spans="1:14">
      <c r="B95" s="89" t="s">
        <v>973</v>
      </c>
      <c r="C95" s="90"/>
      <c r="D95" s="90"/>
      <c r="E95" s="90"/>
      <c r="F95" s="90"/>
      <c r="G95" s="90"/>
      <c r="H95" s="90"/>
      <c r="I95" s="87"/>
      <c r="J95" s="88"/>
      <c r="K95" s="303">
        <v>0.05</v>
      </c>
      <c r="L95" s="860">
        <f>N89*K95</f>
        <v>124404.98126800229</v>
      </c>
      <c r="M95" s="861"/>
      <c r="N95" s="51"/>
    </row>
    <row r="96" spans="1:14" ht="15.75" thickBot="1">
      <c r="B96" s="91" t="s">
        <v>974</v>
      </c>
      <c r="C96" s="92"/>
      <c r="D96" s="92"/>
      <c r="E96" s="92"/>
      <c r="F96" s="92"/>
      <c r="G96" s="92"/>
      <c r="H96" s="92"/>
      <c r="I96" s="93"/>
      <c r="J96" s="94"/>
      <c r="K96" s="304">
        <v>0.05</v>
      </c>
      <c r="L96" s="862">
        <f>N89*K96</f>
        <v>124404.98126800229</v>
      </c>
      <c r="M96" s="863"/>
      <c r="N96" s="51"/>
    </row>
    <row r="97" spans="1:14" ht="15.75" thickBot="1">
      <c r="B97" s="825" t="s">
        <v>953</v>
      </c>
      <c r="C97" s="826"/>
      <c r="D97" s="826"/>
      <c r="E97" s="826"/>
      <c r="F97" s="826"/>
      <c r="G97" s="826"/>
      <c r="H97" s="826"/>
      <c r="I97" s="826"/>
      <c r="J97" s="826"/>
      <c r="K97" s="826"/>
      <c r="L97" s="826"/>
      <c r="M97" s="827"/>
      <c r="N97" s="52">
        <f>L94+L95+L96</f>
        <v>746429.8876080137</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7">
        <f>N89+N97</f>
        <v>3234529.5129680592</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5"/>
      <c r="K129" s="975"/>
      <c r="L129" s="975"/>
      <c r="M129" s="975"/>
      <c r="N129" s="976"/>
    </row>
    <row r="130" spans="2:14" ht="15.75" thickBot="1">
      <c r="B130" s="418" t="s">
        <v>2221</v>
      </c>
      <c r="C130" s="419"/>
      <c r="D130" s="419"/>
      <c r="E130" s="258"/>
      <c r="F130" s="258"/>
      <c r="G130" s="258"/>
      <c r="H130" s="258"/>
      <c r="I130" s="258"/>
      <c r="J130" s="977"/>
      <c r="K130" s="977"/>
      <c r="L130" s="977"/>
      <c r="M130" s="977"/>
      <c r="N130" s="978"/>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40.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2" hidden="1" customHeight="1" thickBot="1">
      <c r="B30" s="71" t="s">
        <v>943</v>
      </c>
      <c r="C30" s="804" t="s">
        <v>944</v>
      </c>
      <c r="D30" s="805"/>
      <c r="E30" s="805"/>
      <c r="F30" s="805"/>
      <c r="G30" s="805"/>
      <c r="H30" s="805"/>
      <c r="I30" s="805"/>
      <c r="J30" s="72"/>
      <c r="K30" s="306"/>
      <c r="L30" s="801" t="s">
        <v>945</v>
      </c>
      <c r="M30" s="802"/>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6"/>
      <c r="J36" s="267"/>
      <c r="K36" s="268">
        <f>VLOOKUP(A36,EQUIPOS!A6:D163,4,FALSE)</f>
        <v>51113.148377845857</v>
      </c>
      <c r="L36" s="269"/>
      <c r="M36" s="270">
        <v>0.16</v>
      </c>
      <c r="N36" s="271">
        <f>K36/M36</f>
        <v>319457.1773615366</v>
      </c>
    </row>
    <row r="37" spans="1:14">
      <c r="A37" s="113" t="s">
        <v>261</v>
      </c>
      <c r="B37" s="874" t="str">
        <f>VLOOKUP(A37,EQUIPOS!A7:D154,3,FALSE)</f>
        <v xml:space="preserve">Motobomba 3 PULGADAS (incluye operario)
</v>
      </c>
      <c r="C37" s="875"/>
      <c r="D37" s="875"/>
      <c r="E37" s="875"/>
      <c r="F37" s="875"/>
      <c r="G37" s="875"/>
      <c r="H37" s="876"/>
      <c r="I37" s="420"/>
      <c r="J37" s="421"/>
      <c r="K37" s="268">
        <f>VLOOKUP(A37,EQUIPOS!A7:D164,4,FALSE)</f>
        <v>10997.888353590148</v>
      </c>
      <c r="L37" s="334"/>
      <c r="M37" s="335">
        <v>0.16</v>
      </c>
      <c r="N37" s="271">
        <f>K37/M37</f>
        <v>68736.802209938425</v>
      </c>
    </row>
    <row r="38" spans="1:14">
      <c r="A38" s="113"/>
      <c r="B38" s="874"/>
      <c r="C38" s="875"/>
      <c r="D38" s="875"/>
      <c r="E38" s="875"/>
      <c r="F38" s="875"/>
      <c r="G38" s="875"/>
      <c r="H38" s="876"/>
      <c r="I38" s="420"/>
      <c r="J38" s="421"/>
      <c r="K38" s="437"/>
      <c r="L38" s="334"/>
      <c r="M38" s="335"/>
      <c r="N38" s="271"/>
    </row>
    <row r="39" spans="1:14">
      <c r="A39" s="113"/>
      <c r="B39" s="874"/>
      <c r="C39" s="875"/>
      <c r="D39" s="875"/>
      <c r="E39" s="875"/>
      <c r="F39" s="875"/>
      <c r="G39" s="875"/>
      <c r="H39" s="876"/>
      <c r="I39" s="420"/>
      <c r="J39" s="421"/>
      <c r="K39" s="437"/>
      <c r="L39" s="334"/>
      <c r="M39" s="335"/>
      <c r="N39" s="271"/>
    </row>
    <row r="40" spans="1:14">
      <c r="A40" s="113"/>
      <c r="B40" s="874"/>
      <c r="C40" s="875"/>
      <c r="D40" s="875"/>
      <c r="E40" s="875"/>
      <c r="F40" s="875"/>
      <c r="G40" s="875"/>
      <c r="H40" s="876"/>
      <c r="I40" s="327"/>
      <c r="J40" s="329"/>
      <c r="K40" s="437"/>
      <c r="L40" s="422"/>
      <c r="M40" s="423"/>
      <c r="N40" s="271"/>
    </row>
    <row r="41" spans="1:14">
      <c r="B41" s="874"/>
      <c r="C41" s="875"/>
      <c r="D41" s="875"/>
      <c r="E41" s="875"/>
      <c r="F41" s="875"/>
      <c r="G41" s="875"/>
      <c r="H41" s="876"/>
      <c r="I41" s="36"/>
      <c r="J41" s="37"/>
      <c r="K41" s="437"/>
      <c r="L41" s="275"/>
      <c r="M41" s="276"/>
      <c r="N41" s="271"/>
    </row>
    <row r="42" spans="1:14">
      <c r="B42" s="319"/>
      <c r="C42" s="320"/>
      <c r="D42" s="320"/>
      <c r="E42" s="320"/>
      <c r="F42" s="322"/>
      <c r="G42" s="322"/>
      <c r="H42" s="125"/>
      <c r="I42" s="36"/>
      <c r="J42" s="37"/>
      <c r="K42" s="437"/>
      <c r="L42" s="275"/>
      <c r="M42" s="276"/>
      <c r="N42" s="272"/>
    </row>
    <row r="43" spans="1:14">
      <c r="B43" s="882" t="s">
        <v>952</v>
      </c>
      <c r="C43" s="883"/>
      <c r="D43" s="883"/>
      <c r="E43" s="38"/>
      <c r="F43" s="39"/>
      <c r="G43" s="39"/>
      <c r="H43" s="40"/>
      <c r="I43" s="36"/>
      <c r="J43" s="37"/>
      <c r="K43" s="278"/>
      <c r="L43" s="275"/>
      <c r="M43" s="400">
        <v>0.05</v>
      </c>
      <c r="N43" s="343">
        <f>N77*M43</f>
        <v>12625.400141187813</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3">
        <f>SUM(N36:N44)</f>
        <v>400819.37971266283</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4" t="s">
        <v>945</v>
      </c>
      <c r="K49" s="85" t="s">
        <v>946</v>
      </c>
      <c r="L49" s="906" t="s">
        <v>955</v>
      </c>
      <c r="M49" s="905"/>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17775.757425531738</v>
      </c>
      <c r="N50" s="271">
        <f>K50*M50</f>
        <v>3555.1514851063475</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1215.9321914278967</v>
      </c>
      <c r="N51" s="271">
        <f>K51*M51</f>
        <v>1215.9321914278967</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1307.4997645126596</v>
      </c>
      <c r="N52" s="271">
        <f>K52*M52</f>
        <v>653.74988225632978</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3010.0177803560982</v>
      </c>
      <c r="N53" s="271">
        <f>K53*M53</f>
        <v>451502.66705341474</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393648.95410182636</v>
      </c>
      <c r="N54" s="271">
        <f>K54*M54</f>
        <v>393648.95410182636</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5" t="s">
        <v>953</v>
      </c>
      <c r="C58" s="826"/>
      <c r="D58" s="826"/>
      <c r="E58" s="826"/>
      <c r="F58" s="826"/>
      <c r="G58" s="826"/>
      <c r="H58" s="826"/>
      <c r="I58" s="826"/>
      <c r="J58" s="826"/>
      <c r="K58" s="826"/>
      <c r="L58" s="826"/>
      <c r="M58" s="827"/>
      <c r="N58" s="393">
        <f>SUM(N50:N57)</f>
        <v>850576.45471403166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912">
        <f>VLOOKUP(A63,TRANSPORTE!A5:D117,4,FALSE)</f>
        <v>819.12972593026996</v>
      </c>
      <c r="M63" s="913"/>
      <c r="N63" s="286">
        <f>K63*L63</f>
        <v>819.12972593026996</v>
      </c>
    </row>
    <row r="64" spans="1:14">
      <c r="B64" s="46"/>
      <c r="C64" s="47"/>
      <c r="D64" s="47"/>
      <c r="E64" s="47"/>
      <c r="F64" s="47"/>
      <c r="G64" s="47"/>
      <c r="H64" s="310"/>
      <c r="I64" s="278"/>
      <c r="J64" s="285"/>
      <c r="K64" s="278"/>
      <c r="L64" s="912"/>
      <c r="M64" s="913"/>
      <c r="N64" s="286"/>
    </row>
    <row r="65" spans="1:15">
      <c r="B65" s="46"/>
      <c r="C65" s="47"/>
      <c r="D65" s="47"/>
      <c r="E65" s="47"/>
      <c r="F65" s="47"/>
      <c r="G65" s="47"/>
      <c r="H65" s="310"/>
      <c r="I65" s="278"/>
      <c r="J65" s="285"/>
      <c r="K65" s="278"/>
      <c r="L65" s="912"/>
      <c r="M65" s="913"/>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819.12972593026996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1504722.9669763811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300944.59339527623</v>
      </c>
      <c r="M84" s="861"/>
      <c r="N84" s="51"/>
    </row>
    <row r="85" spans="1:14">
      <c r="B85" s="89" t="s">
        <v>973</v>
      </c>
      <c r="C85" s="90"/>
      <c r="D85" s="90"/>
      <c r="E85" s="90"/>
      <c r="F85" s="90"/>
      <c r="G85" s="90"/>
      <c r="H85" s="90"/>
      <c r="I85" s="87"/>
      <c r="J85" s="88"/>
      <c r="K85" s="303">
        <v>0.05</v>
      </c>
      <c r="L85" s="860">
        <f>N79*K85</f>
        <v>75236.148348819057</v>
      </c>
      <c r="M85" s="861"/>
      <c r="N85" s="51"/>
    </row>
    <row r="86" spans="1:14" ht="15.75" thickBot="1">
      <c r="B86" s="91" t="s">
        <v>974</v>
      </c>
      <c r="C86" s="92"/>
      <c r="D86" s="92"/>
      <c r="E86" s="92"/>
      <c r="F86" s="92"/>
      <c r="G86" s="92"/>
      <c r="H86" s="92"/>
      <c r="I86" s="93"/>
      <c r="J86" s="94"/>
      <c r="K86" s="304">
        <v>0.05</v>
      </c>
      <c r="L86" s="862">
        <f>N79*K86</f>
        <v>75236.148348819057</v>
      </c>
      <c r="M86" s="863"/>
      <c r="N86" s="51"/>
    </row>
    <row r="87" spans="1:14" ht="15.75" thickBot="1">
      <c r="B87" s="825" t="s">
        <v>953</v>
      </c>
      <c r="C87" s="826"/>
      <c r="D87" s="826"/>
      <c r="E87" s="826"/>
      <c r="F87" s="826"/>
      <c r="G87" s="826"/>
      <c r="H87" s="826"/>
      <c r="I87" s="826"/>
      <c r="J87" s="826"/>
      <c r="K87" s="826"/>
      <c r="L87" s="826"/>
      <c r="M87" s="827"/>
      <c r="N87" s="52">
        <f>L84+L85+L86</f>
        <v>451416.89009291434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1956139.8570692954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0"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38.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451"/>
      <c r="L30" s="801" t="s">
        <v>945</v>
      </c>
      <c r="M30" s="802"/>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6"/>
      <c r="J36" s="267"/>
      <c r="K36" s="268">
        <f>VLOOKUP(A36,EQUIPOS!A6:D163,4,FALSE)</f>
        <v>47062.37708779941</v>
      </c>
      <c r="L36" s="269"/>
      <c r="M36" s="270">
        <v>0.01</v>
      </c>
      <c r="N36" s="271">
        <f t="shared" ref="N36:N41" si="0">K36/M36</f>
        <v>4706237.7087799413</v>
      </c>
    </row>
    <row r="37" spans="1:14">
      <c r="A37" s="113" t="s">
        <v>192</v>
      </c>
      <c r="B37" s="874" t="str">
        <f>VLOOKUP(A37,EQUIPOS!A7:D154,3,FALSE)</f>
        <v>Equipo de acarreo interno</v>
      </c>
      <c r="C37" s="875"/>
      <c r="D37" s="875"/>
      <c r="E37" s="875"/>
      <c r="F37" s="875"/>
      <c r="G37" s="875"/>
      <c r="H37" s="876"/>
      <c r="I37" s="420"/>
      <c r="J37" s="421"/>
      <c r="K37" s="268">
        <f>VLOOKUP(A37,EQUIPOS!A7:D164,4,FALSE)</f>
        <v>70280.579019538054</v>
      </c>
      <c r="L37" s="334"/>
      <c r="M37" s="335">
        <v>0.05</v>
      </c>
      <c r="N37" s="271">
        <f t="shared" si="0"/>
        <v>1405611.5803907609</v>
      </c>
    </row>
    <row r="38" spans="1:14">
      <c r="A38" s="113" t="s">
        <v>217</v>
      </c>
      <c r="B38" s="874" t="str">
        <f>VLOOKUP(A38,EQUIPOS!A8:D154,3,FALSE)</f>
        <v>Equipo de soldadura y de acetileno (incluye soldadura)</v>
      </c>
      <c r="C38" s="875"/>
      <c r="D38" s="875"/>
      <c r="E38" s="875"/>
      <c r="F38" s="875"/>
      <c r="G38" s="875"/>
      <c r="H38" s="876"/>
      <c r="I38" s="420"/>
      <c r="J38" s="421"/>
      <c r="K38" s="268">
        <f>VLOOKUP(A38,EQUIPOS!A8:D165,4,FALSE)</f>
        <v>22685.682005207767</v>
      </c>
      <c r="L38" s="334"/>
      <c r="M38" s="335">
        <v>0.01</v>
      </c>
      <c r="N38" s="271">
        <f t="shared" si="0"/>
        <v>2268568.2005207767</v>
      </c>
    </row>
    <row r="39" spans="1:14">
      <c r="A39" s="113" t="s">
        <v>242</v>
      </c>
      <c r="B39" s="874" t="str">
        <f>VLOOKUP(A39,EQUIPOS!A9:D154,3,FALSE)</f>
        <v>Grúa con torre capacidad 1 ton en la punta.</v>
      </c>
      <c r="C39" s="875"/>
      <c r="D39" s="875"/>
      <c r="E39" s="875"/>
      <c r="F39" s="875"/>
      <c r="G39" s="875"/>
      <c r="H39" s="876"/>
      <c r="I39" s="420"/>
      <c r="J39" s="421"/>
      <c r="K39" s="268">
        <f>VLOOKUP(A39,EQUIPOS!A9:D166,4,FALSE)</f>
        <v>130595.14951597906</v>
      </c>
      <c r="L39" s="334"/>
      <c r="M39" s="335">
        <v>0.04</v>
      </c>
      <c r="N39" s="271">
        <f t="shared" si="0"/>
        <v>3264878.7378994767</v>
      </c>
    </row>
    <row r="40" spans="1:14">
      <c r="A40" s="113" t="s">
        <v>255</v>
      </c>
      <c r="B40" s="874" t="str">
        <f>VLOOKUP(A40,EQUIPOS!A10:D154,3,FALSE)</f>
        <v>Manómetro cable de acero para bajar la celda</v>
      </c>
      <c r="C40" s="875"/>
      <c r="D40" s="875"/>
      <c r="E40" s="875"/>
      <c r="F40" s="875"/>
      <c r="G40" s="875"/>
      <c r="H40" s="876"/>
      <c r="I40" s="327"/>
      <c r="J40" s="329"/>
      <c r="K40" s="268">
        <f>VLOOKUP(A40,EQUIPOS!A10:D167,4,FALSE)</f>
        <v>1307175.5460657899</v>
      </c>
      <c r="L40" s="422"/>
      <c r="M40" s="423">
        <v>1</v>
      </c>
      <c r="N40" s="271">
        <f t="shared" si="0"/>
        <v>1307175.5460657899</v>
      </c>
    </row>
    <row r="41" spans="1:14">
      <c r="A41" t="s">
        <v>320</v>
      </c>
      <c r="B41" s="874" t="str">
        <f>VLOOKUP(A41,EQUIPOS!A11:D155,3,FALSE)</f>
        <v>Retroexcavadora sobre llantas, motor 62HP, Profundidad de excavación de 5.41 metros.</v>
      </c>
      <c r="C41" s="875"/>
      <c r="D41" s="875"/>
      <c r="E41" s="875"/>
      <c r="F41" s="875"/>
      <c r="G41" s="875"/>
      <c r="H41" s="876"/>
      <c r="I41" s="36"/>
      <c r="J41" s="37"/>
      <c r="K41" s="268">
        <f>VLOOKUP(A41,EQUIPOS!A11:D168,4,FALSE)</f>
        <v>88861.832602825918</v>
      </c>
      <c r="L41" s="275"/>
      <c r="M41" s="276">
        <v>0.2</v>
      </c>
      <c r="N41" s="271">
        <f t="shared" si="0"/>
        <v>444309.16301412956</v>
      </c>
    </row>
    <row r="42" spans="1:14">
      <c r="B42" s="319"/>
      <c r="C42" s="320"/>
      <c r="D42" s="320"/>
      <c r="E42" s="320"/>
      <c r="F42" s="322"/>
      <c r="G42" s="322"/>
      <c r="H42" s="125"/>
      <c r="I42" s="36"/>
      <c r="J42" s="37"/>
      <c r="K42" s="437"/>
      <c r="L42" s="275"/>
      <c r="M42" s="276"/>
      <c r="N42" s="272"/>
    </row>
    <row r="43" spans="1:14">
      <c r="B43" s="882" t="s">
        <v>952</v>
      </c>
      <c r="C43" s="883"/>
      <c r="D43" s="883"/>
      <c r="E43" s="38"/>
      <c r="F43" s="39"/>
      <c r="G43" s="39"/>
      <c r="H43" s="40"/>
      <c r="I43" s="36"/>
      <c r="J43" s="37"/>
      <c r="K43" s="278"/>
      <c r="L43" s="275"/>
      <c r="M43" s="400">
        <v>0.01</v>
      </c>
      <c r="N43" s="343">
        <f>N81*M43</f>
        <v>6913.9567913614801</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3">
        <f>SUM(N36:N44)</f>
        <v>13403694.893462237</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4" t="s">
        <v>945</v>
      </c>
      <c r="K49" s="85" t="s">
        <v>946</v>
      </c>
      <c r="L49" s="906" t="s">
        <v>955</v>
      </c>
      <c r="M49" s="905"/>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13514369.554505091</v>
      </c>
      <c r="N50" s="271">
        <f t="shared" ref="N50:N55" si="1">K50*M50</f>
        <v>13514369.554505091</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81542.349738680452</v>
      </c>
      <c r="N51" s="271">
        <f t="shared" si="1"/>
        <v>2446270.4921604134</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1336275.0397984216</v>
      </c>
      <c r="N52" s="271">
        <f t="shared" si="1"/>
        <v>2672550.0795968431</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819466.18542153528</v>
      </c>
      <c r="N53" s="271">
        <f t="shared" si="1"/>
        <v>4097330.9271076764</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53100.431254361349</v>
      </c>
      <c r="N54" s="271">
        <f t="shared" si="1"/>
        <v>3186025.8752616812</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34052.958957646413</v>
      </c>
      <c r="N55" s="271">
        <f t="shared" si="1"/>
        <v>408635.50749175693</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5" t="s">
        <v>953</v>
      </c>
      <c r="C58" s="826"/>
      <c r="D58" s="826"/>
      <c r="E58" s="826"/>
      <c r="F58" s="826"/>
      <c r="G58" s="826"/>
      <c r="H58" s="826"/>
      <c r="I58" s="826"/>
      <c r="J58" s="826"/>
      <c r="K58" s="826"/>
      <c r="L58" s="826"/>
      <c r="M58" s="827"/>
      <c r="N58" s="393">
        <f>SUM(N50:N57)</f>
        <v>26325182.436123464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912">
        <f>VLOOKUP(A63,TRANSPORTE!A5:D117,4,FALSE)</f>
        <v>1090123.3906756272</v>
      </c>
      <c r="M63" s="913"/>
      <c r="N63" s="286">
        <f>K63*L63</f>
        <v>1090123.3906756272</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912">
        <f>VLOOKUP(A64,TRANSPORTE!A6:D117,4,FALSE)</f>
        <v>126046.33363621312</v>
      </c>
      <c r="M64" s="913"/>
      <c r="N64" s="286">
        <f>K64*L64</f>
        <v>1008370.669089705</v>
      </c>
    </row>
    <row r="65" spans="1:15">
      <c r="A65" t="s">
        <v>1399</v>
      </c>
      <c r="B65" s="46" t="str">
        <f>VLOOKUP(A65,TRANSPORTE!A6:D117,3,FALSE)</f>
        <v>Pasajes aéreos</v>
      </c>
      <c r="C65" s="47"/>
      <c r="D65" s="47"/>
      <c r="E65" s="47"/>
      <c r="F65" s="47"/>
      <c r="G65" s="47"/>
      <c r="H65" s="310" t="s">
        <v>945</v>
      </c>
      <c r="I65" s="278">
        <v>3</v>
      </c>
      <c r="J65" s="285">
        <v>1</v>
      </c>
      <c r="K65" s="278">
        <f>I65*J65</f>
        <v>3</v>
      </c>
      <c r="L65" s="912">
        <f>VLOOKUP(A65,TRANSPORTE!A6:D117,4,FALSE)</f>
        <v>264022.94308124512</v>
      </c>
      <c r="M65" s="913"/>
      <c r="N65" s="286">
        <f>K65*L65</f>
        <v>792068.82924373541</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2890562.8890090678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1">
        <f t="shared" ref="I73:I76" si="2">K73/J73*100</f>
        <v>29260.000000000004</v>
      </c>
      <c r="J73" s="292">
        <v>185</v>
      </c>
      <c r="K73" s="293">
        <f>VLOOKUP(A73,'MANO DE OBRA'!A8:D99,4,FALSE)</f>
        <v>54131</v>
      </c>
      <c r="L73" s="50"/>
      <c r="M73" s="433">
        <v>1</v>
      </c>
      <c r="N73" s="394">
        <f t="shared" ref="N73:N76" si="3">K73/M73</f>
        <v>54131</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43310835.897730917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8662167.179546183</v>
      </c>
      <c r="M88" s="861"/>
      <c r="N88" s="51"/>
    </row>
    <row r="89" spans="1:14">
      <c r="B89" s="89" t="s">
        <v>973</v>
      </c>
      <c r="C89" s="90"/>
      <c r="D89" s="90"/>
      <c r="E89" s="90"/>
      <c r="F89" s="90"/>
      <c r="G89" s="90"/>
      <c r="H89" s="90"/>
      <c r="I89" s="87"/>
      <c r="J89" s="88"/>
      <c r="K89" s="303">
        <v>0.05</v>
      </c>
      <c r="L89" s="860">
        <f>N83*K89</f>
        <v>2165541.7948865457</v>
      </c>
      <c r="M89" s="861"/>
      <c r="N89" s="51"/>
    </row>
    <row r="90" spans="1:14" ht="15.75" thickBot="1">
      <c r="B90" s="91" t="s">
        <v>974</v>
      </c>
      <c r="C90" s="92"/>
      <c r="D90" s="92"/>
      <c r="E90" s="92"/>
      <c r="F90" s="92"/>
      <c r="G90" s="92"/>
      <c r="H90" s="92"/>
      <c r="I90" s="93"/>
      <c r="J90" s="94"/>
      <c r="K90" s="304">
        <v>0.05</v>
      </c>
      <c r="L90" s="862">
        <f>N83*K90</f>
        <v>2165541.7948865457</v>
      </c>
      <c r="M90" s="863"/>
      <c r="N90" s="51"/>
    </row>
    <row r="91" spans="1:14" ht="15.75" thickBot="1">
      <c r="B91" s="825" t="s">
        <v>953</v>
      </c>
      <c r="C91" s="826"/>
      <c r="D91" s="826"/>
      <c r="E91" s="826"/>
      <c r="F91" s="826"/>
      <c r="G91" s="826"/>
      <c r="H91" s="826"/>
      <c r="I91" s="826"/>
      <c r="J91" s="826"/>
      <c r="K91" s="826"/>
      <c r="L91" s="826"/>
      <c r="M91" s="827"/>
      <c r="N91" s="52">
        <f>L88+L89+L90</f>
        <v>12993250.769319275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56304086.66705019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1"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121</v>
      </c>
      <c r="B36" s="874" t="str">
        <f>VLOOKUP(A36,EQUIPOS!A6:D154,3,FALSE)</f>
        <v>Bomba eléctrica para accionar la celda</v>
      </c>
      <c r="C36" s="875"/>
      <c r="D36" s="875"/>
      <c r="E36" s="875"/>
      <c r="F36" s="875"/>
      <c r="G36" s="875"/>
      <c r="H36" s="876"/>
      <c r="I36" s="266"/>
      <c r="J36" s="267"/>
      <c r="K36" s="268">
        <f>VLOOKUP(A36,EQUIPOS!A6:D163,4,FALSE)</f>
        <v>47062.37708779941</v>
      </c>
      <c r="L36" s="269"/>
      <c r="M36" s="270">
        <v>0.01</v>
      </c>
      <c r="N36" s="271">
        <f>K36/M36</f>
        <v>4706237.7087799413</v>
      </c>
    </row>
    <row r="37" spans="1:16">
      <c r="A37" s="113" t="s">
        <v>217</v>
      </c>
      <c r="B37" s="874" t="str">
        <f>VLOOKUP(A37,EQUIPOS!A7:D154,3,FALSE)</f>
        <v>Equipo de soldadura y de acetileno (incluye soldadura)</v>
      </c>
      <c r="C37" s="875"/>
      <c r="D37" s="875"/>
      <c r="E37" s="875"/>
      <c r="F37" s="875"/>
      <c r="G37" s="875"/>
      <c r="H37" s="876"/>
      <c r="I37" s="420"/>
      <c r="J37" s="421"/>
      <c r="K37" s="268">
        <f>VLOOKUP(A37,EQUIPOS!A7:D164,4,FALSE)</f>
        <v>22685.682005207767</v>
      </c>
      <c r="L37" s="334"/>
      <c r="M37" s="335">
        <v>0.01</v>
      </c>
      <c r="N37" s="271">
        <f>K37/M37</f>
        <v>2268568.2005207767</v>
      </c>
    </row>
    <row r="38" spans="1:16">
      <c r="A38" s="113" t="s">
        <v>255</v>
      </c>
      <c r="B38" s="874" t="str">
        <f>VLOOKUP(A38,EQUIPOS!A8:D154,3,FALSE)</f>
        <v>Manómetro cable de acero para bajar la celda</v>
      </c>
      <c r="C38" s="875"/>
      <c r="D38" s="875"/>
      <c r="E38" s="875"/>
      <c r="F38" s="875"/>
      <c r="G38" s="875"/>
      <c r="H38" s="876"/>
      <c r="I38" s="420"/>
      <c r="J38" s="421"/>
      <c r="K38" s="268">
        <f>VLOOKUP(A38,EQUIPOS!A8:D165,4,FALSE)</f>
        <v>1307175.5460657899</v>
      </c>
      <c r="L38" s="334"/>
      <c r="M38" s="335">
        <v>1</v>
      </c>
      <c r="N38" s="271">
        <f>K38/M38</f>
        <v>1307175.5460657899</v>
      </c>
    </row>
    <row r="39" spans="1:16">
      <c r="A39" s="113"/>
      <c r="B39" s="874"/>
      <c r="C39" s="875"/>
      <c r="D39" s="875"/>
      <c r="E39" s="875"/>
      <c r="F39" s="875"/>
      <c r="G39" s="875"/>
      <c r="H39" s="876"/>
      <c r="I39" s="420"/>
      <c r="J39" s="421"/>
      <c r="K39" s="268"/>
      <c r="L39" s="334"/>
      <c r="M39" s="335"/>
      <c r="N39" s="271"/>
    </row>
    <row r="40" spans="1:16">
      <c r="A40" s="113"/>
      <c r="B40" s="874"/>
      <c r="C40" s="875"/>
      <c r="D40" s="875"/>
      <c r="E40" s="875"/>
      <c r="F40" s="875"/>
      <c r="G40" s="875"/>
      <c r="H40" s="876"/>
      <c r="I40" s="327"/>
      <c r="J40" s="329"/>
      <c r="K40" s="268"/>
      <c r="L40" s="422"/>
      <c r="M40" s="423"/>
      <c r="N40" s="271"/>
    </row>
    <row r="41" spans="1:16">
      <c r="B41" s="874"/>
      <c r="C41" s="875"/>
      <c r="D41" s="875"/>
      <c r="E41" s="875"/>
      <c r="F41" s="875"/>
      <c r="G41" s="875"/>
      <c r="H41" s="876"/>
      <c r="I41" s="36"/>
      <c r="J41" s="37"/>
      <c r="K41" s="268"/>
      <c r="L41" s="275"/>
      <c r="M41" s="276"/>
      <c r="N41" s="271"/>
    </row>
    <row r="42" spans="1:16">
      <c r="B42" s="319"/>
      <c r="C42" s="320"/>
      <c r="D42" s="320"/>
      <c r="E42" s="320"/>
      <c r="F42" s="322"/>
      <c r="G42" s="322"/>
      <c r="H42" s="125"/>
      <c r="I42" s="36"/>
      <c r="J42" s="37"/>
      <c r="K42" s="437"/>
      <c r="L42" s="275"/>
      <c r="M42" s="276"/>
      <c r="N42" s="272"/>
    </row>
    <row r="43" spans="1:16">
      <c r="B43" s="882" t="s">
        <v>952</v>
      </c>
      <c r="C43" s="883"/>
      <c r="D43" s="883"/>
      <c r="E43" s="38"/>
      <c r="F43" s="39"/>
      <c r="G43" s="39"/>
      <c r="H43" s="40"/>
      <c r="I43" s="36"/>
      <c r="J43" s="37"/>
      <c r="K43" s="278"/>
      <c r="L43" s="275"/>
      <c r="M43" s="400">
        <v>0.01</v>
      </c>
      <c r="N43" s="343">
        <f>N81*M43</f>
        <v>6913.9567913614801</v>
      </c>
    </row>
    <row r="44" spans="1:16" ht="15.75" thickBot="1">
      <c r="B44" s="874"/>
      <c r="C44" s="875"/>
      <c r="D44" s="875"/>
      <c r="E44" s="875"/>
      <c r="F44" s="875"/>
      <c r="G44" s="875"/>
      <c r="H44" s="876"/>
      <c r="I44" s="884"/>
      <c r="J44" s="885"/>
      <c r="K44" s="41"/>
      <c r="L44" s="886"/>
      <c r="M44" s="887"/>
      <c r="N44" s="105"/>
    </row>
    <row r="45" spans="1:16" ht="15.75" thickBot="1">
      <c r="B45" s="825" t="s">
        <v>953</v>
      </c>
      <c r="C45" s="826"/>
      <c r="D45" s="826"/>
      <c r="E45" s="826"/>
      <c r="F45" s="826"/>
      <c r="G45" s="826"/>
      <c r="H45" s="826"/>
      <c r="I45" s="826"/>
      <c r="J45" s="826"/>
      <c r="K45" s="826"/>
      <c r="L45" s="826"/>
      <c r="M45" s="827"/>
      <c r="N45" s="393">
        <f>SUM(N36:N44)</f>
        <v>8288895.4121578699</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4" t="s">
        <v>945</v>
      </c>
      <c r="K49" s="85" t="s">
        <v>946</v>
      </c>
      <c r="L49" s="906" t="s">
        <v>955</v>
      </c>
      <c r="M49" s="905"/>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13514369.554505091</v>
      </c>
      <c r="N50" s="271">
        <f t="shared" ref="N50:N55" si="0">K50*M50</f>
        <v>13514369.554505091</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81542.349738680452</v>
      </c>
      <c r="N51" s="271">
        <f t="shared" si="0"/>
        <v>2446270.4921604134</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1336275.0397984216</v>
      </c>
      <c r="N52" s="271">
        <f t="shared" si="0"/>
        <v>2672550.0795968431</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819466.18542153528</v>
      </c>
      <c r="N53" s="271">
        <f t="shared" si="0"/>
        <v>4097330.9271076764</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53100.431254361349</v>
      </c>
      <c r="N54" s="271">
        <f t="shared" si="0"/>
        <v>3186025.8752616812</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34052.958957646413</v>
      </c>
      <c r="N55" s="271">
        <f t="shared" si="0"/>
        <v>408635.50749175693</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5" t="s">
        <v>953</v>
      </c>
      <c r="C58" s="826"/>
      <c r="D58" s="826"/>
      <c r="E58" s="826"/>
      <c r="F58" s="826"/>
      <c r="G58" s="826"/>
      <c r="H58" s="826"/>
      <c r="I58" s="826"/>
      <c r="J58" s="826"/>
      <c r="K58" s="826"/>
      <c r="L58" s="826"/>
      <c r="M58" s="827"/>
      <c r="N58" s="393">
        <f>SUM(N50:N57)</f>
        <v>26325182.436123464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1" t="s">
        <v>961</v>
      </c>
      <c r="M62" s="890"/>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912">
        <f>VLOOKUP(A63,TRANSPORTE!A5:D117,4,FALSE)</f>
        <v>264022.94308124512</v>
      </c>
      <c r="M63" s="913"/>
      <c r="N63" s="286">
        <f>K63*L63</f>
        <v>792068.82924373541</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912">
        <f>VLOOKUP(A64,TRANSPORTE!A6:D117,4,FALSE)</f>
        <v>1090123.3906756272</v>
      </c>
      <c r="M64" s="913"/>
      <c r="N64" s="286">
        <f>K64*L64</f>
        <v>1090123.3906756272</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912">
        <f>VLOOKUP(A65,TRANSPORTE!A6:D118,4,FALSE)</f>
        <v>126046.33363621312</v>
      </c>
      <c r="M65" s="913"/>
      <c r="N65" s="286">
        <f>K65*L65</f>
        <v>1008370.669089705</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2890562.8890090678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901"/>
      <c r="C80" s="902"/>
      <c r="D80" s="902"/>
      <c r="E80" s="902"/>
      <c r="F80" s="902"/>
      <c r="G80" s="902"/>
      <c r="H80" s="902"/>
      <c r="I80" s="44"/>
      <c r="J80" s="44"/>
      <c r="K80" s="44"/>
      <c r="L80" s="980"/>
      <c r="M80" s="981"/>
      <c r="N80" s="45"/>
    </row>
    <row r="81" spans="1:14" ht="15.75" thickBot="1">
      <c r="B81" s="825" t="s">
        <v>953</v>
      </c>
      <c r="C81" s="826"/>
      <c r="D81" s="826"/>
      <c r="E81" s="826"/>
      <c r="F81" s="826"/>
      <c r="G81" s="826"/>
      <c r="H81" s="826"/>
      <c r="I81" s="868"/>
      <c r="J81" s="868"/>
      <c r="K81" s="868"/>
      <c r="L81" s="868"/>
      <c r="M81" s="869"/>
      <c r="N81" s="300">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38196036.416426547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7639207.2832853096</v>
      </c>
      <c r="M88" s="861"/>
      <c r="N88" s="51"/>
    </row>
    <row r="89" spans="1:14">
      <c r="B89" s="89" t="s">
        <v>973</v>
      </c>
      <c r="C89" s="90"/>
      <c r="D89" s="90"/>
      <c r="E89" s="90"/>
      <c r="F89" s="90"/>
      <c r="G89" s="90"/>
      <c r="H89" s="90"/>
      <c r="I89" s="87"/>
      <c r="J89" s="88"/>
      <c r="K89" s="303">
        <v>0.05</v>
      </c>
      <c r="L89" s="860">
        <f>N83*K89</f>
        <v>1909801.8208213274</v>
      </c>
      <c r="M89" s="861"/>
      <c r="N89" s="51"/>
    </row>
    <row r="90" spans="1:14" ht="15.75" thickBot="1">
      <c r="B90" s="91" t="s">
        <v>974</v>
      </c>
      <c r="C90" s="92"/>
      <c r="D90" s="92"/>
      <c r="E90" s="92"/>
      <c r="F90" s="92"/>
      <c r="G90" s="92"/>
      <c r="H90" s="92"/>
      <c r="I90" s="93"/>
      <c r="J90" s="94"/>
      <c r="K90" s="304">
        <v>0.05</v>
      </c>
      <c r="L90" s="862">
        <f>N83*K90</f>
        <v>1909801.8208213274</v>
      </c>
      <c r="M90" s="863"/>
      <c r="N90" s="51"/>
    </row>
    <row r="91" spans="1:14" ht="15.75" thickBot="1">
      <c r="B91" s="825" t="s">
        <v>953</v>
      </c>
      <c r="C91" s="826"/>
      <c r="D91" s="826"/>
      <c r="E91" s="826"/>
      <c r="F91" s="826"/>
      <c r="G91" s="826"/>
      <c r="H91" s="826"/>
      <c r="I91" s="826"/>
      <c r="J91" s="826"/>
      <c r="K91" s="826"/>
      <c r="L91" s="826"/>
      <c r="M91" s="827"/>
      <c r="N91" s="52">
        <f>L88+L89+L90</f>
        <v>11458810.924927965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49654847.341354512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259</v>
      </c>
      <c r="B36" s="874" t="str">
        <f>VLOOKUP(A36,EQUIPOS!A6:D154,3,FALSE)</f>
        <v>Montacargas</v>
      </c>
      <c r="C36" s="875"/>
      <c r="D36" s="875"/>
      <c r="E36" s="875"/>
      <c r="F36" s="875"/>
      <c r="G36" s="875"/>
      <c r="H36" s="876"/>
      <c r="I36" s="266"/>
      <c r="J36" s="267"/>
      <c r="K36" s="268">
        <f>VLOOKUP(A36,EQUIPOS!A6:D163,4,FALSE)</f>
        <v>71558.407728984195</v>
      </c>
      <c r="L36" s="269"/>
      <c r="M36" s="335">
        <v>1.5</v>
      </c>
      <c r="N36" s="271">
        <f>K36/M36</f>
        <v>47705.605152656128</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50399.023849442863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6782.3984716864488</v>
      </c>
      <c r="N48" s="271">
        <f>K48*M48</f>
        <v>2124254.5236071059</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2124254.5236071059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2228521.9213922839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445704.3842784568</v>
      </c>
      <c r="M84" s="861"/>
      <c r="N84" s="51"/>
    </row>
    <row r="85" spans="1:14">
      <c r="B85" s="89" t="s">
        <v>973</v>
      </c>
      <c r="C85" s="90"/>
      <c r="D85" s="90"/>
      <c r="E85" s="90"/>
      <c r="F85" s="90"/>
      <c r="G85" s="90"/>
      <c r="H85" s="90"/>
      <c r="I85" s="87"/>
      <c r="J85" s="88"/>
      <c r="K85" s="303">
        <v>0.05</v>
      </c>
      <c r="L85" s="860">
        <f>N79*K85</f>
        <v>111426.0960696142</v>
      </c>
      <c r="M85" s="861"/>
      <c r="N85" s="51"/>
    </row>
    <row r="86" spans="1:14" ht="15.75" thickBot="1">
      <c r="B86" s="91" t="s">
        <v>974</v>
      </c>
      <c r="C86" s="92"/>
      <c r="D86" s="92"/>
      <c r="E86" s="92"/>
      <c r="F86" s="92"/>
      <c r="G86" s="92"/>
      <c r="H86" s="92"/>
      <c r="I86" s="93"/>
      <c r="J86" s="94"/>
      <c r="K86" s="304">
        <v>0.05</v>
      </c>
      <c r="L86" s="862">
        <f>N79*K86</f>
        <v>111426.0960696142</v>
      </c>
      <c r="M86" s="863"/>
      <c r="N86" s="51"/>
    </row>
    <row r="87" spans="1:14" ht="15.75" thickBot="1">
      <c r="B87" s="825" t="s">
        <v>953</v>
      </c>
      <c r="C87" s="826"/>
      <c r="D87" s="826"/>
      <c r="E87" s="826"/>
      <c r="F87" s="826"/>
      <c r="G87" s="826"/>
      <c r="H87" s="826"/>
      <c r="I87" s="826"/>
      <c r="J87" s="826"/>
      <c r="K87" s="826"/>
      <c r="L87" s="826"/>
      <c r="M87" s="827"/>
      <c r="N87" s="52">
        <f>L84+L85+L86</f>
        <v>668556.57641768514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2897078.4978099689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267</v>
      </c>
      <c r="B36" s="874" t="str">
        <f>VLOOKUP(A36,EQUIPOS!A6:D154,3,FALSE)</f>
        <v>Motobomba de concreto</v>
      </c>
      <c r="C36" s="875"/>
      <c r="D36" s="875"/>
      <c r="E36" s="875"/>
      <c r="F36" s="875"/>
      <c r="G36" s="875"/>
      <c r="H36" s="876"/>
      <c r="I36" s="266"/>
      <c r="J36" s="267"/>
      <c r="K36" s="268">
        <f>VLOOKUP(A36,EQUIPOS!A6:D163,4,FALSE)</f>
        <v>56680.805055625337</v>
      </c>
      <c r="L36" s="269"/>
      <c r="M36" s="335">
        <v>2.5</v>
      </c>
      <c r="N36" s="271">
        <f>K36/M36</f>
        <v>22672.322022250133</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22672.322022250133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2928.0328602685777</v>
      </c>
      <c r="N48" s="271">
        <f>K48*M48</f>
        <v>136910.95054100672</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352617.14129642432</v>
      </c>
      <c r="N49" s="271">
        <f>K49*M49</f>
        <v>235541.59931074799</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372452.54985175468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912">
        <f>VLOOKUP(A60,TRANSPORTE!A2:D117,4,FALSE)</f>
        <v>819.12972593026996</v>
      </c>
      <c r="M60" s="913"/>
      <c r="N60" s="286">
        <f>K60*L60</f>
        <v>711.31216841304206</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711.31216841304206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395836.18404241785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79167.236808483576</v>
      </c>
      <c r="M84" s="861"/>
      <c r="N84" s="51"/>
    </row>
    <row r="85" spans="1:14">
      <c r="B85" s="89" t="s">
        <v>973</v>
      </c>
      <c r="C85" s="90"/>
      <c r="D85" s="90"/>
      <c r="E85" s="90"/>
      <c r="F85" s="90"/>
      <c r="G85" s="90"/>
      <c r="H85" s="90"/>
      <c r="I85" s="87"/>
      <c r="J85" s="88"/>
      <c r="K85" s="303">
        <v>0.05</v>
      </c>
      <c r="L85" s="860">
        <f>N79*K85</f>
        <v>19791.809202120894</v>
      </c>
      <c r="M85" s="861"/>
      <c r="N85" s="51"/>
    </row>
    <row r="86" spans="1:14" ht="15.75" thickBot="1">
      <c r="B86" s="91" t="s">
        <v>974</v>
      </c>
      <c r="C86" s="92"/>
      <c r="D86" s="92"/>
      <c r="E86" s="92"/>
      <c r="F86" s="92"/>
      <c r="G86" s="92"/>
      <c r="H86" s="92"/>
      <c r="I86" s="93"/>
      <c r="J86" s="94"/>
      <c r="K86" s="304">
        <v>0.05</v>
      </c>
      <c r="L86" s="862">
        <f>N79*K86</f>
        <v>19791.809202120894</v>
      </c>
      <c r="M86" s="863"/>
      <c r="N86" s="51"/>
    </row>
    <row r="87" spans="1:14" ht="15.75" thickBot="1">
      <c r="B87" s="825" t="s">
        <v>953</v>
      </c>
      <c r="C87" s="826"/>
      <c r="D87" s="826"/>
      <c r="E87" s="826"/>
      <c r="F87" s="826"/>
      <c r="G87" s="826"/>
      <c r="H87" s="826"/>
      <c r="I87" s="826"/>
      <c r="J87" s="826"/>
      <c r="K87" s="826"/>
      <c r="L87" s="826"/>
      <c r="M87" s="827"/>
      <c r="N87" s="52">
        <f>L84+L85+L86</f>
        <v>118750.85521272538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514587.03925514326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6"/>
      <c r="J36" s="267"/>
      <c r="K36" s="268">
        <f>VLOOKUP(A36,EQUIPOS!A6:D163,4,FALSE)</f>
        <v>47062.37708779941</v>
      </c>
      <c r="L36" s="269"/>
      <c r="M36" s="270">
        <v>0.01</v>
      </c>
      <c r="N36" s="271">
        <f t="shared" ref="N36:N41" si="0">K36/M36</f>
        <v>4706237.7087799413</v>
      </c>
    </row>
    <row r="37" spans="1:14">
      <c r="A37" s="113" t="s">
        <v>192</v>
      </c>
      <c r="B37" s="874" t="str">
        <f>VLOOKUP(A37,EQUIPOS!A7:D154,3,FALSE)</f>
        <v>Equipo de acarreo interno</v>
      </c>
      <c r="C37" s="875"/>
      <c r="D37" s="875"/>
      <c r="E37" s="875"/>
      <c r="F37" s="875"/>
      <c r="G37" s="875"/>
      <c r="H37" s="876"/>
      <c r="I37" s="420"/>
      <c r="J37" s="421"/>
      <c r="K37" s="268">
        <f>VLOOKUP(A37,EQUIPOS!A7:D164,4,FALSE)</f>
        <v>70280.579019538054</v>
      </c>
      <c r="L37" s="334"/>
      <c r="M37" s="335">
        <v>0.05</v>
      </c>
      <c r="N37" s="271">
        <f t="shared" si="0"/>
        <v>1405611.5803907609</v>
      </c>
    </row>
    <row r="38" spans="1:14">
      <c r="A38" s="113" t="s">
        <v>214</v>
      </c>
      <c r="B38" s="874" t="str">
        <f>VLOOKUP(A38,EQUIPOS!A8:D154,3,FALSE)</f>
        <v>Equipo de oxigeno y soldadura</v>
      </c>
      <c r="C38" s="875"/>
      <c r="D38" s="875"/>
      <c r="E38" s="875"/>
      <c r="F38" s="875"/>
      <c r="G38" s="875"/>
      <c r="H38" s="876"/>
      <c r="I38" s="420"/>
      <c r="J38" s="421"/>
      <c r="K38" s="437">
        <f>VLOOKUP(A38,EQUIPOS!A8:D165,4,FALSE)</f>
        <v>14843.240388526798</v>
      </c>
      <c r="L38" s="334"/>
      <c r="M38" s="335">
        <v>0.01</v>
      </c>
      <c r="N38" s="271">
        <f t="shared" si="0"/>
        <v>1484324.0388526798</v>
      </c>
    </row>
    <row r="39" spans="1:14">
      <c r="A39" s="113" t="s">
        <v>248</v>
      </c>
      <c r="B39" s="874" t="str">
        <f>VLOOKUP(A39,EQUIPOS!A9:D154,3,FALSE)</f>
        <v>Grúa telescópica de 50 Ton.</v>
      </c>
      <c r="C39" s="875"/>
      <c r="D39" s="875"/>
      <c r="E39" s="875"/>
      <c r="F39" s="875"/>
      <c r="G39" s="875"/>
      <c r="H39" s="876"/>
      <c r="I39" s="420"/>
      <c r="J39" s="421"/>
      <c r="K39" s="437">
        <f>VLOOKUP(A39,EQUIPOS!A9:D166,4,FALSE)</f>
        <v>217955.97355248258</v>
      </c>
      <c r="L39" s="334"/>
      <c r="M39" s="335">
        <v>0.04</v>
      </c>
      <c r="N39" s="271">
        <f t="shared" si="0"/>
        <v>5448899.3388120644</v>
      </c>
    </row>
    <row r="40" spans="1:14">
      <c r="A40" s="113" t="s">
        <v>255</v>
      </c>
      <c r="B40" s="874" t="str">
        <f>VLOOKUP(A40,EQUIPOS!A10:D154,3,FALSE)</f>
        <v>Manómetro cable de acero para bajar la celda</v>
      </c>
      <c r="C40" s="875"/>
      <c r="D40" s="875"/>
      <c r="E40" s="875"/>
      <c r="F40" s="875"/>
      <c r="G40" s="875"/>
      <c r="H40" s="876"/>
      <c r="I40" s="420"/>
      <c r="J40" s="421"/>
      <c r="K40" s="437">
        <f>VLOOKUP(A40,EQUIPOS!A10:D167,4,FALSE)</f>
        <v>1307175.5460657899</v>
      </c>
      <c r="L40" s="334"/>
      <c r="M40" s="335">
        <v>1</v>
      </c>
      <c r="N40" s="271">
        <f t="shared" si="0"/>
        <v>1307175.5460657899</v>
      </c>
    </row>
    <row r="41" spans="1:14">
      <c r="A41" s="113" t="s">
        <v>322</v>
      </c>
      <c r="B41" s="874" t="str">
        <f>VLOOKUP(A41,EQUIPOS!A11:D155,3,FALSE)</f>
        <v xml:space="preserve">Retroexcavadora sobre llantas JD 410
</v>
      </c>
      <c r="C41" s="875"/>
      <c r="D41" s="875"/>
      <c r="E41" s="875"/>
      <c r="F41" s="875"/>
      <c r="G41" s="875"/>
      <c r="H41" s="876"/>
      <c r="I41" s="420"/>
      <c r="J41" s="421"/>
      <c r="K41" s="437">
        <f>VLOOKUP(A41,EQUIPOS!A11:D168,4,FALSE)</f>
        <v>92003.667080122541</v>
      </c>
      <c r="L41" s="334"/>
      <c r="M41" s="335">
        <v>0.2</v>
      </c>
      <c r="N41" s="271">
        <f t="shared" si="0"/>
        <v>460018.33540061268</v>
      </c>
    </row>
    <row r="42" spans="1:14">
      <c r="A42" s="113"/>
      <c r="B42" s="874"/>
      <c r="C42" s="875"/>
      <c r="D42" s="875"/>
      <c r="E42" s="875"/>
      <c r="F42" s="875"/>
      <c r="G42" s="875"/>
      <c r="H42" s="876"/>
      <c r="I42" s="327"/>
      <c r="J42" s="329"/>
      <c r="K42" s="437"/>
      <c r="L42" s="422"/>
      <c r="M42" s="423"/>
      <c r="N42" s="271"/>
    </row>
    <row r="43" spans="1:14">
      <c r="B43" s="874"/>
      <c r="C43" s="875"/>
      <c r="D43" s="875"/>
      <c r="E43" s="875"/>
      <c r="F43" s="875"/>
      <c r="G43" s="875"/>
      <c r="H43" s="876"/>
      <c r="I43" s="36"/>
      <c r="J43" s="37"/>
      <c r="K43" s="437"/>
      <c r="L43" s="275"/>
      <c r="M43" s="276"/>
      <c r="N43" s="271"/>
    </row>
    <row r="44" spans="1:14">
      <c r="B44" s="319"/>
      <c r="C44" s="320"/>
      <c r="D44" s="320"/>
      <c r="E44" s="320"/>
      <c r="F44" s="322"/>
      <c r="G44" s="322"/>
      <c r="H44" s="125"/>
      <c r="I44" s="36"/>
      <c r="J44" s="37"/>
      <c r="K44" s="437"/>
      <c r="L44" s="275"/>
      <c r="M44" s="276"/>
      <c r="N44" s="272"/>
    </row>
    <row r="45" spans="1:14">
      <c r="B45" s="882" t="s">
        <v>952</v>
      </c>
      <c r="C45" s="883"/>
      <c r="D45" s="883"/>
      <c r="E45" s="38"/>
      <c r="F45" s="39"/>
      <c r="G45" s="39"/>
      <c r="H45" s="40"/>
      <c r="I45" s="36"/>
      <c r="J45" s="37"/>
      <c r="K45" s="278"/>
      <c r="L45" s="275"/>
      <c r="M45" s="400">
        <v>0.1</v>
      </c>
      <c r="N45" s="343">
        <f>N86*M45</f>
        <v>69139.567913614796</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410">
        <f>SUM(N36:N45)</f>
        <v>14881406.116215464</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0" t="s">
        <v>944</v>
      </c>
      <c r="C51" s="871"/>
      <c r="D51" s="871"/>
      <c r="E51" s="871"/>
      <c r="F51" s="871"/>
      <c r="G51" s="871"/>
      <c r="H51" s="871"/>
      <c r="I51" s="905"/>
      <c r="J51" s="314" t="s">
        <v>945</v>
      </c>
      <c r="K51" s="85" t="s">
        <v>946</v>
      </c>
      <c r="L51" s="906" t="s">
        <v>955</v>
      </c>
      <c r="M51" s="905"/>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13514369.554505091</v>
      </c>
      <c r="N52" s="271">
        <f t="shared" ref="N52:N57" si="1">K52*M52</f>
        <v>13514369.554505091</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81542.349738680452</v>
      </c>
      <c r="N53" s="271">
        <f t="shared" si="1"/>
        <v>2446270.4921604134</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1336275.0397984216</v>
      </c>
      <c r="N54" s="271">
        <f t="shared" si="1"/>
        <v>2672550.0795968431</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819466.18542153528</v>
      </c>
      <c r="N55" s="271">
        <f t="shared" si="1"/>
        <v>4097330.9271076764</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54908.50922155325</v>
      </c>
      <c r="N56" s="271">
        <f t="shared" si="1"/>
        <v>3294510.5532931951</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34052.958957646413</v>
      </c>
      <c r="N57" s="271">
        <f t="shared" si="1"/>
        <v>408635.50749175693</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25" t="s">
        <v>953</v>
      </c>
      <c r="C63" s="826"/>
      <c r="D63" s="826"/>
      <c r="E63" s="826"/>
      <c r="F63" s="826"/>
      <c r="G63" s="826"/>
      <c r="H63" s="826"/>
      <c r="I63" s="826"/>
      <c r="J63" s="826"/>
      <c r="K63" s="826"/>
      <c r="L63" s="826"/>
      <c r="M63" s="827"/>
      <c r="N63" s="393">
        <f>SUM(N52:N62)</f>
        <v>26433667.114154976</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11" t="s">
        <v>961</v>
      </c>
      <c r="M67" s="890"/>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912">
        <f>VLOOKUP(A68,TRANSPORTE!A5:D117,4,FALSE)</f>
        <v>1090123.3906756272</v>
      </c>
      <c r="M68" s="913"/>
      <c r="N68" s="286">
        <f>K68*L68</f>
        <v>1090123.3906756272</v>
      </c>
    </row>
    <row r="69" spans="1:15">
      <c r="A69" t="s">
        <v>1399</v>
      </c>
      <c r="B69" s="46" t="str">
        <f>VLOOKUP(A69,TRANSPORTE!A5:D117,3,FALSE)</f>
        <v>Pasajes aéreos</v>
      </c>
      <c r="C69" s="47"/>
      <c r="D69" s="47"/>
      <c r="E69" s="47"/>
      <c r="F69" s="47"/>
      <c r="G69" s="47"/>
      <c r="H69" s="310" t="s">
        <v>945</v>
      </c>
      <c r="I69" s="278">
        <v>3</v>
      </c>
      <c r="J69" s="285">
        <v>1</v>
      </c>
      <c r="K69" s="278">
        <f>I69*J69</f>
        <v>3</v>
      </c>
      <c r="L69" s="912">
        <f>VLOOKUP(A69,TRANSPORTE!A5:D117,4,FALSE)</f>
        <v>264022.94308124512</v>
      </c>
      <c r="M69" s="913"/>
      <c r="N69" s="286">
        <f>K69*L69</f>
        <v>792068.82924373541</v>
      </c>
    </row>
    <row r="70" spans="1:15">
      <c r="B70" s="46"/>
      <c r="C70" s="47"/>
      <c r="D70" s="47"/>
      <c r="E70" s="47"/>
      <c r="F70" s="47"/>
      <c r="G70" s="47"/>
      <c r="H70" s="310"/>
      <c r="I70" s="278"/>
      <c r="J70" s="285"/>
      <c r="K70" s="278"/>
      <c r="L70" s="912"/>
      <c r="M70" s="913"/>
      <c r="N70" s="286"/>
    </row>
    <row r="71" spans="1:15">
      <c r="B71" s="46"/>
      <c r="C71" s="47"/>
      <c r="D71" s="47"/>
      <c r="E71" s="47"/>
      <c r="F71" s="47"/>
      <c r="G71" s="47"/>
      <c r="H71" s="310"/>
      <c r="I71" s="278"/>
      <c r="J71" s="285"/>
      <c r="K71" s="278"/>
      <c r="L71" s="912"/>
      <c r="M71" s="913"/>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1882192.2199193626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867"/>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901"/>
      <c r="C85" s="902" t="e">
        <f>VLOOKUP(B85,'MANO DE OBRA'!B12:E73,3,FALSE)</f>
        <v>#N/A</v>
      </c>
      <c r="D85" s="902" t="e">
        <f>VLOOKUP(C85,'MANO DE OBRA'!C12:F73,3,FALSE)</f>
        <v>#N/A</v>
      </c>
      <c r="E85" s="902" t="e">
        <f>VLOOKUP(D85,'MANO DE OBRA'!D12:G73,3,FALSE)</f>
        <v>#N/A</v>
      </c>
      <c r="F85" s="902" t="e">
        <f>VLOOKUP(E85,'MANO DE OBRA'!E12:H73,3,FALSE)</f>
        <v>#N/A</v>
      </c>
      <c r="G85" s="902" t="e">
        <f>VLOOKUP(F85,'MANO DE OBRA'!F12:I73,3,FALSE)</f>
        <v>#N/A</v>
      </c>
      <c r="H85" s="902" t="e">
        <f>VLOOKUP(G85,'MANO DE OBRA'!G12:J73,3,FALSE)</f>
        <v>#N/A</v>
      </c>
      <c r="I85" s="469"/>
      <c r="J85" s="470"/>
      <c r="K85" s="471"/>
      <c r="L85" s="982"/>
      <c r="M85" s="982"/>
      <c r="N85" s="472"/>
    </row>
    <row r="86" spans="1:14" ht="15.75" thickBot="1">
      <c r="B86" s="914" t="s">
        <v>953</v>
      </c>
      <c r="C86" s="868"/>
      <c r="D86" s="868"/>
      <c r="E86" s="868"/>
      <c r="F86" s="868"/>
      <c r="G86" s="868"/>
      <c r="H86" s="868"/>
      <c r="I86" s="868"/>
      <c r="J86" s="868"/>
      <c r="K86" s="868"/>
      <c r="L86" s="868"/>
      <c r="M86" s="869"/>
      <c r="N86" s="459">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43888661.12942595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0" t="s">
        <v>969</v>
      </c>
      <c r="C92" s="871"/>
      <c r="D92" s="871"/>
      <c r="E92" s="871"/>
      <c r="F92" s="871"/>
      <c r="G92" s="871"/>
      <c r="H92" s="871"/>
      <c r="I92" s="313"/>
      <c r="J92" s="333"/>
      <c r="K92" s="301" t="s">
        <v>970</v>
      </c>
      <c r="L92" s="872" t="s">
        <v>971</v>
      </c>
      <c r="M92" s="873"/>
      <c r="N92" s="302"/>
    </row>
    <row r="93" spans="1:14">
      <c r="B93" s="858" t="s">
        <v>972</v>
      </c>
      <c r="C93" s="859"/>
      <c r="D93" s="859"/>
      <c r="E93" s="859"/>
      <c r="F93" s="859"/>
      <c r="G93" s="859"/>
      <c r="H93" s="859"/>
      <c r="I93" s="87"/>
      <c r="J93" s="88"/>
      <c r="K93" s="303">
        <v>0.2</v>
      </c>
      <c r="L93" s="860">
        <f>N88*K93</f>
        <v>8777732.2258851901</v>
      </c>
      <c r="M93" s="861"/>
      <c r="N93" s="51"/>
    </row>
    <row r="94" spans="1:14">
      <c r="B94" s="89" t="s">
        <v>973</v>
      </c>
      <c r="C94" s="90"/>
      <c r="D94" s="90"/>
      <c r="E94" s="90"/>
      <c r="F94" s="90"/>
      <c r="G94" s="90"/>
      <c r="H94" s="90"/>
      <c r="I94" s="87"/>
      <c r="J94" s="88"/>
      <c r="K94" s="303">
        <v>0.05</v>
      </c>
      <c r="L94" s="860">
        <f>N88*K94</f>
        <v>2194433.0564712975</v>
      </c>
      <c r="M94" s="861"/>
      <c r="N94" s="51"/>
    </row>
    <row r="95" spans="1:14" ht="15.75" thickBot="1">
      <c r="B95" s="91" t="s">
        <v>974</v>
      </c>
      <c r="C95" s="92"/>
      <c r="D95" s="92"/>
      <c r="E95" s="92"/>
      <c r="F95" s="92"/>
      <c r="G95" s="92"/>
      <c r="H95" s="92"/>
      <c r="I95" s="93"/>
      <c r="J95" s="94"/>
      <c r="K95" s="304">
        <v>0.05</v>
      </c>
      <c r="L95" s="862">
        <f>N88*K95</f>
        <v>2194433.0564712975</v>
      </c>
      <c r="M95" s="863"/>
      <c r="N95" s="51"/>
    </row>
    <row r="96" spans="1:14" ht="15.75" thickBot="1">
      <c r="B96" s="825" t="s">
        <v>953</v>
      </c>
      <c r="C96" s="826"/>
      <c r="D96" s="826"/>
      <c r="E96" s="826"/>
      <c r="F96" s="826"/>
      <c r="G96" s="826"/>
      <c r="H96" s="826"/>
      <c r="I96" s="826"/>
      <c r="J96" s="826"/>
      <c r="K96" s="826"/>
      <c r="L96" s="826"/>
      <c r="M96" s="827"/>
      <c r="N96" s="52">
        <f>L93+L94+L95</f>
        <v>13166598.338827785</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7">
        <f>N88+N96</f>
        <v>57055259.468253732</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5"/>
      <c r="K128" s="975"/>
      <c r="L128" s="975"/>
      <c r="M128" s="975"/>
      <c r="N128" s="976"/>
    </row>
    <row r="129" spans="2:14" ht="15.75" thickBot="1">
      <c r="B129" s="418" t="s">
        <v>2221</v>
      </c>
      <c r="C129" s="419"/>
      <c r="D129" s="419"/>
      <c r="E129" s="258"/>
      <c r="F129" s="258"/>
      <c r="G129" s="258"/>
      <c r="H129" s="258"/>
      <c r="I129" s="258"/>
      <c r="J129" s="977"/>
      <c r="K129" s="977"/>
      <c r="L129" s="977"/>
      <c r="M129" s="977"/>
      <c r="N129" s="978"/>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326</v>
      </c>
      <c r="B36" s="874" t="str">
        <f>VLOOKUP(A36,EQUIPOS!A6:D154,3,FALSE)</f>
        <v>Sensor de Impacto para prueba de integridad tipo</v>
      </c>
      <c r="C36" s="875"/>
      <c r="D36" s="875"/>
      <c r="E36" s="875"/>
      <c r="F36" s="875"/>
      <c r="G36" s="875"/>
      <c r="H36" s="876"/>
      <c r="I36" s="266"/>
      <c r="J36" s="267"/>
      <c r="K36" s="268">
        <f>VLOOKUP(A36,EQUIPOS!A6:D163,4,FALSE)</f>
        <v>89267.704293775852</v>
      </c>
      <c r="L36" s="269"/>
      <c r="M36" s="335">
        <v>1</v>
      </c>
      <c r="N36" s="271">
        <f>K36/M36</f>
        <v>89267.704293775852</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89267.704293775852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489341.12184853997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97868.224369707998</v>
      </c>
      <c r="M84" s="861"/>
      <c r="N84" s="51"/>
    </row>
    <row r="85" spans="1:14">
      <c r="B85" s="89" t="s">
        <v>973</v>
      </c>
      <c r="C85" s="90"/>
      <c r="D85" s="90"/>
      <c r="E85" s="90"/>
      <c r="F85" s="90"/>
      <c r="G85" s="90"/>
      <c r="H85" s="90"/>
      <c r="I85" s="87"/>
      <c r="J85" s="88"/>
      <c r="K85" s="303">
        <v>0.05</v>
      </c>
      <c r="L85" s="860">
        <f>N79*K85</f>
        <v>24467.056092426999</v>
      </c>
      <c r="M85" s="861"/>
      <c r="N85" s="51"/>
    </row>
    <row r="86" spans="1:14" ht="15.75" thickBot="1">
      <c r="B86" s="91" t="s">
        <v>974</v>
      </c>
      <c r="C86" s="92"/>
      <c r="D86" s="92"/>
      <c r="E86" s="92"/>
      <c r="F86" s="92"/>
      <c r="G86" s="92"/>
      <c r="H86" s="92"/>
      <c r="I86" s="93"/>
      <c r="J86" s="94"/>
      <c r="K86" s="304">
        <v>0.05</v>
      </c>
      <c r="L86" s="862">
        <f>N79*K86</f>
        <v>24467.056092426999</v>
      </c>
      <c r="M86" s="863"/>
      <c r="N86" s="51"/>
    </row>
    <row r="87" spans="1:14" ht="15.75" thickBot="1">
      <c r="B87" s="825" t="s">
        <v>953</v>
      </c>
      <c r="C87" s="826"/>
      <c r="D87" s="826"/>
      <c r="E87" s="826"/>
      <c r="F87" s="826"/>
      <c r="G87" s="826"/>
      <c r="H87" s="826"/>
      <c r="I87" s="826"/>
      <c r="J87" s="826"/>
      <c r="K87" s="826"/>
      <c r="L87" s="826"/>
      <c r="M87" s="827"/>
      <c r="N87" s="52">
        <f>L84+L85+L86</f>
        <v>146802.336554562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636143.45840310201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320</v>
      </c>
      <c r="B36" s="874" t="str">
        <f>VLOOKUP(A36,EQUIPOS!A6:D154,3,FALSE)</f>
        <v>Retroexcavadora sobre llantas, motor 62HP, Profundidad de excavación de 5.41 metros.</v>
      </c>
      <c r="C36" s="875"/>
      <c r="D36" s="875"/>
      <c r="E36" s="875"/>
      <c r="F36" s="875"/>
      <c r="G36" s="875"/>
      <c r="H36" s="876"/>
      <c r="I36" s="266"/>
      <c r="J36" s="267"/>
      <c r="K36" s="268">
        <f>VLOOKUP(A36,EQUIPOS!A6:D163,4,FALSE)</f>
        <v>88861.832602825918</v>
      </c>
      <c r="L36" s="269"/>
      <c r="M36" s="335">
        <v>10</v>
      </c>
      <c r="N36" s="271">
        <f>K36/M36</f>
        <v>8886.1832602825925</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336.34905451801001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9222.5323148006028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31359.231933476469</v>
      </c>
      <c r="N48" s="271">
        <f>K48*M48</f>
        <v>15331.180056366275</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16503.457939695621</v>
      </c>
      <c r="N49" s="271">
        <f>K49*M49</f>
        <v>22004.610586260827</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5110.7482651960636</v>
      </c>
      <c r="N50" s="271">
        <f>K50*M50</f>
        <v>7666.1223977940954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45001.913040421197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57587.935900401906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11517.587180080382</v>
      </c>
      <c r="M84" s="861"/>
      <c r="N84" s="51"/>
    </row>
    <row r="85" spans="1:14">
      <c r="B85" s="89" t="s">
        <v>973</v>
      </c>
      <c r="C85" s="90"/>
      <c r="D85" s="90"/>
      <c r="E85" s="90"/>
      <c r="F85" s="90"/>
      <c r="G85" s="90"/>
      <c r="H85" s="90"/>
      <c r="I85" s="87"/>
      <c r="J85" s="88"/>
      <c r="K85" s="303">
        <v>0.05</v>
      </c>
      <c r="L85" s="860">
        <f>N79*K85</f>
        <v>2879.3967950200954</v>
      </c>
      <c r="M85" s="861"/>
      <c r="N85" s="51"/>
    </row>
    <row r="86" spans="1:14" ht="15.75" thickBot="1">
      <c r="B86" s="91" t="s">
        <v>974</v>
      </c>
      <c r="C86" s="92"/>
      <c r="D86" s="92"/>
      <c r="E86" s="92"/>
      <c r="F86" s="92"/>
      <c r="G86" s="92"/>
      <c r="H86" s="92"/>
      <c r="I86" s="93"/>
      <c r="J86" s="94"/>
      <c r="K86" s="304">
        <v>0.05</v>
      </c>
      <c r="L86" s="862">
        <f>N79*K86</f>
        <v>2879.3967950200954</v>
      </c>
      <c r="M86" s="863"/>
      <c r="N86" s="51"/>
    </row>
    <row r="87" spans="1:14" ht="15.75" thickBot="1">
      <c r="B87" s="825" t="s">
        <v>953</v>
      </c>
      <c r="C87" s="826"/>
      <c r="D87" s="826"/>
      <c r="E87" s="826"/>
      <c r="F87" s="826"/>
      <c r="G87" s="826"/>
      <c r="H87" s="826"/>
      <c r="I87" s="826"/>
      <c r="J87" s="826"/>
      <c r="K87" s="826"/>
      <c r="L87" s="826"/>
      <c r="M87" s="827"/>
      <c r="N87" s="52">
        <f>L84+L85+L86</f>
        <v>17276.380770120573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74864.316670522472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204</v>
      </c>
      <c r="B36" s="874" t="str">
        <f>VLOOKUP(A36,EQUIPOS!A6:D154,3,FALSE)</f>
        <v xml:space="preserve">Equipo de soldadura 250 AMP
</v>
      </c>
      <c r="C36" s="875"/>
      <c r="D36" s="875"/>
      <c r="E36" s="875"/>
      <c r="F36" s="875"/>
      <c r="G36" s="875"/>
      <c r="H36" s="876"/>
      <c r="I36" s="266"/>
      <c r="J36" s="267"/>
      <c r="K36" s="268">
        <f>VLOOKUP(A36,EQUIPOS!A6:D163,4,FALSE)</f>
        <v>10453.708189284343</v>
      </c>
      <c r="L36" s="269"/>
      <c r="M36" s="335">
        <v>10</v>
      </c>
      <c r="N36" s="271">
        <f>K36/M36</f>
        <v>1045.3708189284343</v>
      </c>
    </row>
    <row r="37" spans="1:14">
      <c r="A37" s="113" t="s">
        <v>320</v>
      </c>
      <c r="B37" s="874" t="str">
        <f>VLOOKUP(A37,EQUIPOS!A7:D154,3,FALSE)</f>
        <v>Retroexcavadora sobre llantas, motor 62HP, Profundidad de excavación de 5.41 metros.</v>
      </c>
      <c r="C37" s="875"/>
      <c r="D37" s="875"/>
      <c r="E37" s="875"/>
      <c r="F37" s="875"/>
      <c r="G37" s="875"/>
      <c r="H37" s="876"/>
      <c r="I37" s="420"/>
      <c r="J37" s="421"/>
      <c r="K37" s="268">
        <f>VLOOKUP(A37,EQUIPOS!A7:D164,4,FALSE)</f>
        <v>88861.832602825918</v>
      </c>
      <c r="L37" s="334"/>
      <c r="M37" s="335">
        <v>10</v>
      </c>
      <c r="N37" s="271">
        <f>K37/M37</f>
        <v>8886.1832602825925</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10333.597188247046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8396.8994539941687</v>
      </c>
      <c r="N48" s="271">
        <f>K48*M48</f>
        <v>277.09768198180757</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67158.955548035417</v>
      </c>
      <c r="N49" s="271">
        <f>K49*M49</f>
        <v>201476.86664410625</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616.03681901607047</v>
      </c>
      <c r="N50" s="271">
        <f>K50*M50</f>
        <v>6160.3681901607051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207914.33251624875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222268.36079485598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44453.672158971196</v>
      </c>
      <c r="M84" s="861"/>
      <c r="N84" s="51"/>
    </row>
    <row r="85" spans="1:14">
      <c r="B85" s="89" t="s">
        <v>973</v>
      </c>
      <c r="C85" s="90"/>
      <c r="D85" s="90"/>
      <c r="E85" s="90"/>
      <c r="F85" s="90"/>
      <c r="G85" s="90"/>
      <c r="H85" s="90"/>
      <c r="I85" s="87"/>
      <c r="J85" s="88"/>
      <c r="K85" s="303">
        <v>0.05</v>
      </c>
      <c r="L85" s="860">
        <f>N79*K85</f>
        <v>11113.418039742799</v>
      </c>
      <c r="M85" s="861"/>
      <c r="N85" s="51"/>
    </row>
    <row r="86" spans="1:14" ht="15.75" thickBot="1">
      <c r="B86" s="91" t="s">
        <v>974</v>
      </c>
      <c r="C86" s="92"/>
      <c r="D86" s="92"/>
      <c r="E86" s="92"/>
      <c r="F86" s="92"/>
      <c r="G86" s="92"/>
      <c r="H86" s="92"/>
      <c r="I86" s="93"/>
      <c r="J86" s="94"/>
      <c r="K86" s="304">
        <v>0.05</v>
      </c>
      <c r="L86" s="862">
        <f>N79*K86</f>
        <v>11113.418039742799</v>
      </c>
      <c r="M86" s="863"/>
      <c r="N86" s="51"/>
    </row>
    <row r="87" spans="1:14" ht="15.75" thickBot="1">
      <c r="B87" s="825" t="s">
        <v>953</v>
      </c>
      <c r="C87" s="826"/>
      <c r="D87" s="826"/>
      <c r="E87" s="826"/>
      <c r="F87" s="826"/>
      <c r="G87" s="826"/>
      <c r="H87" s="826"/>
      <c r="I87" s="826"/>
      <c r="J87" s="826"/>
      <c r="K87" s="826"/>
      <c r="L87" s="826"/>
      <c r="M87" s="827"/>
      <c r="N87" s="52">
        <f>L84+L85+L86</f>
        <v>66680.508238456794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288948.86903331277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6"/>
      <c r="J36" s="267"/>
      <c r="K36" s="268">
        <f>VLOOKUP(A36,EQUIPOS!A6:D163,4,FALSE)</f>
        <v>593625.25364484254</v>
      </c>
      <c r="L36" s="269"/>
      <c r="M36" s="335">
        <v>2</v>
      </c>
      <c r="N36" s="271">
        <f>K36/M36</f>
        <v>296812.62682242127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301529.39236760139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2928.0328602685777</v>
      </c>
      <c r="N48" s="271">
        <f>K48*M48</f>
        <v>81984.920087520179</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380010.53905003081</v>
      </c>
      <c r="N49" s="271">
        <f>K49*M49</f>
        <v>133003.68866751078</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16558.353794314553</v>
      </c>
      <c r="N50" s="271">
        <f>K50*M50</f>
        <v>49675.061382943662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264663.67013797461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12">
        <f>VLOOKUP(A60,TRANSPORTE!A2:D117,4,FALSE)</f>
        <v>1593.603833207188</v>
      </c>
      <c r="M60" s="913"/>
      <c r="N60" s="286">
        <f>K60*L60</f>
        <v>557.76134162251572</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557.76134162251572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613918.47929899965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122783.69585979993</v>
      </c>
      <c r="M84" s="861"/>
      <c r="N84" s="51"/>
    </row>
    <row r="85" spans="1:14">
      <c r="B85" s="89" t="s">
        <v>973</v>
      </c>
      <c r="C85" s="90"/>
      <c r="D85" s="90"/>
      <c r="E85" s="90"/>
      <c r="F85" s="90"/>
      <c r="G85" s="90"/>
      <c r="H85" s="90"/>
      <c r="I85" s="87"/>
      <c r="J85" s="88"/>
      <c r="K85" s="303">
        <v>0.05</v>
      </c>
      <c r="L85" s="860">
        <f>N79*K85</f>
        <v>30695.923964949983</v>
      </c>
      <c r="M85" s="861"/>
      <c r="N85" s="51"/>
    </row>
    <row r="86" spans="1:14" ht="15.75" thickBot="1">
      <c r="B86" s="91" t="s">
        <v>974</v>
      </c>
      <c r="C86" s="92"/>
      <c r="D86" s="92"/>
      <c r="E86" s="92"/>
      <c r="F86" s="92"/>
      <c r="G86" s="92"/>
      <c r="H86" s="92"/>
      <c r="I86" s="93"/>
      <c r="J86" s="94"/>
      <c r="K86" s="304">
        <v>0.05</v>
      </c>
      <c r="L86" s="862">
        <f>N79*K86</f>
        <v>30695.923964949983</v>
      </c>
      <c r="M86" s="863"/>
      <c r="N86" s="51"/>
    </row>
    <row r="87" spans="1:14" ht="15.75" thickBot="1">
      <c r="B87" s="825" t="s">
        <v>953</v>
      </c>
      <c r="C87" s="826"/>
      <c r="D87" s="826"/>
      <c r="E87" s="826"/>
      <c r="F87" s="826"/>
      <c r="G87" s="826"/>
      <c r="H87" s="826"/>
      <c r="I87" s="826"/>
      <c r="J87" s="826"/>
      <c r="K87" s="826"/>
      <c r="L87" s="826"/>
      <c r="M87" s="827"/>
      <c r="N87" s="52">
        <f>L84+L85+L86</f>
        <v>184175.54378969991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798094.02308869956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6"/>
      <c r="J36" s="267"/>
      <c r="K36" s="268">
        <f>VLOOKUP(A36,EQUIPOS!A6:D163,4,FALSE)</f>
        <v>593625.25364484254</v>
      </c>
      <c r="L36" s="269"/>
      <c r="M36" s="335">
        <v>2</v>
      </c>
      <c r="N36" s="271">
        <f>K36/M36</f>
        <v>296812.62682242127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301529.39236760139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2928.0328602685777</v>
      </c>
      <c r="N48" s="271">
        <f>K48*M48</f>
        <v>81984.920087520179</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407287.36915362196</v>
      </c>
      <c r="N49" s="271">
        <f>K49*M49</f>
        <v>142550.57920376767</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16558.353794314553</v>
      </c>
      <c r="N50" s="271">
        <f>K50*M50</f>
        <v>33116.707588629106</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257652.20687991695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12">
        <f>VLOOKUP(A60,TRANSPORTE!A2:D117,4,FALSE)</f>
        <v>1593.603833207188</v>
      </c>
      <c r="M60" s="913"/>
      <c r="N60" s="286">
        <f>K60*L60</f>
        <v>557.76134162251572</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557.76134162251572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606907.01604094193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121381.40320818839</v>
      </c>
      <c r="M84" s="861"/>
      <c r="N84" s="51"/>
    </row>
    <row r="85" spans="1:14">
      <c r="B85" s="89" t="s">
        <v>973</v>
      </c>
      <c r="C85" s="90"/>
      <c r="D85" s="90"/>
      <c r="E85" s="90"/>
      <c r="F85" s="90"/>
      <c r="G85" s="90"/>
      <c r="H85" s="90"/>
      <c r="I85" s="87"/>
      <c r="J85" s="88"/>
      <c r="K85" s="303">
        <v>0.05</v>
      </c>
      <c r="L85" s="860">
        <f>N79*K85</f>
        <v>30345.350802047098</v>
      </c>
      <c r="M85" s="861"/>
      <c r="N85" s="51"/>
    </row>
    <row r="86" spans="1:14" ht="15.75" thickBot="1">
      <c r="B86" s="91" t="s">
        <v>974</v>
      </c>
      <c r="C86" s="92"/>
      <c r="D86" s="92"/>
      <c r="E86" s="92"/>
      <c r="F86" s="92"/>
      <c r="G86" s="92"/>
      <c r="H86" s="92"/>
      <c r="I86" s="93"/>
      <c r="J86" s="94"/>
      <c r="K86" s="304">
        <v>0.05</v>
      </c>
      <c r="L86" s="862">
        <f>N79*K86</f>
        <v>30345.350802047098</v>
      </c>
      <c r="M86" s="863"/>
      <c r="N86" s="51"/>
    </row>
    <row r="87" spans="1:14" ht="15.75" thickBot="1">
      <c r="B87" s="825" t="s">
        <v>953</v>
      </c>
      <c r="C87" s="826"/>
      <c r="D87" s="826"/>
      <c r="E87" s="826"/>
      <c r="F87" s="826"/>
      <c r="G87" s="826"/>
      <c r="H87" s="826"/>
      <c r="I87" s="826"/>
      <c r="J87" s="826"/>
      <c r="K87" s="826"/>
      <c r="L87" s="826"/>
      <c r="M87" s="827"/>
      <c r="N87" s="52">
        <f>L84+L85+L86</f>
        <v>182072.10481228257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788979.12085322454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195</v>
      </c>
      <c r="B36" s="874" t="str">
        <f>VLOOKUP(A36,EQUIPOS!A6:D154,3,FALSE)</f>
        <v xml:space="preserve">Equipo de oxicorte, Capacidad de corte: hasta 6´´ (152mm) </v>
      </c>
      <c r="C36" s="875"/>
      <c r="D36" s="875"/>
      <c r="E36" s="875"/>
      <c r="F36" s="875"/>
      <c r="G36" s="875"/>
      <c r="H36" s="876"/>
      <c r="I36" s="266"/>
      <c r="J36" s="267"/>
      <c r="K36" s="268">
        <f>VLOOKUP(A36,EQUIPOS!A6:D163,4,FALSE)</f>
        <v>15883.48028647381</v>
      </c>
      <c r="L36" s="269"/>
      <c r="M36" s="335">
        <v>1.1299999999999999</v>
      </c>
      <c r="N36" s="271">
        <f>K36/M36</f>
        <v>14056.177244667089</v>
      </c>
    </row>
    <row r="37" spans="1:14">
      <c r="A37" s="113" t="s">
        <v>332</v>
      </c>
      <c r="B37" s="874" t="str">
        <f>VLOOKUP(A37,EQUIPOS!A7:D154,3,FALSE)</f>
        <v xml:space="preserve">Taladro de 1/2´´, pulidora, lijadora y circular
</v>
      </c>
      <c r="C37" s="875"/>
      <c r="D37" s="875"/>
      <c r="E37" s="875"/>
      <c r="F37" s="875"/>
      <c r="G37" s="875"/>
      <c r="H37" s="876"/>
      <c r="I37" s="420"/>
      <c r="J37" s="421"/>
      <c r="K37" s="268">
        <f>VLOOKUP(A37,EQUIPOS!A7:D164,4,FALSE)</f>
        <v>7603.0808212045713</v>
      </c>
      <c r="L37" s="334"/>
      <c r="M37" s="335">
        <v>0.53</v>
      </c>
      <c r="N37" s="271">
        <f>K37/M37</f>
        <v>14345.435511706737</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2680.2873935734665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31081.900149947294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77922.939955911221</v>
      </c>
      <c r="N48" s="271">
        <f>K48*M48</f>
        <v>1558.4587991182245</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29812.6982136437</v>
      </c>
      <c r="N49" s="271">
        <f>K49*M49</f>
        <v>14906.34910682185</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43936.463992357407</v>
      </c>
      <c r="N50" s="271">
        <f>K50*M50</f>
        <v>3514.9171193885927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19979.725025328666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77864.49911101062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15572.899822202126</v>
      </c>
      <c r="M84" s="861"/>
      <c r="N84" s="51"/>
    </row>
    <row r="85" spans="1:14">
      <c r="B85" s="89" t="s">
        <v>973</v>
      </c>
      <c r="C85" s="90"/>
      <c r="D85" s="90"/>
      <c r="E85" s="90"/>
      <c r="F85" s="90"/>
      <c r="G85" s="90"/>
      <c r="H85" s="90"/>
      <c r="I85" s="87"/>
      <c r="J85" s="88"/>
      <c r="K85" s="303">
        <v>0.05</v>
      </c>
      <c r="L85" s="860">
        <f>N79*K85</f>
        <v>3893.2249555505314</v>
      </c>
      <c r="M85" s="861"/>
      <c r="N85" s="51"/>
    </row>
    <row r="86" spans="1:14" ht="15.75" thickBot="1">
      <c r="B86" s="91" t="s">
        <v>974</v>
      </c>
      <c r="C86" s="92"/>
      <c r="D86" s="92"/>
      <c r="E86" s="92"/>
      <c r="F86" s="92"/>
      <c r="G86" s="92"/>
      <c r="H86" s="92"/>
      <c r="I86" s="93"/>
      <c r="J86" s="94"/>
      <c r="K86" s="304">
        <v>0.05</v>
      </c>
      <c r="L86" s="862">
        <f>N79*K86</f>
        <v>3893.2249555505314</v>
      </c>
      <c r="M86" s="863"/>
      <c r="N86" s="51"/>
    </row>
    <row r="87" spans="1:14" ht="15.75" thickBot="1">
      <c r="B87" s="825" t="s">
        <v>953</v>
      </c>
      <c r="C87" s="826"/>
      <c r="D87" s="826"/>
      <c r="E87" s="826"/>
      <c r="F87" s="826"/>
      <c r="G87" s="826"/>
      <c r="H87" s="826"/>
      <c r="I87" s="826"/>
      <c r="J87" s="826"/>
      <c r="K87" s="826"/>
      <c r="L87" s="826"/>
      <c r="M87" s="827"/>
      <c r="N87" s="52">
        <f>L84+L85+L86</f>
        <v>23359.349733303192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101223.84884431382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6"/>
      <c r="J36" s="267"/>
      <c r="K36" s="268">
        <f>VLOOKUP(A36,EQUIPOS!A6:D163,4,FALSE)</f>
        <v>21030.2053885557</v>
      </c>
      <c r="L36" s="269"/>
      <c r="M36" s="335">
        <v>12</v>
      </c>
      <c r="N36" s="271">
        <f t="shared" ref="N36:N42" si="0">K36/M36</f>
        <v>1752.5171157129751</v>
      </c>
    </row>
    <row r="37" spans="1:14">
      <c r="A37" s="113" t="s">
        <v>288</v>
      </c>
      <c r="B37" s="874" t="str">
        <f>VLOOKUP(A37,EQUIPOS!A7:D154,3,FALSE)</f>
        <v xml:space="preserve">Planta eléctrica </v>
      </c>
      <c r="C37" s="875"/>
      <c r="D37" s="875"/>
      <c r="E37" s="875"/>
      <c r="F37" s="875"/>
      <c r="G37" s="875"/>
      <c r="H37" s="876"/>
      <c r="I37" s="266"/>
      <c r="J37" s="267"/>
      <c r="K37" s="268">
        <f>VLOOKUP(A37,EQUIPOS!A7:D164,4,FALSE)</f>
        <v>13597.823966646352</v>
      </c>
      <c r="L37" s="269"/>
      <c r="M37" s="335">
        <v>1.3</v>
      </c>
      <c r="N37" s="271">
        <f t="shared" si="0"/>
        <v>10459.864589727962</v>
      </c>
    </row>
    <row r="38" spans="1:14">
      <c r="A38" s="113" t="s">
        <v>125</v>
      </c>
      <c r="B38" s="874" t="str">
        <f>VLOOKUP(A38,EQUIPOS!A8:D154,3,FALSE)</f>
        <v>Bomba para gato de tensionamiento</v>
      </c>
      <c r="C38" s="875"/>
      <c r="D38" s="875"/>
      <c r="E38" s="875"/>
      <c r="F38" s="875"/>
      <c r="G38" s="875"/>
      <c r="H38" s="876"/>
      <c r="I38" s="266"/>
      <c r="J38" s="267"/>
      <c r="K38" s="268">
        <f>VLOOKUP(A38,EQUIPOS!A8:D165,4,FALSE)</f>
        <v>35770.09366301063</v>
      </c>
      <c r="L38" s="269"/>
      <c r="M38" s="335">
        <v>12</v>
      </c>
      <c r="N38" s="271">
        <f t="shared" si="0"/>
        <v>2980.8411385842192</v>
      </c>
    </row>
    <row r="39" spans="1:14">
      <c r="A39" s="113" t="s">
        <v>180</v>
      </c>
      <c r="B39" s="874" t="str">
        <f>VLOOKUP(A39,EQUIPOS!A9:D154,3,FALSE)</f>
        <v>Compresor 120 HP, con martillo.</v>
      </c>
      <c r="C39" s="875"/>
      <c r="D39" s="875"/>
      <c r="E39" s="875"/>
      <c r="F39" s="875"/>
      <c r="G39" s="875"/>
      <c r="H39" s="876"/>
      <c r="I39" s="266"/>
      <c r="J39" s="267"/>
      <c r="K39" s="268">
        <f>VLOOKUP(A39,EQUIPOS!A9:D166,4,FALSE)</f>
        <v>51113.148377845857</v>
      </c>
      <c r="L39" s="269"/>
      <c r="M39" s="335">
        <v>1.3</v>
      </c>
      <c r="N39" s="271">
        <f t="shared" si="0"/>
        <v>39317.806444496811</v>
      </c>
    </row>
    <row r="40" spans="1:14">
      <c r="A40" s="113" t="s">
        <v>197</v>
      </c>
      <c r="B40" s="874" t="str">
        <f>VLOOKUP(A40,EQUIPOS!A10:D154,3,FALSE)</f>
        <v>Equipo de perforación (TRACKDRILL), potencia 40 HP, 2100 golpes / minuto</v>
      </c>
      <c r="C40" s="875"/>
      <c r="D40" s="875"/>
      <c r="E40" s="875"/>
      <c r="F40" s="875"/>
      <c r="G40" s="875"/>
      <c r="H40" s="876"/>
      <c r="I40" s="266"/>
      <c r="J40" s="267"/>
      <c r="K40" s="268">
        <f>VLOOKUP(A40,EQUIPOS!A10:D167,4,FALSE)</f>
        <v>122671.55610683006</v>
      </c>
      <c r="L40" s="269"/>
      <c r="M40" s="335">
        <v>1.3</v>
      </c>
      <c r="N40" s="271">
        <f t="shared" si="0"/>
        <v>94362.73546679235</v>
      </c>
    </row>
    <row r="41" spans="1:14">
      <c r="A41" s="113" t="s">
        <v>195</v>
      </c>
      <c r="B41" s="874" t="str">
        <f>VLOOKUP(A41,EQUIPOS!A11:D155,3,FALSE)</f>
        <v xml:space="preserve">Equipo de oxicorte, Capacidad de corte: hasta 6´´ (152mm) </v>
      </c>
      <c r="C41" s="875"/>
      <c r="D41" s="875"/>
      <c r="E41" s="875"/>
      <c r="F41" s="875"/>
      <c r="G41" s="875"/>
      <c r="H41" s="876"/>
      <c r="I41" s="266"/>
      <c r="J41" s="267"/>
      <c r="K41" s="268">
        <f>VLOOKUP(A41,EQUIPOS!A11:D168,4,FALSE)</f>
        <v>15883.48028647381</v>
      </c>
      <c r="L41" s="269"/>
      <c r="M41" s="335">
        <v>15</v>
      </c>
      <c r="N41" s="271">
        <f t="shared" si="0"/>
        <v>1058.8986857649206</v>
      </c>
    </row>
    <row r="42" spans="1:14">
      <c r="A42" s="113" t="s">
        <v>240</v>
      </c>
      <c r="B42" s="874" t="str">
        <f>VLOOKUP(A42,EQUIPOS!A12:D156,3,FALSE)</f>
        <v>Gato para tensionamiento, fuerza Max 200 ton, área de tensión 314 cm2.</v>
      </c>
      <c r="C42" s="875"/>
      <c r="D42" s="875"/>
      <c r="E42" s="875"/>
      <c r="F42" s="875"/>
      <c r="G42" s="875"/>
      <c r="H42" s="876"/>
      <c r="I42" s="266"/>
      <c r="J42" s="267"/>
      <c r="K42" s="268">
        <f>VLOOKUP(A42,EQUIPOS!A12:D169,4,FALSE)</f>
        <v>108988.60793560868</v>
      </c>
      <c r="L42" s="269"/>
      <c r="M42" s="335">
        <v>12</v>
      </c>
      <c r="N42" s="271">
        <f t="shared" si="0"/>
        <v>9082.3839946340577</v>
      </c>
    </row>
    <row r="43" spans="1:14">
      <c r="A43" s="113"/>
      <c r="B43" s="874"/>
      <c r="C43" s="875"/>
      <c r="D43" s="875"/>
      <c r="E43" s="875"/>
      <c r="F43" s="875"/>
      <c r="G43" s="875"/>
      <c r="H43" s="876"/>
      <c r="I43" s="420"/>
      <c r="J43" s="421"/>
      <c r="K43" s="268"/>
      <c r="L43" s="334"/>
      <c r="M43" s="335"/>
      <c r="N43" s="271"/>
    </row>
    <row r="44" spans="1:14">
      <c r="A44" s="113"/>
      <c r="B44" s="874"/>
      <c r="C44" s="875"/>
      <c r="D44" s="875"/>
      <c r="E44" s="875"/>
      <c r="F44" s="875"/>
      <c r="G44" s="875"/>
      <c r="H44" s="876"/>
      <c r="I44" s="327"/>
      <c r="J44" s="329"/>
      <c r="K44" s="268"/>
      <c r="L44" s="422"/>
      <c r="M44" s="423"/>
      <c r="N44" s="271"/>
    </row>
    <row r="45" spans="1:14">
      <c r="B45" s="874"/>
      <c r="C45" s="875"/>
      <c r="D45" s="875"/>
      <c r="E45" s="875"/>
      <c r="F45" s="875"/>
      <c r="G45" s="875"/>
      <c r="H45" s="876"/>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3">
        <f>SUM(N36:N48)</f>
        <v>163148.66750522118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4" t="s">
        <v>945</v>
      </c>
      <c r="K53" s="85" t="s">
        <v>946</v>
      </c>
      <c r="L53" s="906" t="s">
        <v>955</v>
      </c>
      <c r="M53" s="905"/>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5701.678533359358</v>
      </c>
      <c r="N54" s="271">
        <f>K54*M54</f>
        <v>1140.3357066718715</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4497.1848053104613</v>
      </c>
      <c r="N55" s="271">
        <f t="shared" ref="N55:N67" si="1">K55*M55</f>
        <v>24869.431973366853</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35518.932022827859</v>
      </c>
      <c r="N56" s="271">
        <f t="shared" si="1"/>
        <v>284.15145618262289</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44659.189642716447</v>
      </c>
      <c r="N57" s="271">
        <f t="shared" si="1"/>
        <v>982.5021721397618</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941.22947217360831</v>
      </c>
      <c r="N58" s="271">
        <f t="shared" si="1"/>
        <v>282.36884165208249</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1092.4224416856587</v>
      </c>
      <c r="N59" s="271">
        <f t="shared" si="1"/>
        <v>109.24224416856588</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11519.917378005588</v>
      </c>
      <c r="N60" s="271">
        <f t="shared" si="1"/>
        <v>5759.958689002794</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51571.196071875376</v>
      </c>
      <c r="N61" s="271">
        <f t="shared" si="1"/>
        <v>5157.1196071875383</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808.49776390198178</v>
      </c>
      <c r="N62" s="271">
        <f t="shared" si="1"/>
        <v>8084.9776390198176</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11607.605022170217</v>
      </c>
      <c r="N63" s="271">
        <f t="shared" si="1"/>
        <v>11607.605022170217</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10751.627498469808</v>
      </c>
      <c r="N64" s="271">
        <f t="shared" si="1"/>
        <v>5375.8137492349042</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7039.1093004436525</v>
      </c>
      <c r="N65" s="271">
        <f t="shared" si="1"/>
        <v>3871.5101152440093</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5110.7482651960636</v>
      </c>
      <c r="N66" s="271">
        <f t="shared" si="1"/>
        <v>255.5374132598032</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4349.4597215262329</v>
      </c>
      <c r="N67" s="271">
        <f t="shared" si="1"/>
        <v>4349.4597215262329</v>
      </c>
    </row>
    <row r="68" spans="1:14" ht="15.75" thickBot="1">
      <c r="B68" s="43"/>
      <c r="C68" s="309"/>
      <c r="D68" s="309"/>
      <c r="E68" s="309"/>
      <c r="F68" s="309"/>
      <c r="G68" s="309"/>
      <c r="H68" s="309"/>
      <c r="I68" s="309"/>
      <c r="J68" s="434"/>
      <c r="K68" s="126"/>
      <c r="L68" s="324"/>
      <c r="M68" s="401"/>
      <c r="N68" s="271"/>
    </row>
    <row r="69" spans="1:14" ht="15.75" thickBot="1">
      <c r="B69" s="825" t="s">
        <v>953</v>
      </c>
      <c r="C69" s="826"/>
      <c r="D69" s="826"/>
      <c r="E69" s="826"/>
      <c r="F69" s="826"/>
      <c r="G69" s="826"/>
      <c r="H69" s="826"/>
      <c r="I69" s="826"/>
      <c r="J69" s="826"/>
      <c r="K69" s="826"/>
      <c r="L69" s="826"/>
      <c r="M69" s="827"/>
      <c r="N69" s="393">
        <f>SUM(N54:N68)</f>
        <v>72130.01435082707</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911" t="s">
        <v>961</v>
      </c>
      <c r="M73" s="890"/>
      <c r="N73" s="76" t="s">
        <v>951</v>
      </c>
    </row>
    <row r="74" spans="1:14">
      <c r="B74" s="46"/>
      <c r="C74" s="316"/>
      <c r="D74" s="316"/>
      <c r="E74" s="316"/>
      <c r="F74" s="316"/>
      <c r="G74" s="316"/>
      <c r="H74" s="310"/>
      <c r="I74" s="278"/>
      <c r="J74" s="285"/>
      <c r="K74" s="278"/>
      <c r="L74" s="912"/>
      <c r="M74" s="913"/>
      <c r="N74" s="286"/>
    </row>
    <row r="75" spans="1:14">
      <c r="B75" s="46"/>
      <c r="C75" s="47"/>
      <c r="D75" s="47"/>
      <c r="E75" s="47"/>
      <c r="F75" s="47"/>
      <c r="G75" s="47"/>
      <c r="H75" s="310"/>
      <c r="I75" s="278"/>
      <c r="J75" s="285"/>
      <c r="K75" s="278"/>
      <c r="L75" s="912"/>
      <c r="M75" s="913"/>
      <c r="N75" s="286"/>
    </row>
    <row r="76" spans="1:14">
      <c r="B76" s="46"/>
      <c r="C76" s="47"/>
      <c r="D76" s="47"/>
      <c r="E76" s="47"/>
      <c r="F76" s="47"/>
      <c r="G76" s="47"/>
      <c r="H76" s="310"/>
      <c r="I76" s="278"/>
      <c r="J76" s="285"/>
      <c r="K76" s="278"/>
      <c r="L76" s="912"/>
      <c r="M76" s="913"/>
      <c r="N76" s="286"/>
    </row>
    <row r="77" spans="1:14">
      <c r="B77" s="46"/>
      <c r="C77" s="47"/>
      <c r="D77" s="47"/>
      <c r="E77" s="47"/>
      <c r="F77" s="47"/>
      <c r="G77" s="47"/>
      <c r="H77" s="310"/>
      <c r="I77" s="278"/>
      <c r="J77" s="285"/>
      <c r="K77" s="278"/>
      <c r="L77" s="912"/>
      <c r="M77" s="913"/>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903"/>
      <c r="M79" s="904"/>
      <c r="N79" s="127"/>
    </row>
    <row r="80" spans="1:14" ht="15.75" thickBot="1">
      <c r="B80" s="914" t="s">
        <v>953</v>
      </c>
      <c r="C80" s="868"/>
      <c r="D80" s="868"/>
      <c r="E80" s="868"/>
      <c r="F80" s="868"/>
      <c r="G80" s="868"/>
      <c r="H80" s="868"/>
      <c r="I80" s="868"/>
      <c r="J80" s="868"/>
      <c r="K80" s="868"/>
      <c r="L80" s="868"/>
      <c r="M80" s="869"/>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4" t="s">
        <v>963</v>
      </c>
      <c r="C84" s="865"/>
      <c r="D84" s="865"/>
      <c r="E84" s="865"/>
      <c r="F84" s="865"/>
      <c r="G84" s="865"/>
      <c r="H84" s="865"/>
      <c r="I84" s="73" t="s">
        <v>964</v>
      </c>
      <c r="J84" s="75" t="s">
        <v>1410</v>
      </c>
      <c r="K84" s="74" t="s">
        <v>966</v>
      </c>
      <c r="L84" s="866" t="s">
        <v>950</v>
      </c>
      <c r="M84" s="867"/>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901"/>
      <c r="C90" s="902"/>
      <c r="D90" s="902"/>
      <c r="E90" s="902"/>
      <c r="F90" s="902"/>
      <c r="G90" s="902"/>
      <c r="H90" s="902"/>
      <c r="I90" s="126"/>
      <c r="J90" s="126"/>
      <c r="K90" s="126"/>
      <c r="L90" s="915"/>
      <c r="M90" s="915"/>
      <c r="N90" s="45"/>
    </row>
    <row r="91" spans="1:15" ht="15.75" thickBot="1">
      <c r="B91" s="914" t="s">
        <v>953</v>
      </c>
      <c r="C91" s="868"/>
      <c r="D91" s="868"/>
      <c r="E91" s="868"/>
      <c r="F91" s="868"/>
      <c r="G91" s="868"/>
      <c r="H91" s="868"/>
      <c r="I91" s="868"/>
      <c r="J91" s="868"/>
      <c r="K91" s="868"/>
      <c r="L91" s="868"/>
      <c r="M91" s="869"/>
      <c r="N91" s="300">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276614.88255112671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0" t="s">
        <v>969</v>
      </c>
      <c r="C97" s="871"/>
      <c r="D97" s="871"/>
      <c r="E97" s="871"/>
      <c r="F97" s="871"/>
      <c r="G97" s="871"/>
      <c r="H97" s="871"/>
      <c r="I97" s="313"/>
      <c r="J97" s="333"/>
      <c r="K97" s="301" t="s">
        <v>970</v>
      </c>
      <c r="L97" s="872" t="s">
        <v>971</v>
      </c>
      <c r="M97" s="873"/>
      <c r="N97" s="302"/>
    </row>
    <row r="98" spans="1:14">
      <c r="B98" s="858" t="s">
        <v>972</v>
      </c>
      <c r="C98" s="859"/>
      <c r="D98" s="859"/>
      <c r="E98" s="859"/>
      <c r="F98" s="859"/>
      <c r="G98" s="859"/>
      <c r="H98" s="859"/>
      <c r="I98" s="87"/>
      <c r="J98" s="88"/>
      <c r="K98" s="303">
        <v>0.2</v>
      </c>
      <c r="L98" s="860">
        <f>N93*K98</f>
        <v>55322.976510225344</v>
      </c>
      <c r="M98" s="861"/>
      <c r="N98" s="51"/>
    </row>
    <row r="99" spans="1:14">
      <c r="B99" s="89" t="s">
        <v>973</v>
      </c>
      <c r="C99" s="90"/>
      <c r="D99" s="90"/>
      <c r="E99" s="90"/>
      <c r="F99" s="90"/>
      <c r="G99" s="90"/>
      <c r="H99" s="90"/>
      <c r="I99" s="87"/>
      <c r="J99" s="88"/>
      <c r="K99" s="303">
        <v>0.05</v>
      </c>
      <c r="L99" s="860">
        <f>N93*K99</f>
        <v>13830.744127556336</v>
      </c>
      <c r="M99" s="861"/>
      <c r="N99" s="51"/>
    </row>
    <row r="100" spans="1:14" ht="15.75" thickBot="1">
      <c r="B100" s="91" t="s">
        <v>974</v>
      </c>
      <c r="C100" s="92"/>
      <c r="D100" s="92"/>
      <c r="E100" s="92"/>
      <c r="F100" s="92"/>
      <c r="G100" s="92"/>
      <c r="H100" s="92"/>
      <c r="I100" s="93"/>
      <c r="J100" s="94"/>
      <c r="K100" s="304">
        <v>0.05</v>
      </c>
      <c r="L100" s="862">
        <f>N93*K100</f>
        <v>13830.744127556336</v>
      </c>
      <c r="M100" s="863"/>
      <c r="N100" s="51"/>
    </row>
    <row r="101" spans="1:14" ht="15.75" thickBot="1">
      <c r="B101" s="825" t="s">
        <v>953</v>
      </c>
      <c r="C101" s="826"/>
      <c r="D101" s="826"/>
      <c r="E101" s="826"/>
      <c r="F101" s="826"/>
      <c r="G101" s="826"/>
      <c r="H101" s="826"/>
      <c r="I101" s="826"/>
      <c r="J101" s="826"/>
      <c r="K101" s="826"/>
      <c r="L101" s="826"/>
      <c r="M101" s="827"/>
      <c r="N101" s="52">
        <f>L98+L99+L100</f>
        <v>82984.464765338009</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7">
        <f>N93+N101</f>
        <v>359599.3473164647</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5"/>
      <c r="K133" s="975"/>
      <c r="L133" s="975"/>
      <c r="M133" s="975"/>
      <c r="N133" s="976"/>
    </row>
    <row r="134" spans="2:14" ht="15.75" thickBot="1">
      <c r="B134" s="418" t="s">
        <v>2221</v>
      </c>
      <c r="C134" s="419"/>
      <c r="D134" s="419"/>
      <c r="E134" s="258"/>
      <c r="F134" s="258"/>
      <c r="G134" s="258"/>
      <c r="H134" s="258"/>
      <c r="I134" s="258"/>
      <c r="J134" s="977"/>
      <c r="K134" s="977"/>
      <c r="L134" s="977"/>
      <c r="M134" s="977"/>
      <c r="N134" s="978"/>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224</v>
      </c>
      <c r="B36" s="874" t="str">
        <f>VLOOKUP(A36,EQUIPOS!A6:D154,3,FALSE)</f>
        <v>Equipo de Medición (Deformimetros Eléctricos, Mecánicos, Celdas de Carga,  Etc.)</v>
      </c>
      <c r="C36" s="875"/>
      <c r="D36" s="875"/>
      <c r="E36" s="875"/>
      <c r="F36" s="875"/>
      <c r="G36" s="875"/>
      <c r="H36" s="876"/>
      <c r="I36" s="266"/>
      <c r="J36" s="267"/>
      <c r="K36" s="268">
        <f>VLOOKUP(A36,EQUIPOS!A6:D163,4,FALSE)</f>
        <v>157384.2806836254</v>
      </c>
      <c r="L36" s="269"/>
      <c r="M36" s="335">
        <v>3.3333333330000001</v>
      </c>
      <c r="N36" s="271">
        <f>K36/M36</f>
        <v>47215.28420980915</v>
      </c>
    </row>
    <row r="37" spans="1:14">
      <c r="A37" s="113" t="s">
        <v>125</v>
      </c>
      <c r="B37" s="874" t="str">
        <f>VLOOKUP(A37,EQUIPOS!A7:D154,3,FALSE)</f>
        <v>Bomba para gato de tensionamiento</v>
      </c>
      <c r="C37" s="875"/>
      <c r="D37" s="875"/>
      <c r="E37" s="875"/>
      <c r="F37" s="875"/>
      <c r="G37" s="875"/>
      <c r="H37" s="876"/>
      <c r="I37" s="420"/>
      <c r="J37" s="421"/>
      <c r="K37" s="268">
        <f>VLOOKUP(A37,EQUIPOS!A7:D164,4,FALSE)</f>
        <v>35770.09366301063</v>
      </c>
      <c r="L37" s="334"/>
      <c r="M37" s="335">
        <v>0.1</v>
      </c>
      <c r="N37" s="271">
        <f>K37/M37</f>
        <v>357700.9366301063</v>
      </c>
    </row>
    <row r="38" spans="1:14">
      <c r="A38" s="113" t="s">
        <v>240</v>
      </c>
      <c r="B38" s="874" t="str">
        <f>VLOOKUP(A38,EQUIPOS!A8:D154,3,FALSE)</f>
        <v>Gato para tensionamiento, fuerza Max 200 ton, área de tensión 314 cm2.</v>
      </c>
      <c r="C38" s="875"/>
      <c r="D38" s="875"/>
      <c r="E38" s="875"/>
      <c r="F38" s="875"/>
      <c r="G38" s="875"/>
      <c r="H38" s="876"/>
      <c r="I38" s="327"/>
      <c r="J38" s="329"/>
      <c r="K38" s="268">
        <f>VLOOKUP(A38,EQUIPOS!A8:D165,4,FALSE)</f>
        <v>108988.60793560868</v>
      </c>
      <c r="L38" s="422"/>
      <c r="M38" s="423">
        <v>0.1</v>
      </c>
      <c r="N38" s="271">
        <f>K38/M38</f>
        <v>1089886.0793560867</v>
      </c>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1494802.3001960022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912">
        <f>VLOOKUP(A60,TRANSPORTE!A2:D117,4,FALSE)</f>
        <v>5383.7801797916063</v>
      </c>
      <c r="M60" s="913"/>
      <c r="N60" s="286">
        <f>K60*L60</f>
        <v>80756.702696874097</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80756.702696874097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1581660.0225290416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316332.00450580835</v>
      </c>
      <c r="M84" s="861"/>
      <c r="N84" s="51"/>
    </row>
    <row r="85" spans="1:14">
      <c r="B85" s="89" t="s">
        <v>973</v>
      </c>
      <c r="C85" s="90"/>
      <c r="D85" s="90"/>
      <c r="E85" s="90"/>
      <c r="F85" s="90"/>
      <c r="G85" s="90"/>
      <c r="H85" s="90"/>
      <c r="I85" s="87"/>
      <c r="J85" s="88"/>
      <c r="K85" s="303">
        <v>0.05</v>
      </c>
      <c r="L85" s="860">
        <f>N79*K85</f>
        <v>79083.001126452087</v>
      </c>
      <c r="M85" s="861"/>
      <c r="N85" s="51"/>
    </row>
    <row r="86" spans="1:14" ht="15.75" thickBot="1">
      <c r="B86" s="91" t="s">
        <v>974</v>
      </c>
      <c r="C86" s="92"/>
      <c r="D86" s="92"/>
      <c r="E86" s="92"/>
      <c r="F86" s="92"/>
      <c r="G86" s="92"/>
      <c r="H86" s="92"/>
      <c r="I86" s="93"/>
      <c r="J86" s="94"/>
      <c r="K86" s="304">
        <v>0.05</v>
      </c>
      <c r="L86" s="862">
        <f>N79*K86</f>
        <v>79083.001126452087</v>
      </c>
      <c r="M86" s="863"/>
      <c r="N86" s="51"/>
    </row>
    <row r="87" spans="1:14" ht="15.75" thickBot="1">
      <c r="B87" s="825" t="s">
        <v>953</v>
      </c>
      <c r="C87" s="826"/>
      <c r="D87" s="826"/>
      <c r="E87" s="826"/>
      <c r="F87" s="826"/>
      <c r="G87" s="826"/>
      <c r="H87" s="826"/>
      <c r="I87" s="826"/>
      <c r="J87" s="826"/>
      <c r="K87" s="826"/>
      <c r="L87" s="826"/>
      <c r="M87" s="827"/>
      <c r="N87" s="52">
        <f>L84+L85+L86</f>
        <v>474498.00675871258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2056158.0292877541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6"/>
      <c r="J36" s="267"/>
      <c r="K36" s="268">
        <f>VLOOKUP(A36,EQUIPOS!A6:D163,4,FALSE)</f>
        <v>20445.259351138346</v>
      </c>
      <c r="L36" s="269"/>
      <c r="M36" s="335">
        <v>2</v>
      </c>
      <c r="N36" s="271">
        <f>K36/M36</f>
        <v>10222.629675569173</v>
      </c>
    </row>
    <row r="37" spans="1:14">
      <c r="A37" s="113" t="s">
        <v>363</v>
      </c>
      <c r="B37" s="874" t="str">
        <f>VLOOKUP(A37,EQUIPOS!A7:D154,3,FALSE)</f>
        <v>Vibrador de concreto, Motor de 3 hp a 18.000 rpm Mangueras de 4 mt</v>
      </c>
      <c r="C37" s="875"/>
      <c r="D37" s="875"/>
      <c r="E37" s="875"/>
      <c r="F37" s="875"/>
      <c r="G37" s="875"/>
      <c r="H37" s="876"/>
      <c r="I37" s="420"/>
      <c r="J37" s="421"/>
      <c r="K37" s="268">
        <f>VLOOKUP(A37,EQUIPOS!A7:D164,4,FALSE)</f>
        <v>5377.2907431127433</v>
      </c>
      <c r="L37" s="334"/>
      <c r="M37" s="335">
        <v>2</v>
      </c>
      <c r="N37" s="271">
        <f>K37/M37</f>
        <v>2688.6453715563716</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1681.7452725900498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14593.020319715593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36554.657608257068</v>
      </c>
      <c r="N48" s="271">
        <f>K48*M48</f>
        <v>168151.42499798251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5594.1398719458575</v>
      </c>
      <c r="N49" s="271">
        <f>K49*M49</f>
        <v>5594.1398719458575</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407287.36915362196</v>
      </c>
      <c r="N50" s="271">
        <f>K50*M50</f>
        <v>407287.36915362196</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11521.762679032601</v>
      </c>
      <c r="N51" s="271">
        <f>K51*M51</f>
        <v>53000.108323549961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634033.04234710033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2">
        <f>VLOOKUP(A60,TRANSPORTE!A2:D117,4,FALSE)</f>
        <v>1593.603833207188</v>
      </c>
      <c r="M60" s="913"/>
      <c r="N60" s="286">
        <f>K60*L60</f>
        <v>1593.603833207188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1593.603833207188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683854.57195182412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136770.91439036484</v>
      </c>
      <c r="M84" s="861"/>
      <c r="N84" s="51"/>
    </row>
    <row r="85" spans="1:14">
      <c r="B85" s="89" t="s">
        <v>973</v>
      </c>
      <c r="C85" s="90"/>
      <c r="D85" s="90"/>
      <c r="E85" s="90"/>
      <c r="F85" s="90"/>
      <c r="G85" s="90"/>
      <c r="H85" s="90"/>
      <c r="I85" s="87"/>
      <c r="J85" s="88"/>
      <c r="K85" s="303">
        <v>0.05</v>
      </c>
      <c r="L85" s="860">
        <f>N79*K85</f>
        <v>34192.728597591209</v>
      </c>
      <c r="M85" s="861"/>
      <c r="N85" s="51"/>
    </row>
    <row r="86" spans="1:14" ht="15.75" thickBot="1">
      <c r="B86" s="91" t="s">
        <v>974</v>
      </c>
      <c r="C86" s="92"/>
      <c r="D86" s="92"/>
      <c r="E86" s="92"/>
      <c r="F86" s="92"/>
      <c r="G86" s="92"/>
      <c r="H86" s="92"/>
      <c r="I86" s="93"/>
      <c r="J86" s="94"/>
      <c r="K86" s="304">
        <v>0.05</v>
      </c>
      <c r="L86" s="862">
        <f>N79*K86</f>
        <v>34192.728597591209</v>
      </c>
      <c r="M86" s="863"/>
      <c r="N86" s="51"/>
    </row>
    <row r="87" spans="1:14" ht="15.75" thickBot="1">
      <c r="B87" s="825" t="s">
        <v>953</v>
      </c>
      <c r="C87" s="826"/>
      <c r="D87" s="826"/>
      <c r="E87" s="826"/>
      <c r="F87" s="826"/>
      <c r="G87" s="826"/>
      <c r="H87" s="826"/>
      <c r="I87" s="826"/>
      <c r="J87" s="826"/>
      <c r="K87" s="826"/>
      <c r="L87" s="826"/>
      <c r="M87" s="827"/>
      <c r="N87" s="52">
        <f>L84+L85+L86</f>
        <v>205156.37158554728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889010.94353737147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6"/>
      <c r="J36" s="267"/>
      <c r="K36" s="268">
        <f>VLOOKUP(A36,EQUIPOS!A6:D163,4,FALSE)</f>
        <v>20445.259351138346</v>
      </c>
      <c r="L36" s="269"/>
      <c r="M36" s="335">
        <v>2</v>
      </c>
      <c r="N36" s="271">
        <f>K36/M36</f>
        <v>10222.629675569173</v>
      </c>
    </row>
    <row r="37" spans="1:14">
      <c r="A37" s="113" t="s">
        <v>363</v>
      </c>
      <c r="B37" s="874" t="str">
        <f>VLOOKUP(A37,EQUIPOS!A7:D154,3,FALSE)</f>
        <v>Vibrador de concreto, Motor de 3 hp a 18.000 rpm Mangueras de 4 mt</v>
      </c>
      <c r="C37" s="875"/>
      <c r="D37" s="875"/>
      <c r="E37" s="875"/>
      <c r="F37" s="875"/>
      <c r="G37" s="875"/>
      <c r="H37" s="876"/>
      <c r="I37" s="420"/>
      <c r="J37" s="421"/>
      <c r="K37" s="268">
        <f>VLOOKUP(A37,EQUIPOS!A7:D164,4,FALSE)</f>
        <v>5377.2907431127433</v>
      </c>
      <c r="L37" s="334"/>
      <c r="M37" s="335">
        <v>2</v>
      </c>
      <c r="N37" s="271">
        <f>K37/M37</f>
        <v>2688.6453715563716</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14259.625808420569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36554.657608257068</v>
      </c>
      <c r="N48" s="271">
        <f>K48*M48</f>
        <v>168151.42499798251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5594.1398719458575</v>
      </c>
      <c r="N49" s="271">
        <f>K49*M49</f>
        <v>5594.1398719458575</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393648.95410182636</v>
      </c>
      <c r="N50" s="271">
        <f>K50*M50</f>
        <v>393648.95410182636</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11521.762679032601</v>
      </c>
      <c r="N51" s="271">
        <f>K51*M51</f>
        <v>53000.108323549961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620394.62729530467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2">
        <f>VLOOKUP(A60,TRANSPORTE!A2:D117,4,FALSE)</f>
        <v>1593.603833207188</v>
      </c>
      <c r="M60" s="913"/>
      <c r="N60" s="286">
        <f>K60*L60</f>
        <v>1593.603833207188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1593.603833207188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663214.87216283288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132642.97443256658</v>
      </c>
      <c r="M84" s="861"/>
      <c r="N84" s="51"/>
    </row>
    <row r="85" spans="1:14">
      <c r="B85" s="89" t="s">
        <v>973</v>
      </c>
      <c r="C85" s="90"/>
      <c r="D85" s="90"/>
      <c r="E85" s="90"/>
      <c r="F85" s="90"/>
      <c r="G85" s="90"/>
      <c r="H85" s="90"/>
      <c r="I85" s="87"/>
      <c r="J85" s="88"/>
      <c r="K85" s="303">
        <v>0.05</v>
      </c>
      <c r="L85" s="860">
        <f>N79*K85</f>
        <v>33160.743608141645</v>
      </c>
      <c r="M85" s="861"/>
      <c r="N85" s="51"/>
    </row>
    <row r="86" spans="1:14" ht="15.75" thickBot="1">
      <c r="B86" s="91" t="s">
        <v>974</v>
      </c>
      <c r="C86" s="92"/>
      <c r="D86" s="92"/>
      <c r="E86" s="92"/>
      <c r="F86" s="92"/>
      <c r="G86" s="92"/>
      <c r="H86" s="92"/>
      <c r="I86" s="93"/>
      <c r="J86" s="94"/>
      <c r="K86" s="304">
        <v>0.05</v>
      </c>
      <c r="L86" s="862">
        <f>N79*K86</f>
        <v>33160.743608141645</v>
      </c>
      <c r="M86" s="863"/>
      <c r="N86" s="51"/>
    </row>
    <row r="87" spans="1:14" ht="15.75" thickBot="1">
      <c r="B87" s="825" t="s">
        <v>953</v>
      </c>
      <c r="C87" s="826"/>
      <c r="D87" s="826"/>
      <c r="E87" s="826"/>
      <c r="F87" s="826"/>
      <c r="G87" s="826"/>
      <c r="H87" s="826"/>
      <c r="I87" s="826"/>
      <c r="J87" s="826"/>
      <c r="K87" s="826"/>
      <c r="L87" s="826"/>
      <c r="M87" s="827"/>
      <c r="N87" s="52">
        <f>L84+L85+L86</f>
        <v>198964.46164884986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862179.33381168277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6"/>
      <c r="J36" s="267"/>
      <c r="K36" s="268">
        <f>VLOOKUP(A36,EQUIPOS!A6:D163,4,FALSE)</f>
        <v>20445.259351138346</v>
      </c>
      <c r="L36" s="269"/>
      <c r="M36" s="335">
        <v>2</v>
      </c>
      <c r="N36" s="271">
        <f>K36/M36</f>
        <v>10222.629675569173</v>
      </c>
    </row>
    <row r="37" spans="1:14">
      <c r="A37" s="113" t="s">
        <v>363</v>
      </c>
      <c r="B37" s="874" t="str">
        <f>VLOOKUP(A37,EQUIPOS!A7:D154,3,FALSE)</f>
        <v>Vibrador de concreto, Motor de 3 hp a 18.000 rpm Mangueras de 4 mt</v>
      </c>
      <c r="C37" s="875"/>
      <c r="D37" s="875"/>
      <c r="E37" s="875"/>
      <c r="F37" s="875"/>
      <c r="G37" s="875"/>
      <c r="H37" s="876"/>
      <c r="I37" s="420"/>
      <c r="J37" s="421"/>
      <c r="K37" s="268">
        <f>VLOOKUP(A37,EQUIPOS!A7:D164,4,FALSE)</f>
        <v>5377.2907431127433</v>
      </c>
      <c r="L37" s="334"/>
      <c r="M37" s="335">
        <v>2</v>
      </c>
      <c r="N37" s="271">
        <f>K37/M37</f>
        <v>2688.6453715563716</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14259.625808420569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380010.53905003081</v>
      </c>
      <c r="N48" s="271">
        <f>K48*M48</f>
        <v>380010.53905003081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5594.1398719458575</v>
      </c>
      <c r="N49" s="271">
        <f>K49*M49</f>
        <v>5594.1398719458575</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11521.762679032601</v>
      </c>
      <c r="N50" s="271">
        <f>K50*M50</f>
        <v>53000.108323549961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438604.78724552662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2">
        <f>VLOOKUP(A60,TRANSPORTE!A2:D117,4,FALSE)</f>
        <v>1593.603833207188</v>
      </c>
      <c r="M60" s="913"/>
      <c r="N60" s="286">
        <f>K60*L60</f>
        <v>1593.603833207188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1593.603833207188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481425.03211305488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96285.006422610983</v>
      </c>
      <c r="M84" s="861"/>
      <c r="N84" s="51"/>
    </row>
    <row r="85" spans="1:14">
      <c r="B85" s="89" t="s">
        <v>973</v>
      </c>
      <c r="C85" s="90"/>
      <c r="D85" s="90"/>
      <c r="E85" s="90"/>
      <c r="F85" s="90"/>
      <c r="G85" s="90"/>
      <c r="H85" s="90"/>
      <c r="I85" s="87"/>
      <c r="J85" s="88"/>
      <c r="K85" s="303">
        <v>0.05</v>
      </c>
      <c r="L85" s="860">
        <f>N79*K85</f>
        <v>24071.251605652746</v>
      </c>
      <c r="M85" s="861"/>
      <c r="N85" s="51"/>
    </row>
    <row r="86" spans="1:14" ht="15.75" thickBot="1">
      <c r="B86" s="91" t="s">
        <v>974</v>
      </c>
      <c r="C86" s="92"/>
      <c r="D86" s="92"/>
      <c r="E86" s="92"/>
      <c r="F86" s="92"/>
      <c r="G86" s="92"/>
      <c r="H86" s="92"/>
      <c r="I86" s="93"/>
      <c r="J86" s="94"/>
      <c r="K86" s="304">
        <v>0.05</v>
      </c>
      <c r="L86" s="862">
        <f>N79*K86</f>
        <v>24071.251605652746</v>
      </c>
      <c r="M86" s="863"/>
      <c r="N86" s="51"/>
    </row>
    <row r="87" spans="1:14" ht="15.75" thickBot="1">
      <c r="B87" s="825" t="s">
        <v>953</v>
      </c>
      <c r="C87" s="826"/>
      <c r="D87" s="826"/>
      <c r="E87" s="826"/>
      <c r="F87" s="826"/>
      <c r="G87" s="826"/>
      <c r="H87" s="826"/>
      <c r="I87" s="826"/>
      <c r="J87" s="826"/>
      <c r="K87" s="826"/>
      <c r="L87" s="826"/>
      <c r="M87" s="827"/>
      <c r="N87" s="52">
        <f>L84+L85+L86</f>
        <v>144427.50963391646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625852.54174697131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6"/>
      <c r="J36" s="267"/>
      <c r="K36" s="268">
        <f>VLOOKUP(A36,EQUIPOS!A6:D163,4,FALSE)</f>
        <v>20445.259351138346</v>
      </c>
      <c r="L36" s="269"/>
      <c r="M36" s="335">
        <v>2</v>
      </c>
      <c r="N36" s="271">
        <f>K36/M36</f>
        <v>10222.629675569173</v>
      </c>
    </row>
    <row r="37" spans="1:14">
      <c r="A37" s="113" t="s">
        <v>363</v>
      </c>
      <c r="B37" s="874" t="str">
        <f>VLOOKUP(A37,EQUIPOS!A7:D154,3,FALSE)</f>
        <v>Vibrador de concreto, Motor de 3 hp a 18.000 rpm Mangueras de 4 mt</v>
      </c>
      <c r="C37" s="875"/>
      <c r="D37" s="875"/>
      <c r="E37" s="875"/>
      <c r="F37" s="875"/>
      <c r="G37" s="875"/>
      <c r="H37" s="876"/>
      <c r="I37" s="420"/>
      <c r="J37" s="421"/>
      <c r="K37" s="268">
        <f>VLOOKUP(A37,EQUIPOS!A7:D164,4,FALSE)</f>
        <v>5377.2907431127433</v>
      </c>
      <c r="L37" s="334"/>
      <c r="M37" s="335">
        <v>2</v>
      </c>
      <c r="N37" s="271">
        <f>K37/M37</f>
        <v>2688.6453715563716</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14259.625808420569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352617.14129642432</v>
      </c>
      <c r="N48" s="271">
        <f>K48*M48</f>
        <v>352617.14129642432</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5594.1398719458575</v>
      </c>
      <c r="N49" s="271">
        <f>K49*M49</f>
        <v>5594.1398719458575</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5013.6131233215146</v>
      </c>
      <c r="N50" s="271">
        <f>K50*M50</f>
        <v>23062.620367278967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5" t="s">
        <v>953</v>
      </c>
      <c r="C55" s="826"/>
      <c r="D55" s="826"/>
      <c r="E55" s="826"/>
      <c r="F55" s="826"/>
      <c r="G55" s="826"/>
      <c r="H55" s="826"/>
      <c r="I55" s="826"/>
      <c r="J55" s="826"/>
      <c r="K55" s="826"/>
      <c r="L55" s="826"/>
      <c r="M55" s="827"/>
      <c r="N55" s="393">
        <f>SUM(N48:N54)</f>
        <v>381273.90153564914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2">
        <f>VLOOKUP(A60,TRANSPORTE!A2:D117,4,FALSE)</f>
        <v>1593.603833207188</v>
      </c>
      <c r="M60" s="913"/>
      <c r="N60" s="286">
        <f>K60*L60</f>
        <v>1593.603833207188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1593.603833207188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424094.14640317741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84818.829280635488</v>
      </c>
      <c r="M84" s="861"/>
      <c r="N84" s="51"/>
    </row>
    <row r="85" spans="1:14">
      <c r="B85" s="89" t="s">
        <v>973</v>
      </c>
      <c r="C85" s="90"/>
      <c r="D85" s="90"/>
      <c r="E85" s="90"/>
      <c r="F85" s="90"/>
      <c r="G85" s="90"/>
      <c r="H85" s="90"/>
      <c r="I85" s="87"/>
      <c r="J85" s="88"/>
      <c r="K85" s="303">
        <v>0.05</v>
      </c>
      <c r="L85" s="860">
        <f>N79*K85</f>
        <v>21204.707320158872</v>
      </c>
      <c r="M85" s="861"/>
      <c r="N85" s="51"/>
    </row>
    <row r="86" spans="1:14" ht="15.75" thickBot="1">
      <c r="B86" s="91" t="s">
        <v>974</v>
      </c>
      <c r="C86" s="92"/>
      <c r="D86" s="92"/>
      <c r="E86" s="92"/>
      <c r="F86" s="92"/>
      <c r="G86" s="92"/>
      <c r="H86" s="92"/>
      <c r="I86" s="93"/>
      <c r="J86" s="94"/>
      <c r="K86" s="304">
        <v>0.05</v>
      </c>
      <c r="L86" s="862">
        <f>N79*K86</f>
        <v>21204.707320158872</v>
      </c>
      <c r="M86" s="863"/>
      <c r="N86" s="51"/>
    </row>
    <row r="87" spans="1:14" ht="15.75" thickBot="1">
      <c r="B87" s="825" t="s">
        <v>953</v>
      </c>
      <c r="C87" s="826"/>
      <c r="D87" s="826"/>
      <c r="E87" s="826"/>
      <c r="F87" s="826"/>
      <c r="G87" s="826"/>
      <c r="H87" s="826"/>
      <c r="I87" s="826"/>
      <c r="J87" s="826"/>
      <c r="K87" s="826"/>
      <c r="L87" s="826"/>
      <c r="M87" s="827"/>
      <c r="N87" s="52">
        <f>L84+L85+L86</f>
        <v>127228.24392095322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551322.39032413065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5.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6"/>
      <c r="J36" s="267"/>
      <c r="K36" s="268">
        <f>VLOOKUP(A36,EQUIPOS!A6:D163,4,FALSE)</f>
        <v>15333.944513353757</v>
      </c>
      <c r="L36" s="269"/>
      <c r="M36" s="335">
        <v>1</v>
      </c>
      <c r="N36" s="271">
        <f>K36/M36</f>
        <v>15333.944513353757</v>
      </c>
    </row>
    <row r="37" spans="1:14">
      <c r="A37" s="113" t="s">
        <v>363</v>
      </c>
      <c r="B37" s="874" t="str">
        <f>VLOOKUP(A37,EQUIPOS!A7:D154,3,FALSE)</f>
        <v>Vibrador de concreto, Motor de 3 hp a 18.000 rpm Mangueras de 4 mt</v>
      </c>
      <c r="C37" s="875"/>
      <c r="D37" s="875"/>
      <c r="E37" s="875"/>
      <c r="F37" s="875"/>
      <c r="G37" s="875"/>
      <c r="H37" s="876"/>
      <c r="I37" s="420"/>
      <c r="J37" s="421"/>
      <c r="K37" s="268">
        <f>VLOOKUP(A37,EQUIPOS!A7:D164,4,FALSE)</f>
        <v>5377.2907431127433</v>
      </c>
      <c r="L37" s="334"/>
      <c r="M37" s="335">
        <v>1</v>
      </c>
      <c r="N37" s="271">
        <f>K37/M37</f>
        <v>5377.2907431127433</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24084.574279056553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63884.353314950793</v>
      </c>
      <c r="N48" s="271">
        <f>K48*M48</f>
        <v>60690.13564920325</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44.719047320465556</v>
      </c>
      <c r="N49" s="271">
        <f>K49*M49</f>
        <v>7602.2380444791443</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48147.507615034578</v>
      </c>
      <c r="N50" s="271">
        <f>K50*M50</f>
        <v>26481.12918826902</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573.89444061264135</v>
      </c>
      <c r="N51" s="271">
        <f>K51*M51</f>
        <v>172168.3321837924</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5013.6131233215146</v>
      </c>
      <c r="N52" s="271">
        <f>K52*M52</f>
        <v>15542.200682296696</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5" t="s">
        <v>953</v>
      </c>
      <c r="C59" s="826"/>
      <c r="D59" s="826"/>
      <c r="E59" s="826"/>
      <c r="F59" s="826"/>
      <c r="G59" s="826"/>
      <c r="H59" s="826"/>
      <c r="I59" s="826"/>
      <c r="J59" s="826"/>
      <c r="K59" s="826"/>
      <c r="L59" s="826"/>
      <c r="M59" s="827"/>
      <c r="N59" s="393">
        <f>SUM(N48:N58)</f>
        <v>282484.03574804054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912">
        <f>VLOOKUP(A64,TRANSPORTE!A2:D117,4,FALSE)</f>
        <v>819.12972593026996</v>
      </c>
      <c r="M64" s="913"/>
      <c r="N64" s="286">
        <f>K64*L64</f>
        <v>450.52134926164854</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912">
        <f>VLOOKUP(A65,TRANSPORTE!A3:D117,4,FALSE)</f>
        <v>819.12972593026996</v>
      </c>
      <c r="M65" s="913"/>
      <c r="N65" s="286">
        <f>K65*L65</f>
        <v>778.17323963375645</v>
      </c>
    </row>
    <row r="66" spans="1:15">
      <c r="B66" s="46"/>
      <c r="C66" s="47"/>
      <c r="D66" s="47"/>
      <c r="E66" s="47"/>
      <c r="F66" s="47"/>
      <c r="G66" s="47"/>
      <c r="H66" s="310"/>
      <c r="I66" s="278"/>
      <c r="J66" s="285"/>
      <c r="K66" s="278"/>
      <c r="L66" s="912"/>
      <c r="M66" s="913"/>
      <c r="N66" s="286"/>
    </row>
    <row r="67" spans="1:15">
      <c r="B67" s="46"/>
      <c r="C67" s="47"/>
      <c r="D67" s="47"/>
      <c r="E67" s="47"/>
      <c r="F67" s="47"/>
      <c r="G67" s="47"/>
      <c r="H67" s="310"/>
      <c r="I67" s="278"/>
      <c r="J67" s="285"/>
      <c r="K67" s="278"/>
      <c r="L67" s="912"/>
      <c r="M67" s="913"/>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1228.6945888954051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375264.08506779349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75052.817013558699</v>
      </c>
      <c r="M88" s="861"/>
      <c r="N88" s="51"/>
    </row>
    <row r="89" spans="1:14">
      <c r="B89" s="89" t="s">
        <v>973</v>
      </c>
      <c r="C89" s="90"/>
      <c r="D89" s="90"/>
      <c r="E89" s="90"/>
      <c r="F89" s="90"/>
      <c r="G89" s="90"/>
      <c r="H89" s="90"/>
      <c r="I89" s="87"/>
      <c r="J89" s="88"/>
      <c r="K89" s="303">
        <v>0.05</v>
      </c>
      <c r="L89" s="860">
        <f>N83*K89</f>
        <v>18763.204253389675</v>
      </c>
      <c r="M89" s="861"/>
      <c r="N89" s="51"/>
    </row>
    <row r="90" spans="1:14" ht="15.75" thickBot="1">
      <c r="B90" s="91" t="s">
        <v>974</v>
      </c>
      <c r="C90" s="92"/>
      <c r="D90" s="92"/>
      <c r="E90" s="92"/>
      <c r="F90" s="92"/>
      <c r="G90" s="92"/>
      <c r="H90" s="92"/>
      <c r="I90" s="93"/>
      <c r="J90" s="94"/>
      <c r="K90" s="304">
        <v>0.05</v>
      </c>
      <c r="L90" s="862">
        <f>N83*K90</f>
        <v>18763.204253389675</v>
      </c>
      <c r="M90" s="863"/>
      <c r="N90" s="51"/>
    </row>
    <row r="91" spans="1:14" ht="15.75" thickBot="1">
      <c r="B91" s="825" t="s">
        <v>953</v>
      </c>
      <c r="C91" s="826"/>
      <c r="D91" s="826"/>
      <c r="E91" s="826"/>
      <c r="F91" s="826"/>
      <c r="G91" s="826"/>
      <c r="H91" s="826"/>
      <c r="I91" s="826"/>
      <c r="J91" s="826"/>
      <c r="K91" s="826"/>
      <c r="L91" s="826"/>
      <c r="M91" s="827"/>
      <c r="N91" s="52">
        <f>L88+L89+L90</f>
        <v>112579.22552033805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487843.31058813154</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6"/>
      <c r="J36" s="267"/>
      <c r="K36" s="268">
        <f>VLOOKUP(A36,EQUIPOS!A6:D163,4,FALSE)</f>
        <v>15333.944513353757</v>
      </c>
      <c r="L36" s="269"/>
      <c r="M36" s="335">
        <v>1</v>
      </c>
      <c r="N36" s="271">
        <f>K36/M36</f>
        <v>15333.944513353757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18707.283535943807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63884.353314950793</v>
      </c>
      <c r="N48" s="271">
        <f>K48*M48</f>
        <v>53662.856784558666</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44.719047320465556</v>
      </c>
      <c r="N49" s="271">
        <f>K49*M49</f>
        <v>8273.0237542861287</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48147.507615034578</v>
      </c>
      <c r="N50" s="271">
        <f>K50*M50</f>
        <v>30332.929797471785</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573.89444061264135</v>
      </c>
      <c r="N51" s="271">
        <f>K51*M51</f>
        <v>149212.55455928674</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5" t="s">
        <v>953</v>
      </c>
      <c r="C59" s="826"/>
      <c r="D59" s="826"/>
      <c r="E59" s="826"/>
      <c r="F59" s="826"/>
      <c r="G59" s="826"/>
      <c r="H59" s="826"/>
      <c r="I59" s="826"/>
      <c r="J59" s="826"/>
      <c r="K59" s="826"/>
      <c r="L59" s="826"/>
      <c r="M59" s="827"/>
      <c r="N59" s="393">
        <f>SUM(N48:N58)</f>
        <v>241481.36489560333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912">
        <f>VLOOKUP(A64,TRANSPORTE!A2:D117,4,FALSE)</f>
        <v>819.12972593026996</v>
      </c>
      <c r="M64" s="913"/>
      <c r="N64" s="286">
        <f>K64*L64</f>
        <v>516.05172733607003</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912">
        <f>VLOOKUP(A65,TRANSPORTE!A3:D117,4,FALSE)</f>
        <v>819.12972593026996</v>
      </c>
      <c r="M65" s="913"/>
      <c r="N65" s="286">
        <f>K65*L65</f>
        <v>688.06896978142674</v>
      </c>
    </row>
    <row r="66" spans="1:15">
      <c r="B66" s="46"/>
      <c r="C66" s="47"/>
      <c r="D66" s="47"/>
      <c r="E66" s="47"/>
      <c r="F66" s="47"/>
      <c r="G66" s="47"/>
      <c r="H66" s="310"/>
      <c r="I66" s="278"/>
      <c r="J66" s="285"/>
      <c r="K66" s="278"/>
      <c r="L66" s="912"/>
      <c r="M66" s="913"/>
      <c r="N66" s="286"/>
    </row>
    <row r="67" spans="1:15">
      <c r="B67" s="46"/>
      <c r="C67" s="47"/>
      <c r="D67" s="47"/>
      <c r="E67" s="47"/>
      <c r="F67" s="47"/>
      <c r="G67" s="47"/>
      <c r="H67" s="310"/>
      <c r="I67" s="278"/>
      <c r="J67" s="285"/>
      <c r="K67" s="278"/>
      <c r="L67" s="912"/>
      <c r="M67" s="913"/>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1204.1206971174968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328859.54958046565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65771.909916093136</v>
      </c>
      <c r="M88" s="861"/>
      <c r="N88" s="51"/>
    </row>
    <row r="89" spans="1:14">
      <c r="B89" s="89" t="s">
        <v>973</v>
      </c>
      <c r="C89" s="90"/>
      <c r="D89" s="90"/>
      <c r="E89" s="90"/>
      <c r="F89" s="90"/>
      <c r="G89" s="90"/>
      <c r="H89" s="90"/>
      <c r="I89" s="87"/>
      <c r="J89" s="88"/>
      <c r="K89" s="303">
        <v>0.05</v>
      </c>
      <c r="L89" s="860">
        <f>N83*K89</f>
        <v>16442.977479023284</v>
      </c>
      <c r="M89" s="861"/>
      <c r="N89" s="51"/>
    </row>
    <row r="90" spans="1:14" ht="15.75" thickBot="1">
      <c r="B90" s="91" t="s">
        <v>974</v>
      </c>
      <c r="C90" s="92"/>
      <c r="D90" s="92"/>
      <c r="E90" s="92"/>
      <c r="F90" s="92"/>
      <c r="G90" s="92"/>
      <c r="H90" s="92"/>
      <c r="I90" s="93"/>
      <c r="J90" s="94"/>
      <c r="K90" s="304">
        <v>0.05</v>
      </c>
      <c r="L90" s="862">
        <f>N83*K90</f>
        <v>16442.977479023284</v>
      </c>
      <c r="M90" s="863"/>
      <c r="N90" s="51"/>
    </row>
    <row r="91" spans="1:14" ht="15.75" thickBot="1">
      <c r="B91" s="825" t="s">
        <v>953</v>
      </c>
      <c r="C91" s="826"/>
      <c r="D91" s="826"/>
      <c r="E91" s="826"/>
      <c r="F91" s="826"/>
      <c r="G91" s="826"/>
      <c r="H91" s="826"/>
      <c r="I91" s="826"/>
      <c r="J91" s="826"/>
      <c r="K91" s="826"/>
      <c r="L91" s="826"/>
      <c r="M91" s="827"/>
      <c r="N91" s="52">
        <f>L88+L89+L90</f>
        <v>98657.86487413969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427517.41445460531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6"/>
      <c r="J36" s="267"/>
      <c r="K36" s="268">
        <f>VLOOKUP(A36,EQUIPOS!A6:D163,4,FALSE)</f>
        <v>15333.944513353757</v>
      </c>
      <c r="L36" s="269"/>
      <c r="M36" s="335">
        <v>1</v>
      </c>
      <c r="N36" s="271">
        <f>K36/M36</f>
        <v>15333.944513353757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N81*M41</f>
        <v>2698.6712180720406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18032.615731425798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63884.353314950793</v>
      </c>
      <c r="N48" s="271">
        <f>K48*M48</f>
        <v>32197.714070735201</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44.719047320465556</v>
      </c>
      <c r="N49" s="271">
        <f>K49*M49</f>
        <v>4963.8142525716767</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31942.176657475396</v>
      </c>
      <c r="N50" s="271">
        <f>K50*M50</f>
        <v>12776.870662990159</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48147.507615034578</v>
      </c>
      <c r="N51" s="271">
        <f>K51*M51</f>
        <v>18199.757878483069</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573.89444061264135</v>
      </c>
      <c r="N52" s="271">
        <f>K52*M52</f>
        <v>89527.532735572051</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5" t="s">
        <v>953</v>
      </c>
      <c r="C59" s="826"/>
      <c r="D59" s="826"/>
      <c r="E59" s="826"/>
      <c r="F59" s="826"/>
      <c r="G59" s="826"/>
      <c r="H59" s="826"/>
      <c r="I59" s="826"/>
      <c r="J59" s="826"/>
      <c r="K59" s="826"/>
      <c r="L59" s="826"/>
      <c r="M59" s="827"/>
      <c r="N59" s="393">
        <f>SUM(N48:N58)</f>
        <v>157665.68960035214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912">
        <f>VLOOKUP(A64,TRANSPORTE!A2:D117,4,FALSE)</f>
        <v>819.12972593026996</v>
      </c>
      <c r="M64" s="913"/>
      <c r="N64" s="286">
        <f>K64*L64</f>
        <v>309.63103640164206</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912">
        <f>VLOOKUP(A65,TRANSPORTE!A3:D117,4,FALSE)</f>
        <v>819.12972593026996</v>
      </c>
      <c r="M65" s="913"/>
      <c r="N65" s="286">
        <f>K65*L65</f>
        <v>412.84138186885605</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912">
        <f>VLOOKUP(A66,TRANSPORTE!A3:D117,4,FALSE)</f>
        <v>819.12972593026996</v>
      </c>
      <c r="M66" s="913"/>
      <c r="N66" s="286">
        <f>K66*L66</f>
        <v>327.65189037210803</v>
      </c>
    </row>
    <row r="67" spans="1:15">
      <c r="B67" s="46"/>
      <c r="C67" s="47"/>
      <c r="D67" s="47"/>
      <c r="E67" s="47"/>
      <c r="F67" s="47"/>
      <c r="G67" s="47"/>
      <c r="H67" s="310"/>
      <c r="I67" s="278"/>
      <c r="J67" s="285"/>
      <c r="K67" s="278"/>
      <c r="L67" s="912"/>
      <c r="M67" s="913"/>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1050.1243086426061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0">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230721.85400186136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46144.370800372271</v>
      </c>
      <c r="M88" s="861"/>
      <c r="N88" s="51"/>
    </row>
    <row r="89" spans="1:14">
      <c r="B89" s="89" t="s">
        <v>973</v>
      </c>
      <c r="C89" s="90"/>
      <c r="D89" s="90"/>
      <c r="E89" s="90"/>
      <c r="F89" s="90"/>
      <c r="G89" s="90"/>
      <c r="H89" s="90"/>
      <c r="I89" s="87"/>
      <c r="J89" s="88"/>
      <c r="K89" s="303">
        <v>0.05</v>
      </c>
      <c r="L89" s="860">
        <f>N83*K89</f>
        <v>11536.092700093068</v>
      </c>
      <c r="M89" s="861"/>
      <c r="N89" s="51"/>
    </row>
    <row r="90" spans="1:14" ht="15.75" thickBot="1">
      <c r="B90" s="91" t="s">
        <v>974</v>
      </c>
      <c r="C90" s="92"/>
      <c r="D90" s="92"/>
      <c r="E90" s="92"/>
      <c r="F90" s="92"/>
      <c r="G90" s="92"/>
      <c r="H90" s="92"/>
      <c r="I90" s="93"/>
      <c r="J90" s="94"/>
      <c r="K90" s="304">
        <v>0.05</v>
      </c>
      <c r="L90" s="862">
        <f>N83*K90</f>
        <v>11536.092700093068</v>
      </c>
      <c r="M90" s="863"/>
      <c r="N90" s="51"/>
    </row>
    <row r="91" spans="1:14" ht="15.75" thickBot="1">
      <c r="B91" s="825" t="s">
        <v>953</v>
      </c>
      <c r="C91" s="826"/>
      <c r="D91" s="826"/>
      <c r="E91" s="826"/>
      <c r="F91" s="826"/>
      <c r="G91" s="826"/>
      <c r="H91" s="826"/>
      <c r="I91" s="826"/>
      <c r="J91" s="826"/>
      <c r="K91" s="826"/>
      <c r="L91" s="826"/>
      <c r="M91" s="827"/>
      <c r="N91" s="52">
        <f>L88+L89+L90</f>
        <v>69216.556200558407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299938.41020241973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6"/>
      <c r="J36" s="267"/>
      <c r="K36" s="268">
        <f>VLOOKUP(A36,EQUIPOS!A6:D163,4,FALSE)</f>
        <v>5377.2907431127433</v>
      </c>
      <c r="L36" s="269"/>
      <c r="M36" s="335">
        <v>1</v>
      </c>
      <c r="N36" s="271">
        <f>K36/M36</f>
        <v>5377.2907431127433</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6960.1098231974966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2928.0328602685777</v>
      </c>
      <c r="N48" s="271">
        <f>K48*M48</f>
        <v>99881.056929481725</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37159.398844863041</v>
      </c>
      <c r="N49" s="271">
        <f>K49*M49</f>
        <v>5573.9098267294557</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352617.14129642432</v>
      </c>
      <c r="N50" s="271">
        <f>K50*M50</f>
        <v>44429.759803349465</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19919.854544543399</v>
      </c>
      <c r="N51" s="271">
        <f>K51*M51</f>
        <v>19919.854544543399</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169804.58110410406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912">
        <f>VLOOKUP(A61,TRANSPORTE!A3:D117,4,FALSE)</f>
        <v>1593.603833207188</v>
      </c>
      <c r="M61" s="913"/>
      <c r="N61" s="286">
        <f>K61*L61</f>
        <v>200.7940829841057</v>
      </c>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200.7940829841057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256106.43901452329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51221.287802904662</v>
      </c>
      <c r="M85" s="861"/>
      <c r="N85" s="51"/>
    </row>
    <row r="86" spans="1:14">
      <c r="B86" s="89" t="s">
        <v>973</v>
      </c>
      <c r="C86" s="90"/>
      <c r="D86" s="90"/>
      <c r="E86" s="90"/>
      <c r="F86" s="90"/>
      <c r="G86" s="90"/>
      <c r="H86" s="90"/>
      <c r="I86" s="87"/>
      <c r="J86" s="88"/>
      <c r="K86" s="303">
        <v>0.05</v>
      </c>
      <c r="L86" s="860">
        <f>N80*K86</f>
        <v>12805.321950726166</v>
      </c>
      <c r="M86" s="861"/>
      <c r="N86" s="51"/>
    </row>
    <row r="87" spans="1:14" ht="15.75" thickBot="1">
      <c r="B87" s="91" t="s">
        <v>974</v>
      </c>
      <c r="C87" s="92"/>
      <c r="D87" s="92"/>
      <c r="E87" s="92"/>
      <c r="F87" s="92"/>
      <c r="G87" s="92"/>
      <c r="H87" s="92"/>
      <c r="I87" s="93"/>
      <c r="J87" s="94"/>
      <c r="K87" s="304">
        <v>0.05</v>
      </c>
      <c r="L87" s="862">
        <f>N80*K87</f>
        <v>12805.321950726166</v>
      </c>
      <c r="M87" s="863"/>
      <c r="N87" s="51"/>
    </row>
    <row r="88" spans="1:14" ht="15.75" thickBot="1">
      <c r="B88" s="825" t="s">
        <v>953</v>
      </c>
      <c r="C88" s="826"/>
      <c r="D88" s="826"/>
      <c r="E88" s="826"/>
      <c r="F88" s="826"/>
      <c r="G88" s="826"/>
      <c r="H88" s="826"/>
      <c r="I88" s="826"/>
      <c r="J88" s="826"/>
      <c r="K88" s="826"/>
      <c r="L88" s="826"/>
      <c r="M88" s="827"/>
      <c r="N88" s="52">
        <f>L85+L86+L87</f>
        <v>76831.93170435699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332938.37071888027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6"/>
      <c r="J36" s="267"/>
      <c r="K36" s="268">
        <f>VLOOKUP(A36,EQUIPOS!A6:D163,4,FALSE)</f>
        <v>5377.2907431127433</v>
      </c>
      <c r="L36" s="269"/>
      <c r="M36" s="335">
        <v>1</v>
      </c>
      <c r="N36" s="271">
        <f>K36/M36</f>
        <v>5377.2907431127433</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6960.1098231974966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2928.0328602685777</v>
      </c>
      <c r="N48" s="271">
        <f>K48*M48</f>
        <v>99881.056929481725</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37159.398844863041</v>
      </c>
      <c r="N49" s="271">
        <f>K49*M49</f>
        <v>5573.9098267294557</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380010.53905003081</v>
      </c>
      <c r="N50" s="271">
        <f>K50*M50</f>
        <v>47881.327920303884</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19919.854544543399</v>
      </c>
      <c r="N51" s="271">
        <f>K51*M51</f>
        <v>19919.854544543399</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173256.14922105847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912">
        <f>VLOOKUP(A61,TRANSPORTE!A3:D117,4,FALSE)</f>
        <v>1593.603833207188</v>
      </c>
      <c r="M61" s="913"/>
      <c r="N61" s="286">
        <f>K61*L61</f>
        <v>200.7940829841057</v>
      </c>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200.7940829841057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59">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259558.0071314777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51911.601426295543</v>
      </c>
      <c r="M85" s="861"/>
      <c r="N85" s="51"/>
    </row>
    <row r="86" spans="1:14">
      <c r="B86" s="89" t="s">
        <v>973</v>
      </c>
      <c r="C86" s="90"/>
      <c r="D86" s="90"/>
      <c r="E86" s="90"/>
      <c r="F86" s="90"/>
      <c r="G86" s="90"/>
      <c r="H86" s="90"/>
      <c r="I86" s="87"/>
      <c r="J86" s="88"/>
      <c r="K86" s="303">
        <v>0.05</v>
      </c>
      <c r="L86" s="860">
        <f>N80*K86</f>
        <v>12977.900356573886</v>
      </c>
      <c r="M86" s="861"/>
      <c r="N86" s="51"/>
    </row>
    <row r="87" spans="1:14" ht="15.75" thickBot="1">
      <c r="B87" s="91" t="s">
        <v>974</v>
      </c>
      <c r="C87" s="92"/>
      <c r="D87" s="92"/>
      <c r="E87" s="92"/>
      <c r="F87" s="92"/>
      <c r="G87" s="92"/>
      <c r="H87" s="92"/>
      <c r="I87" s="93"/>
      <c r="J87" s="94"/>
      <c r="K87" s="304">
        <v>0.05</v>
      </c>
      <c r="L87" s="862">
        <f>N80*K87</f>
        <v>12977.900356573886</v>
      </c>
      <c r="M87" s="863"/>
      <c r="N87" s="51"/>
    </row>
    <row r="88" spans="1:14" ht="15.75" thickBot="1">
      <c r="B88" s="825" t="s">
        <v>953</v>
      </c>
      <c r="C88" s="826"/>
      <c r="D88" s="826"/>
      <c r="E88" s="826"/>
      <c r="F88" s="826"/>
      <c r="G88" s="826"/>
      <c r="H88" s="826"/>
      <c r="I88" s="826"/>
      <c r="J88" s="826"/>
      <c r="K88" s="826"/>
      <c r="L88" s="826"/>
      <c r="M88" s="827"/>
      <c r="N88" s="52">
        <f>L85+L86+L87</f>
        <v>77867.402139443308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337425.40927092102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6"/>
      <c r="J36" s="267"/>
      <c r="K36" s="268">
        <f>VLOOKUP(A36,EQUIPOS!A6:D163,4,FALSE)</f>
        <v>1033.8785321963912</v>
      </c>
      <c r="L36" s="269"/>
      <c r="M36" s="335">
        <v>37.5</v>
      </c>
      <c r="N36" s="271">
        <f>K36/M36</f>
        <v>27.570094191903767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43.651818553344569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2928.0328602685777</v>
      </c>
      <c r="N48" s="271">
        <f>K48*M48</f>
        <v>3074.4345032820065</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5110.7482651960636</v>
      </c>
      <c r="N49" s="271">
        <f>K49*M49</f>
        <v>153.3224479558819</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3227.7569512378886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912">
        <f>VLOOKUP(A61,TRANSPORTE!A3:D117,4,FALSE)</f>
        <v>0.45685372101159405</v>
      </c>
      <c r="M61" s="913"/>
      <c r="N61" s="286">
        <f>K61*L61</f>
        <v>0.47969640706217376</v>
      </c>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0.47969640706217376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0">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4075.9746842703353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815.19493685406712</v>
      </c>
      <c r="M85" s="861"/>
      <c r="N85" s="51"/>
    </row>
    <row r="86" spans="1:14">
      <c r="B86" s="89" t="s">
        <v>973</v>
      </c>
      <c r="C86" s="90"/>
      <c r="D86" s="90"/>
      <c r="E86" s="90"/>
      <c r="F86" s="90"/>
      <c r="G86" s="90"/>
      <c r="H86" s="90"/>
      <c r="I86" s="87"/>
      <c r="J86" s="88"/>
      <c r="K86" s="303">
        <v>0.05</v>
      </c>
      <c r="L86" s="860">
        <f>N80*K86</f>
        <v>203.79873421351678</v>
      </c>
      <c r="M86" s="861"/>
      <c r="N86" s="51"/>
    </row>
    <row r="87" spans="1:14" ht="15.75" thickBot="1">
      <c r="B87" s="91" t="s">
        <v>974</v>
      </c>
      <c r="C87" s="92"/>
      <c r="D87" s="92"/>
      <c r="E87" s="92"/>
      <c r="F87" s="92"/>
      <c r="G87" s="92"/>
      <c r="H87" s="92"/>
      <c r="I87" s="93"/>
      <c r="J87" s="94"/>
      <c r="K87" s="304">
        <v>0.05</v>
      </c>
      <c r="L87" s="862">
        <f>N80*K87</f>
        <v>203.79873421351678</v>
      </c>
      <c r="M87" s="863"/>
      <c r="N87" s="51"/>
    </row>
    <row r="88" spans="1:14" ht="15.75" thickBot="1">
      <c r="B88" s="825" t="s">
        <v>953</v>
      </c>
      <c r="C88" s="826"/>
      <c r="D88" s="826"/>
      <c r="E88" s="826"/>
      <c r="F88" s="826"/>
      <c r="G88" s="826"/>
      <c r="H88" s="826"/>
      <c r="I88" s="826"/>
      <c r="J88" s="826"/>
      <c r="K88" s="826"/>
      <c r="L88" s="826"/>
      <c r="M88" s="827"/>
      <c r="N88" s="52">
        <f>L85+L86+L87</f>
        <v>1222.7924052811006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5298.7670895514357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6"/>
      <c r="J36" s="267"/>
      <c r="K36" s="268">
        <f>VLOOKUP(A36,EQUIPOS!A6:D163,4,FALSE)</f>
        <v>1033.8785321963912</v>
      </c>
      <c r="L36" s="269"/>
      <c r="M36" s="335">
        <v>37.5</v>
      </c>
      <c r="N36" s="271">
        <f>K36/M36</f>
        <v>27.570094191903767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43.651818553344569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2416.4904066951599</v>
      </c>
      <c r="N48" s="271">
        <f>K48*M48</f>
        <v>2537.3149270299182</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5110.7482651960636</v>
      </c>
      <c r="N49" s="271">
        <f>K49*M49</f>
        <v>153.3224479558819</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2690.6373749858003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912">
        <f>VLOOKUP(A61,TRANSPORTE!A3:D117,4,FALSE)</f>
        <v>0.45685372101159405</v>
      </c>
      <c r="M61" s="913"/>
      <c r="N61" s="286">
        <f>K61*L61</f>
        <v>0.47969640706217376</v>
      </c>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0.47969640706217376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0">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3538.8551080182469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707.77102160364939</v>
      </c>
      <c r="M85" s="861"/>
      <c r="N85" s="51"/>
    </row>
    <row r="86" spans="1:14">
      <c r="B86" s="89" t="s">
        <v>973</v>
      </c>
      <c r="C86" s="90"/>
      <c r="D86" s="90"/>
      <c r="E86" s="90"/>
      <c r="F86" s="90"/>
      <c r="G86" s="90"/>
      <c r="H86" s="90"/>
      <c r="I86" s="87"/>
      <c r="J86" s="88"/>
      <c r="K86" s="303">
        <v>0.05</v>
      </c>
      <c r="L86" s="860">
        <f>N80*K86</f>
        <v>176.94275540091235</v>
      </c>
      <c r="M86" s="861"/>
      <c r="N86" s="51"/>
    </row>
    <row r="87" spans="1:14" ht="15.75" thickBot="1">
      <c r="B87" s="91" t="s">
        <v>974</v>
      </c>
      <c r="C87" s="92"/>
      <c r="D87" s="92"/>
      <c r="E87" s="92"/>
      <c r="F87" s="92"/>
      <c r="G87" s="92"/>
      <c r="H87" s="92"/>
      <c r="I87" s="93"/>
      <c r="J87" s="94"/>
      <c r="K87" s="304">
        <v>0.05</v>
      </c>
      <c r="L87" s="862">
        <f>N80*K87</f>
        <v>176.94275540091235</v>
      </c>
      <c r="M87" s="863"/>
      <c r="N87" s="51"/>
    </row>
    <row r="88" spans="1:14" ht="15.75" thickBot="1">
      <c r="B88" s="825" t="s">
        <v>953</v>
      </c>
      <c r="C88" s="826"/>
      <c r="D88" s="826"/>
      <c r="E88" s="826"/>
      <c r="F88" s="826"/>
      <c r="G88" s="826"/>
      <c r="H88" s="826"/>
      <c r="I88" s="826"/>
      <c r="J88" s="826"/>
      <c r="K88" s="826"/>
      <c r="L88" s="826"/>
      <c r="M88" s="827"/>
      <c r="N88" s="52">
        <f>L85+L86+L87</f>
        <v>1061.6565324054741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4600.5116404237215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6"/>
      <c r="J36" s="267"/>
      <c r="K36" s="268">
        <f>VLOOKUP(A36,EQUIPOS!A6:D163,4,FALSE)</f>
        <v>21030.2053885557</v>
      </c>
      <c r="L36" s="269"/>
      <c r="M36" s="335">
        <v>670</v>
      </c>
      <c r="N36" s="271">
        <f>K36/M36</f>
        <v>31.388366251575672</v>
      </c>
    </row>
    <row r="37" spans="1:14">
      <c r="A37" s="113" t="s">
        <v>125</v>
      </c>
      <c r="B37" s="874" t="str">
        <f>VLOOKUP(A37,EQUIPOS!A7:D154,3,FALSE)</f>
        <v>Bomba para gato de tensionamiento</v>
      </c>
      <c r="C37" s="875"/>
      <c r="D37" s="875"/>
      <c r="E37" s="875"/>
      <c r="F37" s="875"/>
      <c r="G37" s="875"/>
      <c r="H37" s="876"/>
      <c r="I37" s="420"/>
      <c r="J37" s="421"/>
      <c r="K37" s="268">
        <f>VLOOKUP(A37,EQUIPOS!A7:D164,4,FALSE)</f>
        <v>35770.09366301063</v>
      </c>
      <c r="L37" s="334"/>
      <c r="M37" s="335">
        <v>670</v>
      </c>
      <c r="N37" s="271">
        <f>K37/M37</f>
        <v>53.38819949703079</v>
      </c>
    </row>
    <row r="38" spans="1:14">
      <c r="A38" s="113" t="s">
        <v>240</v>
      </c>
      <c r="B38" s="874" t="str">
        <f>VLOOKUP(A38,EQUIPOS!A8:D154,3,FALSE)</f>
        <v>Gato para tensionamiento, fuerza Max 200 ton, área de tensión 314 cm2.</v>
      </c>
      <c r="C38" s="875"/>
      <c r="D38" s="875"/>
      <c r="E38" s="875"/>
      <c r="F38" s="875"/>
      <c r="G38" s="875"/>
      <c r="H38" s="876"/>
      <c r="I38" s="327"/>
      <c r="J38" s="329"/>
      <c r="K38" s="268">
        <f>VLOOKUP(A38,EQUIPOS!A8:D165,4,FALSE)</f>
        <v>108988.60793560868</v>
      </c>
      <c r="L38" s="422"/>
      <c r="M38" s="423">
        <v>670</v>
      </c>
      <c r="N38" s="271">
        <f>K38/M38</f>
        <v>162.66956408299805</v>
      </c>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253.86249531263161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11519.917378005588</v>
      </c>
      <c r="N48" s="271">
        <f t="shared" ref="N48:N53" si="0">K48*M48</f>
        <v>46.079669512022356</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11607.605022170217</v>
      </c>
      <c r="N49" s="271">
        <f t="shared" si="0"/>
        <v>46.430420088680869</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827.64657964724915</v>
      </c>
      <c r="N50" s="271">
        <f t="shared" si="0"/>
        <v>16.552931592944983</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4497.1848053104613</v>
      </c>
      <c r="N51" s="271">
        <f t="shared" si="0"/>
        <v>382.26070845138923</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51571.196071875376</v>
      </c>
      <c r="N52" s="271">
        <f t="shared" si="0"/>
        <v>51.571196071875377</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5110.7482651960636</v>
      </c>
      <c r="N53" s="271">
        <f t="shared" si="0"/>
        <v>102.21496530392128</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645.1098910208342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B61" s="46"/>
      <c r="C61" s="316"/>
      <c r="D61" s="316"/>
      <c r="E61" s="316"/>
      <c r="F61" s="316"/>
      <c r="G61" s="316"/>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59">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1219.790660384821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243.9581320769642</v>
      </c>
      <c r="M85" s="861"/>
      <c r="N85" s="51"/>
    </row>
    <row r="86" spans="1:14">
      <c r="B86" s="89" t="s">
        <v>973</v>
      </c>
      <c r="C86" s="90"/>
      <c r="D86" s="90"/>
      <c r="E86" s="90"/>
      <c r="F86" s="90"/>
      <c r="G86" s="90"/>
      <c r="H86" s="90"/>
      <c r="I86" s="87"/>
      <c r="J86" s="88"/>
      <c r="K86" s="303">
        <v>0.05</v>
      </c>
      <c r="L86" s="860">
        <f>N80*K86</f>
        <v>60.989533019241051</v>
      </c>
      <c r="M86" s="861"/>
      <c r="N86" s="51"/>
    </row>
    <row r="87" spans="1:14" ht="15.75" thickBot="1">
      <c r="B87" s="91" t="s">
        <v>974</v>
      </c>
      <c r="C87" s="92"/>
      <c r="D87" s="92"/>
      <c r="E87" s="92"/>
      <c r="F87" s="92"/>
      <c r="G87" s="92"/>
      <c r="H87" s="92"/>
      <c r="I87" s="93"/>
      <c r="J87" s="94"/>
      <c r="K87" s="304">
        <v>0.05</v>
      </c>
      <c r="L87" s="862">
        <f>N80*K87</f>
        <v>60.989533019241051</v>
      </c>
      <c r="M87" s="863"/>
      <c r="N87" s="51"/>
    </row>
    <row r="88" spans="1:14" ht="15.75" thickBot="1">
      <c r="B88" s="825" t="s">
        <v>953</v>
      </c>
      <c r="C88" s="826"/>
      <c r="D88" s="826"/>
      <c r="E88" s="826"/>
      <c r="F88" s="826"/>
      <c r="G88" s="826"/>
      <c r="H88" s="826"/>
      <c r="I88" s="826"/>
      <c r="J88" s="826"/>
      <c r="K88" s="826"/>
      <c r="L88" s="826"/>
      <c r="M88" s="827"/>
      <c r="N88" s="52">
        <f>L85+L86+L87</f>
        <v>365.93719811544628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1585.7278585002673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6"/>
      <c r="J36" s="267"/>
      <c r="K36" s="268">
        <f>VLOOKUP(A36,EQUIPOS!A6:D163,4,FALSE)</f>
        <v>21030.2053885557</v>
      </c>
      <c r="L36" s="269"/>
      <c r="M36" s="335">
        <v>670</v>
      </c>
      <c r="N36" s="271">
        <f>K36/M36</f>
        <v>31.388366251575672</v>
      </c>
    </row>
    <row r="37" spans="1:14">
      <c r="A37" s="113" t="s">
        <v>125</v>
      </c>
      <c r="B37" s="874" t="str">
        <f>VLOOKUP(A37,EQUIPOS!A7:D154,3,FALSE)</f>
        <v>Bomba para gato de tensionamiento</v>
      </c>
      <c r="C37" s="875"/>
      <c r="D37" s="875"/>
      <c r="E37" s="875"/>
      <c r="F37" s="875"/>
      <c r="G37" s="875"/>
      <c r="H37" s="876"/>
      <c r="I37" s="420"/>
      <c r="J37" s="421"/>
      <c r="K37" s="268">
        <f>VLOOKUP(A37,EQUIPOS!A7:D164,4,FALSE)</f>
        <v>35770.09366301063</v>
      </c>
      <c r="L37" s="334"/>
      <c r="M37" s="335">
        <v>670</v>
      </c>
      <c r="N37" s="271">
        <f>K37/M37</f>
        <v>53.38819949703079</v>
      </c>
    </row>
    <row r="38" spans="1:14">
      <c r="A38" s="113" t="s">
        <v>240</v>
      </c>
      <c r="B38" s="874" t="str">
        <f>VLOOKUP(A38,EQUIPOS!A8:D154,3,FALSE)</f>
        <v>Gato para tensionamiento, fuerza Max 200 ton, área de tensión 314 cm2.</v>
      </c>
      <c r="C38" s="875"/>
      <c r="D38" s="875"/>
      <c r="E38" s="875"/>
      <c r="F38" s="875"/>
      <c r="G38" s="875"/>
      <c r="H38" s="876"/>
      <c r="I38" s="327"/>
      <c r="J38" s="329"/>
      <c r="K38" s="268">
        <f>VLOOKUP(A38,EQUIPOS!A8:D165,4,FALSE)</f>
        <v>108988.60793560868</v>
      </c>
      <c r="L38" s="422"/>
      <c r="M38" s="423">
        <v>670</v>
      </c>
      <c r="N38" s="271">
        <f>K38/M38</f>
        <v>162.66956408299805</v>
      </c>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253.86249531263161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11519.917378005588</v>
      </c>
      <c r="N48" s="271">
        <f t="shared" ref="N48:N53" si="0">K48*M48</f>
        <v>46.079669512022356</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11607.605022170217</v>
      </c>
      <c r="N49" s="271">
        <f t="shared" si="0"/>
        <v>46.430420088680869</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827.64657964724915</v>
      </c>
      <c r="N50" s="271">
        <f t="shared" si="0"/>
        <v>16.552931592944983</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4497.1848053104613</v>
      </c>
      <c r="N51" s="271">
        <f t="shared" si="0"/>
        <v>24869.431973366853</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51571.196071875376</v>
      </c>
      <c r="N52" s="271">
        <f t="shared" si="0"/>
        <v>51.571196071875377</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5110.7482651960636</v>
      </c>
      <c r="N53" s="271">
        <f t="shared" si="0"/>
        <v>102.21496530392128</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25132.281155936296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B61" s="46"/>
      <c r="C61" s="316"/>
      <c r="D61" s="316"/>
      <c r="E61" s="316"/>
      <c r="F61" s="316"/>
      <c r="G61" s="316"/>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25706.961925300282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5141.3923850600568</v>
      </c>
      <c r="M85" s="861"/>
      <c r="N85" s="51"/>
    </row>
    <row r="86" spans="1:14">
      <c r="B86" s="89" t="s">
        <v>973</v>
      </c>
      <c r="C86" s="90"/>
      <c r="D86" s="90"/>
      <c r="E86" s="90"/>
      <c r="F86" s="90"/>
      <c r="G86" s="90"/>
      <c r="H86" s="90"/>
      <c r="I86" s="87"/>
      <c r="J86" s="88"/>
      <c r="K86" s="303">
        <v>0.05</v>
      </c>
      <c r="L86" s="860">
        <f>N80*K86</f>
        <v>1285.3480962650142</v>
      </c>
      <c r="M86" s="861"/>
      <c r="N86" s="51"/>
    </row>
    <row r="87" spans="1:14" ht="15.75" thickBot="1">
      <c r="B87" s="91" t="s">
        <v>974</v>
      </c>
      <c r="C87" s="92"/>
      <c r="D87" s="92"/>
      <c r="E87" s="92"/>
      <c r="F87" s="92"/>
      <c r="G87" s="92"/>
      <c r="H87" s="92"/>
      <c r="I87" s="93"/>
      <c r="J87" s="94"/>
      <c r="K87" s="304">
        <v>0.05</v>
      </c>
      <c r="L87" s="862">
        <f>N80*K87</f>
        <v>1285.3480962650142</v>
      </c>
      <c r="M87" s="863"/>
      <c r="N87" s="51"/>
    </row>
    <row r="88" spans="1:14" ht="15.75" thickBot="1">
      <c r="B88" s="825" t="s">
        <v>953</v>
      </c>
      <c r="C88" s="826"/>
      <c r="D88" s="826"/>
      <c r="E88" s="826"/>
      <c r="F88" s="826"/>
      <c r="G88" s="826"/>
      <c r="H88" s="826"/>
      <c r="I88" s="826"/>
      <c r="J88" s="826"/>
      <c r="K88" s="826"/>
      <c r="L88" s="826"/>
      <c r="M88" s="827"/>
      <c r="N88" s="52">
        <f>L85+L86+L87</f>
        <v>7712.0885775900842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33419.050502890364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9"/>
      <c r="C1" s="931"/>
      <c r="D1" s="932"/>
      <c r="E1" s="932"/>
      <c r="F1" s="932"/>
      <c r="G1" s="932"/>
      <c r="H1" s="932"/>
      <c r="I1" s="932"/>
      <c r="J1" s="933"/>
      <c r="K1" s="984" t="s">
        <v>933</v>
      </c>
      <c r="L1" s="936" t="s">
        <v>2198</v>
      </c>
      <c r="M1" s="937"/>
      <c r="N1" s="938"/>
    </row>
    <row r="2" spans="2:14">
      <c r="B2" s="920"/>
      <c r="C2" s="942" t="s">
        <v>934</v>
      </c>
      <c r="D2" s="943"/>
      <c r="E2" s="943"/>
      <c r="F2" s="943"/>
      <c r="G2" s="943"/>
      <c r="H2" s="943"/>
      <c r="I2" s="943"/>
      <c r="J2" s="944"/>
      <c r="K2" s="983"/>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83"/>
      <c r="L4" s="939"/>
      <c r="M4" s="940"/>
      <c r="N4" s="94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985" t="s">
        <v>945</v>
      </c>
      <c r="M30" s="802"/>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900" t="s">
        <v>948</v>
      </c>
      <c r="J35" s="897"/>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960"/>
      <c r="D41" s="960"/>
      <c r="E41" s="38"/>
      <c r="F41" s="39"/>
      <c r="G41" s="39"/>
      <c r="H41" s="40"/>
      <c r="I41" s="36"/>
      <c r="J41" s="37"/>
      <c r="K41" s="278"/>
      <c r="L41" s="275"/>
      <c r="M41" s="400">
        <v>0.01</v>
      </c>
      <c r="N41" s="343">
        <f>N78*M41</f>
        <v>16.915937500000002</v>
      </c>
    </row>
    <row r="42" spans="1:14" ht="15.75" thickBot="1">
      <c r="B42" s="961"/>
      <c r="C42" s="962"/>
      <c r="D42" s="962"/>
      <c r="E42" s="962"/>
      <c r="F42" s="962"/>
      <c r="G42" s="962"/>
      <c r="H42" s="963"/>
      <c r="I42" s="884"/>
      <c r="J42" s="885"/>
      <c r="K42" s="41"/>
      <c r="L42" s="886"/>
      <c r="M42" s="964"/>
      <c r="N42" s="105"/>
    </row>
    <row r="43" spans="1:14" ht="15.75" thickBot="1">
      <c r="B43" s="825" t="s">
        <v>953</v>
      </c>
      <c r="C43" s="826"/>
      <c r="D43" s="826"/>
      <c r="E43" s="826"/>
      <c r="F43" s="826"/>
      <c r="G43" s="826"/>
      <c r="H43" s="826"/>
      <c r="I43" s="826"/>
      <c r="J43" s="826"/>
      <c r="K43" s="826"/>
      <c r="L43" s="826"/>
      <c r="M43" s="827"/>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373776.70385355793</v>
      </c>
      <c r="N48" s="271">
        <f>K48*M48</f>
        <v>373776.70385355793</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373776.70385355793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B61" s="46"/>
      <c r="C61" s="316"/>
      <c r="D61" s="316"/>
      <c r="E61" s="316"/>
      <c r="F61" s="316"/>
      <c r="G61" s="316"/>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986"/>
      <c r="I71" s="73" t="s">
        <v>964</v>
      </c>
      <c r="J71" s="75" t="s">
        <v>1410</v>
      </c>
      <c r="K71" s="74" t="s">
        <v>966</v>
      </c>
      <c r="L71" s="866" t="s">
        <v>950</v>
      </c>
      <c r="M71" s="979"/>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885"/>
      <c r="I77" s="126"/>
      <c r="J77" s="126"/>
      <c r="K77" s="126"/>
      <c r="L77" s="987"/>
      <c r="M77" s="887"/>
      <c r="N77" s="127"/>
    </row>
    <row r="78" spans="1:15" ht="15.75" thickBot="1">
      <c r="B78" s="914" t="s">
        <v>953</v>
      </c>
      <c r="C78" s="868"/>
      <c r="D78" s="868"/>
      <c r="E78" s="868"/>
      <c r="F78" s="868"/>
      <c r="G78" s="868"/>
      <c r="H78" s="868"/>
      <c r="I78" s="868"/>
      <c r="J78" s="868"/>
      <c r="K78" s="868"/>
      <c r="L78" s="868"/>
      <c r="M78" s="869"/>
      <c r="N78" s="459">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375485.21354105795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75097.042708211593</v>
      </c>
      <c r="M85" s="861"/>
      <c r="N85" s="51"/>
    </row>
    <row r="86" spans="1:14">
      <c r="B86" s="89" t="s">
        <v>973</v>
      </c>
      <c r="C86" s="90"/>
      <c r="D86" s="90"/>
      <c r="E86" s="90"/>
      <c r="F86" s="90"/>
      <c r="G86" s="90"/>
      <c r="H86" s="90"/>
      <c r="I86" s="87"/>
      <c r="J86" s="88"/>
      <c r="K86" s="303">
        <v>0.05</v>
      </c>
      <c r="L86" s="860">
        <f>N80*K86</f>
        <v>18774.260677052898</v>
      </c>
      <c r="M86" s="861"/>
      <c r="N86" s="51"/>
    </row>
    <row r="87" spans="1:14" ht="15.75" thickBot="1">
      <c r="B87" s="91" t="s">
        <v>974</v>
      </c>
      <c r="C87" s="92"/>
      <c r="D87" s="92"/>
      <c r="E87" s="92"/>
      <c r="F87" s="92"/>
      <c r="G87" s="92"/>
      <c r="H87" s="92"/>
      <c r="I87" s="93"/>
      <c r="J87" s="94"/>
      <c r="K87" s="304">
        <v>0.05</v>
      </c>
      <c r="L87" s="862">
        <f>N80*K87</f>
        <v>18774.260677052898</v>
      </c>
      <c r="M87" s="863"/>
      <c r="N87" s="51"/>
    </row>
    <row r="88" spans="1:14" ht="15.75" thickBot="1">
      <c r="B88" s="825" t="s">
        <v>953</v>
      </c>
      <c r="C88" s="826"/>
      <c r="D88" s="826"/>
      <c r="E88" s="826"/>
      <c r="F88" s="826"/>
      <c r="G88" s="826"/>
      <c r="H88" s="826"/>
      <c r="I88" s="826"/>
      <c r="J88" s="826"/>
      <c r="K88" s="826"/>
      <c r="L88" s="826"/>
      <c r="M88" s="827"/>
      <c r="N88" s="52">
        <f>L85+L86+L87</f>
        <v>112645.56406231738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488130.77760337532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N78*M41</f>
        <v>54.131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36135.97150475753</v>
      </c>
      <c r="N48" s="271">
        <f>K48*M48</f>
        <v>37942.770079995411</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f>SUM(N48:N55)</f>
        <v>37942.770079995411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B61" s="46"/>
      <c r="C61" s="316"/>
      <c r="D61" s="316"/>
      <c r="E61" s="316"/>
      <c r="F61" s="316"/>
      <c r="G61" s="316"/>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0">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39079.521079995415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7815.9042159990831</v>
      </c>
      <c r="M85" s="861"/>
      <c r="N85" s="51"/>
    </row>
    <row r="86" spans="1:14">
      <c r="B86" s="89" t="s">
        <v>973</v>
      </c>
      <c r="C86" s="90"/>
      <c r="D86" s="90"/>
      <c r="E86" s="90"/>
      <c r="F86" s="90"/>
      <c r="G86" s="90"/>
      <c r="H86" s="90"/>
      <c r="I86" s="87"/>
      <c r="J86" s="88"/>
      <c r="K86" s="303">
        <v>0.05</v>
      </c>
      <c r="L86" s="860">
        <f>N80*K86</f>
        <v>1953.9760539997708</v>
      </c>
      <c r="M86" s="861"/>
      <c r="N86" s="51"/>
    </row>
    <row r="87" spans="1:14" ht="15.75" thickBot="1">
      <c r="B87" s="91" t="s">
        <v>974</v>
      </c>
      <c r="C87" s="92"/>
      <c r="D87" s="92"/>
      <c r="E87" s="92"/>
      <c r="F87" s="92"/>
      <c r="G87" s="92"/>
      <c r="H87" s="92"/>
      <c r="I87" s="93"/>
      <c r="J87" s="94"/>
      <c r="K87" s="304">
        <v>0.05</v>
      </c>
      <c r="L87" s="862">
        <f>N80*K87</f>
        <v>1953.9760539997708</v>
      </c>
      <c r="M87" s="863"/>
      <c r="N87" s="51"/>
    </row>
    <row r="88" spans="1:14" ht="15.75" thickBot="1">
      <c r="B88" s="825" t="s">
        <v>953</v>
      </c>
      <c r="C88" s="826"/>
      <c r="D88" s="826"/>
      <c r="E88" s="826"/>
      <c r="F88" s="826"/>
      <c r="G88" s="826"/>
      <c r="H88" s="826"/>
      <c r="I88" s="826"/>
      <c r="J88" s="826"/>
      <c r="K88" s="826"/>
      <c r="L88" s="826"/>
      <c r="M88" s="827"/>
      <c r="N88" s="52">
        <f>L85+L86+L87</f>
        <v>11723.856323998625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7">
        <f>N80+N88</f>
        <v>50803.37740399404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79" sqref="A79"/>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6"/>
      <c r="J36" s="267"/>
      <c r="K36" s="268">
        <f>VLOOKUP(A36,EQUIPOS!A6:D163,4,FALSE)</f>
        <v>4606.6072883921597</v>
      </c>
      <c r="L36" s="269"/>
      <c r="M36" s="335">
        <v>40</v>
      </c>
      <c r="N36" s="271">
        <f>K36/M36</f>
        <v>115.16518220980399</v>
      </c>
    </row>
    <row r="37" spans="1:14">
      <c r="A37" s="113" t="s">
        <v>195</v>
      </c>
      <c r="B37" s="874" t="str">
        <f>VLOOKUP(A37,EQUIPOS!A7:D154,3,FALSE)</f>
        <v xml:space="preserve">Equipo de oxicorte, Capacidad de corte: hasta 6´´ (152mm) </v>
      </c>
      <c r="C37" s="875"/>
      <c r="D37" s="875"/>
      <c r="E37" s="875"/>
      <c r="F37" s="875"/>
      <c r="G37" s="875"/>
      <c r="H37" s="876"/>
      <c r="I37" s="420"/>
      <c r="J37" s="421"/>
      <c r="K37" s="268">
        <f>VLOOKUP(A37,EQUIPOS!A7:D164,4,FALSE)</f>
        <v>15883.48028647381</v>
      </c>
      <c r="L37" s="334"/>
      <c r="M37" s="335">
        <v>40</v>
      </c>
      <c r="N37" s="271">
        <f t="shared" ref="N37:N43" si="0">K37/M37</f>
        <v>397.08700716184524</v>
      </c>
    </row>
    <row r="38" spans="1:14">
      <c r="A38" s="113" t="s">
        <v>204</v>
      </c>
      <c r="B38" s="874" t="str">
        <f>VLOOKUP(A38,EQUIPOS!A8:D154,3,FALSE)</f>
        <v xml:space="preserve">Equipo de soldadura 250 AMP
</v>
      </c>
      <c r="C38" s="875"/>
      <c r="D38" s="875"/>
      <c r="E38" s="875"/>
      <c r="F38" s="875"/>
      <c r="G38" s="875"/>
      <c r="H38" s="876"/>
      <c r="I38" s="420"/>
      <c r="J38" s="421"/>
      <c r="K38" s="268">
        <f>VLOOKUP(A38,EQUIPOS!A8:D165,4,FALSE)</f>
        <v>10453.708189284343</v>
      </c>
      <c r="L38" s="334"/>
      <c r="M38" s="335">
        <v>40</v>
      </c>
      <c r="N38" s="271">
        <f t="shared" si="0"/>
        <v>261.34270473210859</v>
      </c>
    </row>
    <row r="39" spans="1:14">
      <c r="A39" s="113" t="s">
        <v>208</v>
      </c>
      <c r="B39" s="874" t="str">
        <f>VLOOKUP(A39,EQUIPOS!A9:D154,3,FALSE)</f>
        <v>Equipo de soldadura 400</v>
      </c>
      <c r="C39" s="875"/>
      <c r="D39" s="875"/>
      <c r="E39" s="875"/>
      <c r="F39" s="875"/>
      <c r="G39" s="875"/>
      <c r="H39" s="876"/>
      <c r="I39" s="420"/>
      <c r="J39" s="421"/>
      <c r="K39" s="268">
        <f>VLOOKUP(A39,EQUIPOS!A9:D166,4,FALSE)</f>
        <v>11118.612731339215</v>
      </c>
      <c r="L39" s="334"/>
      <c r="M39" s="335">
        <v>40</v>
      </c>
      <c r="N39" s="271">
        <f t="shared" si="0"/>
        <v>277.96531828348037</v>
      </c>
    </row>
    <row r="40" spans="1:14">
      <c r="A40" s="113" t="s">
        <v>210</v>
      </c>
      <c r="B40" s="874" t="str">
        <f>VLOOKUP(A40,EQUIPOS!A10:D154,3,FALSE)</f>
        <v>Equipo de soldadura 600</v>
      </c>
      <c r="C40" s="875"/>
      <c r="D40" s="875"/>
      <c r="E40" s="875"/>
      <c r="F40" s="875"/>
      <c r="G40" s="875"/>
      <c r="H40" s="876"/>
      <c r="I40" s="420"/>
      <c r="J40" s="421"/>
      <c r="K40" s="268">
        <f>VLOOKUP(A40,EQUIPOS!A10:D167,4,FALSE)</f>
        <v>12865.242048539314</v>
      </c>
      <c r="L40" s="334"/>
      <c r="M40" s="335">
        <v>40</v>
      </c>
      <c r="N40" s="271">
        <f t="shared" si="0"/>
        <v>321.63105121348286</v>
      </c>
    </row>
    <row r="41" spans="1:14">
      <c r="A41" s="113" t="s">
        <v>202</v>
      </c>
      <c r="B41" s="874" t="str">
        <f>VLOOKUP(A41,EQUIPOS!A11:D155,3,FALSE)</f>
        <v xml:space="preserve">Equipo de rayos X y/o ultrasonido
</v>
      </c>
      <c r="C41" s="875"/>
      <c r="D41" s="875"/>
      <c r="E41" s="875"/>
      <c r="F41" s="875"/>
      <c r="G41" s="875"/>
      <c r="H41" s="876"/>
      <c r="I41" s="420"/>
      <c r="J41" s="421"/>
      <c r="K41" s="268">
        <f>VLOOKUP(A41,EQUIPOS!A11:D168,4,FALSE)</f>
        <v>67210.295595555202</v>
      </c>
      <c r="L41" s="334"/>
      <c r="M41" s="335">
        <v>4000</v>
      </c>
      <c r="N41" s="271">
        <f t="shared" si="0"/>
        <v>16.802573898888802</v>
      </c>
    </row>
    <row r="42" spans="1:14">
      <c r="A42" s="113" t="s">
        <v>294</v>
      </c>
      <c r="B42" s="874" t="str">
        <f>VLOOKUP(A42,EQUIPOS!A12:D156,3,FALSE)</f>
        <v>Puente grúa</v>
      </c>
      <c r="C42" s="875"/>
      <c r="D42" s="875"/>
      <c r="E42" s="875"/>
      <c r="F42" s="875"/>
      <c r="G42" s="875"/>
      <c r="H42" s="876"/>
      <c r="I42" s="420"/>
      <c r="J42" s="421"/>
      <c r="K42" s="268">
        <f>VLOOKUP(A42,EQUIPOS!A12:D169,4,FALSE)</f>
        <v>611756.80721572821</v>
      </c>
      <c r="L42" s="334"/>
      <c r="M42" s="335">
        <v>40000</v>
      </c>
      <c r="N42" s="271">
        <f t="shared" si="0"/>
        <v>15.293920180393206</v>
      </c>
    </row>
    <row r="43" spans="1:14">
      <c r="A43" s="113" t="s">
        <v>334</v>
      </c>
      <c r="B43" s="874" t="str">
        <f>VLOOKUP(A43,EQUIPOS!A13:D157,3,FALSE)</f>
        <v>Taladro industrial</v>
      </c>
      <c r="C43" s="875"/>
      <c r="D43" s="875"/>
      <c r="E43" s="875"/>
      <c r="F43" s="875"/>
      <c r="G43" s="875"/>
      <c r="H43" s="876"/>
      <c r="I43" s="420"/>
      <c r="J43" s="421"/>
      <c r="K43" s="268">
        <f>VLOOKUP(A43,EQUIPOS!A13:D170,4,FALSE)</f>
        <v>4112.0286548697568</v>
      </c>
      <c r="L43" s="334"/>
      <c r="M43" s="335">
        <v>40</v>
      </c>
      <c r="N43" s="271">
        <f t="shared" si="0"/>
        <v>102.80071637174392</v>
      </c>
    </row>
    <row r="44" spans="1:14">
      <c r="B44" s="874"/>
      <c r="C44" s="875"/>
      <c r="D44" s="875"/>
      <c r="E44" s="875"/>
      <c r="F44" s="875"/>
      <c r="G44" s="875"/>
      <c r="H44" s="876"/>
      <c r="I44" s="36"/>
      <c r="J44" s="37"/>
      <c r="K44" s="268"/>
      <c r="L44" s="275"/>
      <c r="M44" s="335"/>
      <c r="N44" s="271"/>
    </row>
    <row r="45" spans="1:14">
      <c r="B45" s="319"/>
      <c r="C45" s="320"/>
      <c r="D45" s="320"/>
      <c r="E45" s="320"/>
      <c r="F45" s="322"/>
      <c r="G45" s="322"/>
      <c r="H45" s="125"/>
      <c r="I45" s="36"/>
      <c r="J45" s="37"/>
      <c r="K45" s="268"/>
      <c r="L45" s="275"/>
      <c r="M45" s="276"/>
      <c r="N45" s="272"/>
    </row>
    <row r="46" spans="1:14">
      <c r="B46" s="882" t="s">
        <v>952</v>
      </c>
      <c r="C46" s="883"/>
      <c r="D46" s="883"/>
      <c r="E46" s="38"/>
      <c r="F46" s="39"/>
      <c r="G46" s="39"/>
      <c r="H46" s="40"/>
      <c r="I46" s="36"/>
      <c r="J46" s="37"/>
      <c r="K46" s="278"/>
      <c r="L46" s="275"/>
      <c r="M46" s="400">
        <v>0.1</v>
      </c>
      <c r="N46" s="343">
        <f>N83*M46</f>
        <v>201.60799618480041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3">
        <f>SUM(N36:N46)</f>
        <v>1709.6964702365472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4" t="s">
        <v>945</v>
      </c>
      <c r="K52" s="85" t="s">
        <v>946</v>
      </c>
      <c r="L52" s="906" t="s">
        <v>955</v>
      </c>
      <c r="M52" s="905"/>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24156.478412183074</v>
      </c>
      <c r="N53" s="271">
        <f t="shared" ref="N53:N58" si="1">K53*M53</f>
        <v>120.78239206091537</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4329.229676309832</v>
      </c>
      <c r="N54" s="271">
        <f t="shared" si="1"/>
        <v>21.64614838154916</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10751.627498469808</v>
      </c>
      <c r="N55" s="271">
        <f t="shared" si="1"/>
        <v>53.758137492349043</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8396.8994539941687</v>
      </c>
      <c r="N56" s="271">
        <f t="shared" si="1"/>
        <v>83.96899453994169</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0</v>
      </c>
      <c r="N57" s="271">
        <f t="shared" si="1"/>
        <v>0</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2654.2559589079751</v>
      </c>
      <c r="N58" s="271">
        <f t="shared" si="1"/>
        <v>2654.2559589079751</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25" t="s">
        <v>953</v>
      </c>
      <c r="C61" s="826"/>
      <c r="D61" s="826"/>
      <c r="E61" s="826"/>
      <c r="F61" s="826"/>
      <c r="G61" s="826"/>
      <c r="H61" s="826"/>
      <c r="I61" s="826"/>
      <c r="J61" s="826"/>
      <c r="K61" s="826"/>
      <c r="L61" s="826"/>
      <c r="M61" s="827"/>
      <c r="N61" s="393">
        <f>SUM(N53:N60)</f>
        <v>2934.4116313827303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1" t="s">
        <v>961</v>
      </c>
      <c r="M65" s="890"/>
      <c r="N65" s="76" t="s">
        <v>951</v>
      </c>
    </row>
    <row r="66" spans="1:15">
      <c r="B66" s="46"/>
      <c r="C66" s="316"/>
      <c r="D66" s="316"/>
      <c r="E66" s="316"/>
      <c r="F66" s="316"/>
      <c r="G66" s="316"/>
      <c r="H66" s="310"/>
      <c r="I66" s="278"/>
      <c r="J66" s="285"/>
      <c r="K66" s="278"/>
      <c r="L66" s="912"/>
      <c r="M66" s="913"/>
      <c r="N66" s="286"/>
    </row>
    <row r="67" spans="1:15">
      <c r="B67" s="46"/>
      <c r="C67" s="47"/>
      <c r="D67" s="47"/>
      <c r="E67" s="47"/>
      <c r="F67" s="47"/>
      <c r="G67" s="47"/>
      <c r="H67" s="310"/>
      <c r="I67" s="278"/>
      <c r="J67" s="285"/>
      <c r="K67" s="278"/>
      <c r="L67" s="912"/>
      <c r="M67" s="913"/>
      <c r="N67" s="286"/>
    </row>
    <row r="68" spans="1:15">
      <c r="B68" s="46"/>
      <c r="C68" s="47"/>
      <c r="D68" s="47"/>
      <c r="E68" s="47"/>
      <c r="F68" s="47"/>
      <c r="G68" s="47"/>
      <c r="H68" s="310"/>
      <c r="I68" s="278"/>
      <c r="J68" s="285"/>
      <c r="K68" s="278"/>
      <c r="L68" s="912"/>
      <c r="M68" s="913"/>
      <c r="N68" s="286"/>
    </row>
    <row r="69" spans="1:15">
      <c r="B69" s="46"/>
      <c r="C69" s="47"/>
      <c r="D69" s="47"/>
      <c r="E69" s="47"/>
      <c r="F69" s="47"/>
      <c r="G69" s="47"/>
      <c r="H69" s="310"/>
      <c r="I69" s="278"/>
      <c r="J69" s="285"/>
      <c r="K69" s="278"/>
      <c r="L69" s="912"/>
      <c r="M69" s="913"/>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901"/>
      <c r="C82" s="902" t="e">
        <f>VLOOKUP(B82,'MANO DE OBRA'!B12:E73,3,FALSE)</f>
        <v>#N/A</v>
      </c>
      <c r="D82" s="902" t="e">
        <f>VLOOKUP(C82,'MANO DE OBRA'!C12:F73,3,FALSE)</f>
        <v>#N/A</v>
      </c>
      <c r="E82" s="902" t="e">
        <f>VLOOKUP(D82,'MANO DE OBRA'!D12:G73,3,FALSE)</f>
        <v>#N/A</v>
      </c>
      <c r="F82" s="902" t="e">
        <f>VLOOKUP(E82,'MANO DE OBRA'!E12:H73,3,FALSE)</f>
        <v>#N/A</v>
      </c>
      <c r="G82" s="902" t="e">
        <f>VLOOKUP(F82,'MANO DE OBRA'!F12:I73,3,FALSE)</f>
        <v>#N/A</v>
      </c>
      <c r="H82" s="902" t="e">
        <f>VLOOKUP(G82,'MANO DE OBRA'!G12:J73,3,FALSE)</f>
        <v>#N/A</v>
      </c>
      <c r="I82" s="469"/>
      <c r="J82" s="470"/>
      <c r="K82" s="473"/>
      <c r="L82" s="474"/>
      <c r="M82" s="475"/>
      <c r="N82" s="439"/>
    </row>
    <row r="83" spans="1:14" ht="15.75" thickBot="1">
      <c r="B83" s="914" t="s">
        <v>953</v>
      </c>
      <c r="C83" s="868"/>
      <c r="D83" s="868"/>
      <c r="E83" s="868"/>
      <c r="F83" s="868"/>
      <c r="G83" s="868"/>
      <c r="H83" s="868"/>
      <c r="I83" s="868"/>
      <c r="J83" s="868"/>
      <c r="K83" s="868"/>
      <c r="L83" s="868"/>
      <c r="M83" s="869"/>
      <c r="N83" s="459">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6660.1880634672816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3"/>
      <c r="J89" s="333"/>
      <c r="K89" s="301" t="s">
        <v>970</v>
      </c>
      <c r="L89" s="872" t="s">
        <v>971</v>
      </c>
      <c r="M89" s="873"/>
      <c r="N89" s="302"/>
    </row>
    <row r="90" spans="1:14">
      <c r="B90" s="858" t="s">
        <v>972</v>
      </c>
      <c r="C90" s="859"/>
      <c r="D90" s="859"/>
      <c r="E90" s="859"/>
      <c r="F90" s="859"/>
      <c r="G90" s="859"/>
      <c r="H90" s="859"/>
      <c r="I90" s="87"/>
      <c r="J90" s="88"/>
      <c r="K90" s="303">
        <v>0.2</v>
      </c>
      <c r="L90" s="860">
        <f>N85*K90</f>
        <v>1332.0376126934564</v>
      </c>
      <c r="M90" s="861"/>
      <c r="N90" s="51"/>
    </row>
    <row r="91" spans="1:14">
      <c r="B91" s="89" t="s">
        <v>973</v>
      </c>
      <c r="C91" s="90"/>
      <c r="D91" s="90"/>
      <c r="E91" s="90"/>
      <c r="F91" s="90"/>
      <c r="G91" s="90"/>
      <c r="H91" s="90"/>
      <c r="I91" s="87"/>
      <c r="J91" s="88"/>
      <c r="K91" s="303">
        <v>0.05</v>
      </c>
      <c r="L91" s="860">
        <f>N85*K91</f>
        <v>333.00940317336409</v>
      </c>
      <c r="M91" s="861"/>
      <c r="N91" s="51"/>
    </row>
    <row r="92" spans="1:14" ht="15.75" thickBot="1">
      <c r="B92" s="91" t="s">
        <v>974</v>
      </c>
      <c r="C92" s="92"/>
      <c r="D92" s="92"/>
      <c r="E92" s="92"/>
      <c r="F92" s="92"/>
      <c r="G92" s="92"/>
      <c r="H92" s="92"/>
      <c r="I92" s="93"/>
      <c r="J92" s="94"/>
      <c r="K92" s="304">
        <v>0.05</v>
      </c>
      <c r="L92" s="862">
        <f>N85*K92</f>
        <v>333.00940317336409</v>
      </c>
      <c r="M92" s="863"/>
      <c r="N92" s="51"/>
    </row>
    <row r="93" spans="1:14" ht="15.75" thickBot="1">
      <c r="B93" s="825" t="s">
        <v>953</v>
      </c>
      <c r="C93" s="826"/>
      <c r="D93" s="826"/>
      <c r="E93" s="826"/>
      <c r="F93" s="826"/>
      <c r="G93" s="826"/>
      <c r="H93" s="826"/>
      <c r="I93" s="826"/>
      <c r="J93" s="826"/>
      <c r="K93" s="826"/>
      <c r="L93" s="826"/>
      <c r="M93" s="827"/>
      <c r="N93" s="52">
        <f>L90+L91+L92</f>
        <v>1998.0564190401844</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7">
        <f>N85+N93</f>
        <v>8658.2444825074654</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5"/>
      <c r="K125" s="975"/>
      <c r="L125" s="975"/>
      <c r="M125" s="975"/>
      <c r="N125" s="976"/>
    </row>
    <row r="126" spans="2:14" ht="15.75" thickBot="1">
      <c r="B126" s="418" t="s">
        <v>2221</v>
      </c>
      <c r="C126" s="419"/>
      <c r="D126" s="419"/>
      <c r="E126" s="258"/>
      <c r="F126" s="258"/>
      <c r="G126" s="258"/>
      <c r="H126" s="258"/>
      <c r="I126" s="258"/>
      <c r="J126" s="977"/>
      <c r="K126" s="977"/>
      <c r="L126" s="977"/>
      <c r="M126" s="977"/>
      <c r="N126" s="978"/>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6"/>
      <c r="J36" s="267"/>
      <c r="K36" s="268">
        <f>VLOOKUP(A36,EQUIPOS!A6:D163,4,FALSE)</f>
        <v>4606.6072883921597</v>
      </c>
      <c r="L36" s="269"/>
      <c r="M36" s="335">
        <v>40</v>
      </c>
      <c r="N36" s="271">
        <f t="shared" ref="N36:N41" si="0">K36/M36</f>
        <v>115.16518220980399</v>
      </c>
    </row>
    <row r="37" spans="1:14">
      <c r="A37" s="113" t="s">
        <v>334</v>
      </c>
      <c r="B37" s="874" t="str">
        <f>VLOOKUP(A37,EQUIPOS!A7:D154,3,FALSE)</f>
        <v>Taladro industrial</v>
      </c>
      <c r="C37" s="875"/>
      <c r="D37" s="875"/>
      <c r="E37" s="875"/>
      <c r="F37" s="875"/>
      <c r="G37" s="875"/>
      <c r="H37" s="876"/>
      <c r="I37" s="420"/>
      <c r="J37" s="421"/>
      <c r="K37" s="268">
        <f>VLOOKUP(A37,EQUIPOS!A7:D164,4,FALSE)</f>
        <v>4112.0286548697568</v>
      </c>
      <c r="L37" s="334"/>
      <c r="M37" s="335">
        <v>40</v>
      </c>
      <c r="N37" s="271">
        <f t="shared" si="0"/>
        <v>102.80071637174392</v>
      </c>
    </row>
    <row r="38" spans="1:14">
      <c r="A38" s="113" t="s">
        <v>195</v>
      </c>
      <c r="B38" s="874" t="str">
        <f>VLOOKUP(A38,EQUIPOS!A8:D154,3,FALSE)</f>
        <v xml:space="preserve">Equipo de oxicorte, Capacidad de corte: hasta 6´´ (152mm) </v>
      </c>
      <c r="C38" s="875"/>
      <c r="D38" s="875"/>
      <c r="E38" s="875"/>
      <c r="F38" s="875"/>
      <c r="G38" s="875"/>
      <c r="H38" s="876"/>
      <c r="I38" s="420"/>
      <c r="J38" s="421"/>
      <c r="K38" s="268">
        <f>VLOOKUP(A38,EQUIPOS!A8:D165,4,FALSE)</f>
        <v>15883.48028647381</v>
      </c>
      <c r="L38" s="334"/>
      <c r="M38" s="335">
        <v>40</v>
      </c>
      <c r="N38" s="271">
        <f t="shared" si="0"/>
        <v>397.08700716184524</v>
      </c>
    </row>
    <row r="39" spans="1:14">
      <c r="A39" s="113" t="s">
        <v>204</v>
      </c>
      <c r="B39" s="874" t="str">
        <f>VLOOKUP(A39,EQUIPOS!A9:D154,3,FALSE)</f>
        <v xml:space="preserve">Equipo de soldadura 250 AMP
</v>
      </c>
      <c r="C39" s="875"/>
      <c r="D39" s="875"/>
      <c r="E39" s="875"/>
      <c r="F39" s="875"/>
      <c r="G39" s="875"/>
      <c r="H39" s="876"/>
      <c r="I39" s="420"/>
      <c r="J39" s="421"/>
      <c r="K39" s="268">
        <f>VLOOKUP(A39,EQUIPOS!A9:D166,4,FALSE)</f>
        <v>10453.708189284343</v>
      </c>
      <c r="L39" s="334"/>
      <c r="M39" s="335">
        <v>40</v>
      </c>
      <c r="N39" s="271">
        <f t="shared" si="0"/>
        <v>261.34270473210859</v>
      </c>
    </row>
    <row r="40" spans="1:14">
      <c r="A40" s="113" t="s">
        <v>208</v>
      </c>
      <c r="B40" s="874" t="str">
        <f>VLOOKUP(A40,EQUIPOS!A10:D154,3,FALSE)</f>
        <v>Equipo de soldadura 400</v>
      </c>
      <c r="C40" s="875"/>
      <c r="D40" s="875"/>
      <c r="E40" s="875"/>
      <c r="F40" s="875"/>
      <c r="G40" s="875"/>
      <c r="H40" s="876"/>
      <c r="I40" s="420"/>
      <c r="J40" s="421"/>
      <c r="K40" s="268">
        <f>VLOOKUP(A40,EQUIPOS!A10:D167,4,FALSE)</f>
        <v>11118.612731339215</v>
      </c>
      <c r="L40" s="334"/>
      <c r="M40" s="335">
        <v>40</v>
      </c>
      <c r="N40" s="271">
        <f t="shared" si="0"/>
        <v>277.96531828348037</v>
      </c>
    </row>
    <row r="41" spans="1:14">
      <c r="A41" s="113" t="s">
        <v>210</v>
      </c>
      <c r="B41" s="874" t="str">
        <f>VLOOKUP(A41,EQUIPOS!A11:D155,3,FALSE)</f>
        <v>Equipo de soldadura 600</v>
      </c>
      <c r="C41" s="875"/>
      <c r="D41" s="875"/>
      <c r="E41" s="875"/>
      <c r="F41" s="875"/>
      <c r="G41" s="875"/>
      <c r="H41" s="876"/>
      <c r="I41" s="420"/>
      <c r="J41" s="421"/>
      <c r="K41" s="268">
        <f>VLOOKUP(A41,EQUIPOS!A11:D168,4,FALSE)</f>
        <v>12865.242048539314</v>
      </c>
      <c r="L41" s="334"/>
      <c r="M41" s="335">
        <v>40</v>
      </c>
      <c r="N41" s="271">
        <f t="shared" si="0"/>
        <v>321.63105121348286</v>
      </c>
    </row>
    <row r="42" spans="1:14">
      <c r="B42" s="874"/>
      <c r="C42" s="875"/>
      <c r="D42" s="875"/>
      <c r="E42" s="875"/>
      <c r="F42" s="875"/>
      <c r="G42" s="875"/>
      <c r="H42" s="876"/>
      <c r="I42" s="36"/>
      <c r="J42" s="37"/>
      <c r="K42" s="268"/>
      <c r="L42" s="275"/>
      <c r="M42" s="335"/>
      <c r="N42" s="271"/>
    </row>
    <row r="43" spans="1:14">
      <c r="B43" s="319"/>
      <c r="C43" s="320"/>
      <c r="D43" s="320"/>
      <c r="E43" s="320"/>
      <c r="F43" s="322"/>
      <c r="G43" s="322"/>
      <c r="H43" s="125"/>
      <c r="I43" s="36"/>
      <c r="J43" s="37"/>
      <c r="K43" s="268"/>
      <c r="L43" s="275"/>
      <c r="M43" s="276"/>
      <c r="N43" s="272"/>
    </row>
    <row r="44" spans="1:14">
      <c r="B44" s="882" t="s">
        <v>952</v>
      </c>
      <c r="C44" s="883"/>
      <c r="D44" s="883"/>
      <c r="E44" s="38"/>
      <c r="F44" s="39"/>
      <c r="G44" s="39"/>
      <c r="H44" s="40"/>
      <c r="I44" s="36"/>
      <c r="J44" s="37"/>
      <c r="K44" s="278"/>
      <c r="L44" s="275"/>
      <c r="M44" s="400">
        <v>0.05</v>
      </c>
      <c r="N44" s="343">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3">
        <f>SUM(N36:N44)</f>
        <v>1576.795978064865</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4" t="s">
        <v>945</v>
      </c>
      <c r="K50" s="85" t="s">
        <v>946</v>
      </c>
      <c r="L50" s="906" t="s">
        <v>955</v>
      </c>
      <c r="M50" s="905"/>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24156.478412183074</v>
      </c>
      <c r="N51" s="271">
        <f t="shared" ref="N51:N56" si="1">K51*M51</f>
        <v>120.78239206091537</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4329.229676309832</v>
      </c>
      <c r="N52" s="271">
        <f t="shared" si="1"/>
        <v>21.64614838154916</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10751.627498469808</v>
      </c>
      <c r="N53" s="271">
        <f t="shared" si="1"/>
        <v>53.758137492349043</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8396.8994539941687</v>
      </c>
      <c r="N54" s="271">
        <f t="shared" si="1"/>
        <v>83.96899453994169</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0</v>
      </c>
      <c r="N55" s="271">
        <f t="shared" si="1"/>
        <v>0</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2654.2559589079751</v>
      </c>
      <c r="N56" s="271">
        <f t="shared" si="1"/>
        <v>2654.2559589079751</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5" t="s">
        <v>953</v>
      </c>
      <c r="C59" s="826"/>
      <c r="D59" s="826"/>
      <c r="E59" s="826"/>
      <c r="F59" s="826"/>
      <c r="G59" s="826"/>
      <c r="H59" s="826"/>
      <c r="I59" s="826"/>
      <c r="J59" s="826"/>
      <c r="K59" s="826"/>
      <c r="L59" s="826"/>
      <c r="M59" s="827"/>
      <c r="N59" s="393">
        <f>SUM(N51:N58)</f>
        <v>2934.4116313827303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B64" s="46"/>
      <c r="C64" s="316"/>
      <c r="D64" s="316"/>
      <c r="E64" s="316"/>
      <c r="F64" s="316"/>
      <c r="G64" s="316"/>
      <c r="H64" s="310"/>
      <c r="I64" s="278"/>
      <c r="J64" s="285"/>
      <c r="K64" s="278"/>
      <c r="L64" s="912"/>
      <c r="M64" s="913"/>
      <c r="N64" s="286"/>
    </row>
    <row r="65" spans="1:15">
      <c r="B65" s="46"/>
      <c r="C65" s="47"/>
      <c r="D65" s="47"/>
      <c r="E65" s="47"/>
      <c r="F65" s="47"/>
      <c r="G65" s="47"/>
      <c r="H65" s="310"/>
      <c r="I65" s="278"/>
      <c r="J65" s="285"/>
      <c r="K65" s="278"/>
      <c r="L65" s="912"/>
      <c r="M65" s="913"/>
      <c r="N65" s="286"/>
    </row>
    <row r="66" spans="1:15">
      <c r="B66" s="46"/>
      <c r="C66" s="47"/>
      <c r="D66" s="47"/>
      <c r="E66" s="47"/>
      <c r="F66" s="47"/>
      <c r="G66" s="47"/>
      <c r="H66" s="310"/>
      <c r="I66" s="278"/>
      <c r="J66" s="285"/>
      <c r="K66" s="278"/>
      <c r="L66" s="912"/>
      <c r="M66" s="913"/>
      <c r="N66" s="286"/>
    </row>
    <row r="67" spans="1:15">
      <c r="B67" s="46"/>
      <c r="C67" s="47"/>
      <c r="D67" s="47"/>
      <c r="E67" s="47"/>
      <c r="F67" s="47"/>
      <c r="G67" s="47"/>
      <c r="H67" s="310"/>
      <c r="I67" s="278"/>
      <c r="J67" s="285"/>
      <c r="K67" s="278"/>
      <c r="L67" s="912"/>
      <c r="M67" s="913"/>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901"/>
      <c r="C80" s="902"/>
      <c r="D80" s="902"/>
      <c r="E80" s="902"/>
      <c r="F80" s="902"/>
      <c r="G80" s="902"/>
      <c r="H80" s="902"/>
      <c r="I80" s="469"/>
      <c r="J80" s="470"/>
      <c r="K80" s="471"/>
      <c r="L80" s="474"/>
      <c r="M80" s="475"/>
      <c r="N80" s="439"/>
    </row>
    <row r="81" spans="1:14" ht="15.75" thickBot="1">
      <c r="B81" s="914" t="s">
        <v>953</v>
      </c>
      <c r="C81" s="868"/>
      <c r="D81" s="868"/>
      <c r="E81" s="868"/>
      <c r="F81" s="868"/>
      <c r="G81" s="868"/>
      <c r="H81" s="868"/>
      <c r="I81" s="868"/>
      <c r="J81" s="868"/>
      <c r="K81" s="868"/>
      <c r="L81" s="868"/>
      <c r="M81" s="869"/>
      <c r="N81" s="300">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6527.2875712955993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1305.45751425912</v>
      </c>
      <c r="M88" s="861"/>
      <c r="N88" s="51"/>
    </row>
    <row r="89" spans="1:14">
      <c r="B89" s="89" t="s">
        <v>973</v>
      </c>
      <c r="C89" s="90"/>
      <c r="D89" s="90"/>
      <c r="E89" s="90"/>
      <c r="F89" s="90"/>
      <c r="G89" s="90"/>
      <c r="H89" s="90"/>
      <c r="I89" s="87"/>
      <c r="J89" s="88"/>
      <c r="K89" s="303">
        <v>0.05</v>
      </c>
      <c r="L89" s="860">
        <f>N83*K89</f>
        <v>326.36437856478</v>
      </c>
      <c r="M89" s="861"/>
      <c r="N89" s="51"/>
    </row>
    <row r="90" spans="1:14" ht="15.75" thickBot="1">
      <c r="B90" s="91" t="s">
        <v>974</v>
      </c>
      <c r="C90" s="92"/>
      <c r="D90" s="92"/>
      <c r="E90" s="92"/>
      <c r="F90" s="92"/>
      <c r="G90" s="92"/>
      <c r="H90" s="92"/>
      <c r="I90" s="93"/>
      <c r="J90" s="94"/>
      <c r="K90" s="304">
        <v>0.05</v>
      </c>
      <c r="L90" s="862">
        <f>N83*K90</f>
        <v>326.36437856478</v>
      </c>
      <c r="M90" s="863"/>
      <c r="N90" s="51"/>
    </row>
    <row r="91" spans="1:14" ht="15.75" thickBot="1">
      <c r="B91" s="825" t="s">
        <v>953</v>
      </c>
      <c r="C91" s="826"/>
      <c r="D91" s="826"/>
      <c r="E91" s="826"/>
      <c r="F91" s="826"/>
      <c r="G91" s="826"/>
      <c r="H91" s="826"/>
      <c r="I91" s="826"/>
      <c r="J91" s="826"/>
      <c r="K91" s="826"/>
      <c r="L91" s="826"/>
      <c r="M91" s="827"/>
      <c r="N91" s="52">
        <f>L88+L89+L90</f>
        <v>1958.1862713886801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8485.4738426842796</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5" t="s">
        <v>953</v>
      </c>
      <c r="C56" s="826"/>
      <c r="D56" s="826"/>
      <c r="E56" s="826"/>
      <c r="F56" s="826"/>
      <c r="G56" s="826"/>
      <c r="H56" s="826"/>
      <c r="I56" s="826"/>
      <c r="J56" s="826"/>
      <c r="K56" s="826"/>
      <c r="L56" s="826"/>
      <c r="M56" s="827"/>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1" t="s">
        <v>961</v>
      </c>
      <c r="M60" s="890"/>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912">
        <f>VLOOKUP(A61,TRANSPORTE!A3:D117,4,FALSE)</f>
        <v>0.45685372101159405</v>
      </c>
      <c r="M61" s="913"/>
      <c r="N61" s="286">
        <f>K61*L61</f>
        <v>0.45685372101159405</v>
      </c>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310"/>
      <c r="I64" s="278"/>
      <c r="J64" s="285"/>
      <c r="K64" s="278"/>
      <c r="L64" s="912"/>
      <c r="M64" s="913"/>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0.45685372101159405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59"/>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0.45685372101159405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3"/>
      <c r="J84" s="333"/>
      <c r="K84" s="301" t="s">
        <v>970</v>
      </c>
      <c r="L84" s="872" t="s">
        <v>971</v>
      </c>
      <c r="M84" s="873"/>
      <c r="N84" s="302"/>
    </row>
    <row r="85" spans="1:14">
      <c r="B85" s="858" t="s">
        <v>972</v>
      </c>
      <c r="C85" s="859"/>
      <c r="D85" s="859"/>
      <c r="E85" s="859"/>
      <c r="F85" s="859"/>
      <c r="G85" s="859"/>
      <c r="H85" s="859"/>
      <c r="I85" s="87"/>
      <c r="J85" s="88"/>
      <c r="K85" s="303">
        <v>0.2</v>
      </c>
      <c r="L85" s="860">
        <f>N80*K85</f>
        <v>9.1370744202318818E-2</v>
      </c>
      <c r="M85" s="861"/>
      <c r="N85" s="51"/>
    </row>
    <row r="86" spans="1:14">
      <c r="B86" s="89" t="s">
        <v>973</v>
      </c>
      <c r="C86" s="90"/>
      <c r="D86" s="90"/>
      <c r="E86" s="90"/>
      <c r="F86" s="90"/>
      <c r="G86" s="90"/>
      <c r="H86" s="90"/>
      <c r="I86" s="87"/>
      <c r="J86" s="88"/>
      <c r="K86" s="303">
        <v>0.05</v>
      </c>
      <c r="L86" s="860">
        <f>N80*K86</f>
        <v>2.2842686050579705E-2</v>
      </c>
      <c r="M86" s="861"/>
      <c r="N86" s="51"/>
    </row>
    <row r="87" spans="1:14" ht="15.75" thickBot="1">
      <c r="B87" s="91" t="s">
        <v>974</v>
      </c>
      <c r="C87" s="92"/>
      <c r="D87" s="92"/>
      <c r="E87" s="92"/>
      <c r="F87" s="92"/>
      <c r="G87" s="92"/>
      <c r="H87" s="92"/>
      <c r="I87" s="93"/>
      <c r="J87" s="94"/>
      <c r="K87" s="304">
        <v>0.05</v>
      </c>
      <c r="L87" s="862">
        <f>N80*K87</f>
        <v>2.2842686050579705E-2</v>
      </c>
      <c r="M87" s="863"/>
      <c r="N87" s="51"/>
    </row>
    <row r="88" spans="1:14" ht="15.75" thickBot="1">
      <c r="B88" s="825" t="s">
        <v>953</v>
      </c>
      <c r="C88" s="826"/>
      <c r="D88" s="826"/>
      <c r="E88" s="826"/>
      <c r="F88" s="826"/>
      <c r="G88" s="826"/>
      <c r="H88" s="826"/>
      <c r="I88" s="826"/>
      <c r="J88" s="826"/>
      <c r="K88" s="826"/>
      <c r="L88" s="826"/>
      <c r="M88" s="827"/>
      <c r="N88" s="52">
        <f>L85+L86+L87</f>
        <v>0.13705611630347822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0.5939098373150723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6"/>
      <c r="J36" s="267"/>
      <c r="K36" s="268">
        <f>VLOOKUP(A36,EQUIPOS!A6:D163,4,FALSE)</f>
        <v>4606.6072883921597</v>
      </c>
      <c r="L36" s="269"/>
      <c r="M36" s="335">
        <v>40</v>
      </c>
      <c r="N36" s="271">
        <f t="shared" ref="N36:N41" si="0">K36/M36</f>
        <v>115.16518220980399</v>
      </c>
    </row>
    <row r="37" spans="1:14">
      <c r="A37" s="113" t="s">
        <v>195</v>
      </c>
      <c r="B37" s="874" t="str">
        <f>VLOOKUP(A37,EQUIPOS!A7:D154,3,FALSE)</f>
        <v xml:space="preserve">Equipo de oxicorte, Capacidad de corte: hasta 6´´ (152mm) </v>
      </c>
      <c r="C37" s="875"/>
      <c r="D37" s="875"/>
      <c r="E37" s="875"/>
      <c r="F37" s="875"/>
      <c r="G37" s="875"/>
      <c r="H37" s="876"/>
      <c r="I37" s="420"/>
      <c r="J37" s="421"/>
      <c r="K37" s="268">
        <f>VLOOKUP(A37,EQUIPOS!A7:D164,4,FALSE)</f>
        <v>15883.48028647381</v>
      </c>
      <c r="L37" s="334"/>
      <c r="M37" s="335">
        <v>400</v>
      </c>
      <c r="N37" s="271">
        <f t="shared" si="0"/>
        <v>39.708700716184524</v>
      </c>
    </row>
    <row r="38" spans="1:14">
      <c r="A38" s="113" t="s">
        <v>204</v>
      </c>
      <c r="B38" s="874" t="str">
        <f>VLOOKUP(A38,EQUIPOS!A8:D154,3,FALSE)</f>
        <v xml:space="preserve">Equipo de soldadura 250 AMP
</v>
      </c>
      <c r="C38" s="875"/>
      <c r="D38" s="875"/>
      <c r="E38" s="875"/>
      <c r="F38" s="875"/>
      <c r="G38" s="875"/>
      <c r="H38" s="876"/>
      <c r="I38" s="420"/>
      <c r="J38" s="421"/>
      <c r="K38" s="268">
        <f>VLOOKUP(A38,EQUIPOS!A8:D165,4,FALSE)</f>
        <v>10453.708189284343</v>
      </c>
      <c r="L38" s="334"/>
      <c r="M38" s="335">
        <v>400</v>
      </c>
      <c r="N38" s="271">
        <f t="shared" si="0"/>
        <v>26.134270473210858</v>
      </c>
    </row>
    <row r="39" spans="1:14">
      <c r="A39" s="113" t="s">
        <v>208</v>
      </c>
      <c r="B39" s="874" t="str">
        <f>VLOOKUP(A39,EQUIPOS!A9:D154,3,FALSE)</f>
        <v>Equipo de soldadura 400</v>
      </c>
      <c r="C39" s="875"/>
      <c r="D39" s="875"/>
      <c r="E39" s="875"/>
      <c r="F39" s="875"/>
      <c r="G39" s="875"/>
      <c r="H39" s="876"/>
      <c r="I39" s="420"/>
      <c r="J39" s="421"/>
      <c r="K39" s="268">
        <f>VLOOKUP(A39,EQUIPOS!A9:D166,4,FALSE)</f>
        <v>11118.612731339215</v>
      </c>
      <c r="L39" s="334"/>
      <c r="M39" s="335">
        <v>400</v>
      </c>
      <c r="N39" s="271">
        <f t="shared" si="0"/>
        <v>27.796531828348037</v>
      </c>
    </row>
    <row r="40" spans="1:14">
      <c r="A40" s="113" t="s">
        <v>210</v>
      </c>
      <c r="B40" s="874" t="str">
        <f>VLOOKUP(A40,EQUIPOS!A10:D154,3,FALSE)</f>
        <v>Equipo de soldadura 600</v>
      </c>
      <c r="C40" s="875"/>
      <c r="D40" s="875"/>
      <c r="E40" s="875"/>
      <c r="F40" s="875"/>
      <c r="G40" s="875"/>
      <c r="H40" s="876"/>
      <c r="I40" s="420"/>
      <c r="J40" s="421"/>
      <c r="K40" s="268">
        <f>VLOOKUP(A40,EQUIPOS!A10:D167,4,FALSE)</f>
        <v>12865.242048539314</v>
      </c>
      <c r="L40" s="334"/>
      <c r="M40" s="335">
        <v>400</v>
      </c>
      <c r="N40" s="271">
        <f t="shared" si="0"/>
        <v>32.163105121348288</v>
      </c>
    </row>
    <row r="41" spans="1:14">
      <c r="A41" s="113" t="s">
        <v>243</v>
      </c>
      <c r="B41" s="874" t="str">
        <f>VLOOKUP(A41,EQUIPOS!A11:D155,3,FALSE)</f>
        <v>Grúa 10 ton</v>
      </c>
      <c r="C41" s="875"/>
      <c r="D41" s="875"/>
      <c r="E41" s="875"/>
      <c r="F41" s="875"/>
      <c r="G41" s="875"/>
      <c r="H41" s="876"/>
      <c r="I41" s="420"/>
      <c r="J41" s="421"/>
      <c r="K41" s="268">
        <f>VLOOKUP(A41,EQUIPOS!A11:D168,4,FALSE)</f>
        <v>125404.13779817353</v>
      </c>
      <c r="L41" s="334"/>
      <c r="M41" s="335">
        <v>400</v>
      </c>
      <c r="N41" s="271">
        <f t="shared" si="0"/>
        <v>313.5103444954338</v>
      </c>
    </row>
    <row r="42" spans="1:14">
      <c r="B42" s="874"/>
      <c r="C42" s="875"/>
      <c r="D42" s="875"/>
      <c r="E42" s="875"/>
      <c r="F42" s="875"/>
      <c r="G42" s="875"/>
      <c r="H42" s="876"/>
      <c r="I42" s="36"/>
      <c r="J42" s="37"/>
      <c r="K42" s="268"/>
      <c r="L42" s="275"/>
      <c r="M42" s="335"/>
      <c r="N42" s="271"/>
    </row>
    <row r="43" spans="1:14">
      <c r="B43" s="319"/>
      <c r="C43" s="320"/>
      <c r="D43" s="320"/>
      <c r="E43" s="320"/>
      <c r="F43" s="322"/>
      <c r="G43" s="322"/>
      <c r="H43" s="125"/>
      <c r="I43" s="36"/>
      <c r="J43" s="37"/>
      <c r="K43" s="268"/>
      <c r="L43" s="275"/>
      <c r="M43" s="276"/>
      <c r="N43" s="272"/>
    </row>
    <row r="44" spans="1:14">
      <c r="B44" s="882" t="s">
        <v>952</v>
      </c>
      <c r="C44" s="883"/>
      <c r="D44" s="883"/>
      <c r="E44" s="38"/>
      <c r="F44" s="39"/>
      <c r="G44" s="39"/>
      <c r="H44" s="40"/>
      <c r="I44" s="36"/>
      <c r="J44" s="37"/>
      <c r="K44" s="278"/>
      <c r="L44" s="275"/>
      <c r="M44" s="400">
        <v>0.05</v>
      </c>
      <c r="N44" s="343">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3">
        <f>SUM(N36:N44)</f>
        <v>655.28213293672968</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4" t="s">
        <v>945</v>
      </c>
      <c r="K50" s="85" t="s">
        <v>946</v>
      </c>
      <c r="L50" s="906" t="s">
        <v>955</v>
      </c>
      <c r="M50" s="905"/>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24156.478412183074</v>
      </c>
      <c r="N51" s="271">
        <f>K51*M51</f>
        <v>120.78239206091537</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4329.229676309832</v>
      </c>
      <c r="N52" s="271">
        <f t="shared" ref="N52:N58" si="1">K52*M52</f>
        <v>21.64614838154916</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10751.627498469808</v>
      </c>
      <c r="N53" s="271">
        <f t="shared" si="1"/>
        <v>53.758137492349043</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8396.8994539941687</v>
      </c>
      <c r="N54" s="271">
        <f t="shared" si="1"/>
        <v>83.96899453994169</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0</v>
      </c>
      <c r="N55" s="271">
        <f t="shared" si="1"/>
        <v>0</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37159.398844863041</v>
      </c>
      <c r="N56" s="271">
        <f t="shared" si="1"/>
        <v>18.579699422431521</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66546.201369740404</v>
      </c>
      <c r="N57" s="271">
        <f t="shared" si="1"/>
        <v>66.546201369740402</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18100.566772569389</v>
      </c>
      <c r="N58" s="271">
        <f t="shared" si="1"/>
        <v>18.10056677256939</v>
      </c>
    </row>
    <row r="59" spans="1:14" ht="15.75" thickBot="1">
      <c r="B59" s="825" t="s">
        <v>953</v>
      </c>
      <c r="C59" s="826"/>
      <c r="D59" s="826"/>
      <c r="E59" s="826"/>
      <c r="F59" s="826"/>
      <c r="G59" s="826"/>
      <c r="H59" s="826"/>
      <c r="I59" s="826"/>
      <c r="J59" s="826"/>
      <c r="K59" s="826"/>
      <c r="L59" s="826"/>
      <c r="M59" s="827"/>
      <c r="N59" s="393">
        <f>SUM(N51:N58)</f>
        <v>383.38214003949662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1" t="s">
        <v>961</v>
      </c>
      <c r="M63" s="890"/>
      <c r="N63" s="76" t="s">
        <v>951</v>
      </c>
    </row>
    <row r="64" spans="1:14">
      <c r="B64" s="46"/>
      <c r="C64" s="316"/>
      <c r="D64" s="316"/>
      <c r="E64" s="316"/>
      <c r="F64" s="316"/>
      <c r="G64" s="316"/>
      <c r="H64" s="310"/>
      <c r="I64" s="278"/>
      <c r="J64" s="285"/>
      <c r="K64" s="278"/>
      <c r="L64" s="912"/>
      <c r="M64" s="913"/>
      <c r="N64" s="286"/>
    </row>
    <row r="65" spans="1:15">
      <c r="B65" s="46"/>
      <c r="C65" s="47"/>
      <c r="D65" s="47"/>
      <c r="E65" s="47"/>
      <c r="F65" s="47"/>
      <c r="G65" s="47"/>
      <c r="H65" s="310"/>
      <c r="I65" s="278"/>
      <c r="J65" s="285"/>
      <c r="K65" s="278"/>
      <c r="L65" s="912"/>
      <c r="M65" s="913"/>
      <c r="N65" s="286"/>
    </row>
    <row r="66" spans="1:15">
      <c r="B66" s="46"/>
      <c r="C66" s="47"/>
      <c r="D66" s="47"/>
      <c r="E66" s="47"/>
      <c r="F66" s="47"/>
      <c r="G66" s="47"/>
      <c r="H66" s="310"/>
      <c r="I66" s="278"/>
      <c r="J66" s="285"/>
      <c r="K66" s="278"/>
      <c r="L66" s="912"/>
      <c r="M66" s="913"/>
      <c r="N66" s="286"/>
    </row>
    <row r="67" spans="1:15">
      <c r="B67" s="46"/>
      <c r="C67" s="47"/>
      <c r="D67" s="47"/>
      <c r="E67" s="47"/>
      <c r="F67" s="47"/>
      <c r="G67" s="47"/>
      <c r="H67" s="310"/>
      <c r="I67" s="278"/>
      <c r="J67" s="285"/>
      <c r="K67" s="278"/>
      <c r="L67" s="912"/>
      <c r="M67" s="913"/>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901"/>
      <c r="C80" s="902"/>
      <c r="D80" s="902"/>
      <c r="E80" s="902"/>
      <c r="F80" s="902"/>
      <c r="G80" s="902"/>
      <c r="H80" s="902"/>
      <c r="I80" s="469"/>
      <c r="J80" s="470"/>
      <c r="K80" s="473"/>
      <c r="L80" s="474"/>
      <c r="M80" s="475"/>
      <c r="N80" s="394"/>
    </row>
    <row r="81" spans="1:14" ht="15.75" thickBot="1">
      <c r="B81" s="914" t="s">
        <v>953</v>
      </c>
      <c r="C81" s="868"/>
      <c r="D81" s="868"/>
      <c r="E81" s="868"/>
      <c r="F81" s="868"/>
      <c r="G81" s="868"/>
      <c r="H81" s="868"/>
      <c r="I81" s="868"/>
      <c r="J81" s="868"/>
      <c r="K81" s="868"/>
      <c r="L81" s="868"/>
      <c r="M81" s="869"/>
      <c r="N81" s="300">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3054.7442348242303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3"/>
      <c r="J87" s="333"/>
      <c r="K87" s="301" t="s">
        <v>970</v>
      </c>
      <c r="L87" s="872" t="s">
        <v>971</v>
      </c>
      <c r="M87" s="873"/>
      <c r="N87" s="302"/>
    </row>
    <row r="88" spans="1:14">
      <c r="B88" s="858" t="s">
        <v>972</v>
      </c>
      <c r="C88" s="859"/>
      <c r="D88" s="859"/>
      <c r="E88" s="859"/>
      <c r="F88" s="859"/>
      <c r="G88" s="859"/>
      <c r="H88" s="859"/>
      <c r="I88" s="87"/>
      <c r="J88" s="88"/>
      <c r="K88" s="303">
        <v>0.2</v>
      </c>
      <c r="L88" s="860">
        <f>N83*K88</f>
        <v>610.9488469648461</v>
      </c>
      <c r="M88" s="861"/>
      <c r="N88" s="51"/>
    </row>
    <row r="89" spans="1:14">
      <c r="B89" s="89" t="s">
        <v>973</v>
      </c>
      <c r="C89" s="90"/>
      <c r="D89" s="90"/>
      <c r="E89" s="90"/>
      <c r="F89" s="90"/>
      <c r="G89" s="90"/>
      <c r="H89" s="90"/>
      <c r="I89" s="87"/>
      <c r="J89" s="88"/>
      <c r="K89" s="303">
        <v>0.05</v>
      </c>
      <c r="L89" s="860">
        <f>N83*K89</f>
        <v>152.73721174121152</v>
      </c>
      <c r="M89" s="861"/>
      <c r="N89" s="51"/>
    </row>
    <row r="90" spans="1:14" ht="15.75" thickBot="1">
      <c r="B90" s="91" t="s">
        <v>974</v>
      </c>
      <c r="C90" s="92"/>
      <c r="D90" s="92"/>
      <c r="E90" s="92"/>
      <c r="F90" s="92"/>
      <c r="G90" s="92"/>
      <c r="H90" s="92"/>
      <c r="I90" s="93"/>
      <c r="J90" s="94"/>
      <c r="K90" s="304">
        <v>0.05</v>
      </c>
      <c r="L90" s="862">
        <f>N83*K90</f>
        <v>152.73721174121152</v>
      </c>
      <c r="M90" s="863"/>
      <c r="N90" s="51"/>
    </row>
    <row r="91" spans="1:14" ht="15.75" thickBot="1">
      <c r="B91" s="825" t="s">
        <v>953</v>
      </c>
      <c r="C91" s="826"/>
      <c r="D91" s="826"/>
      <c r="E91" s="826"/>
      <c r="F91" s="826"/>
      <c r="G91" s="826"/>
      <c r="H91" s="826"/>
      <c r="I91" s="826"/>
      <c r="J91" s="826"/>
      <c r="K91" s="826"/>
      <c r="L91" s="826"/>
      <c r="M91" s="827"/>
      <c r="N91" s="52">
        <f>L88+L89+L90</f>
        <v>916.42327044726903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7">
        <f>N83+N91</f>
        <v>3971.1675052714991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42.75" customHeight="1" thickBot="1">
      <c r="A31" t="s">
        <v>1845</v>
      </c>
      <c r="B31" s="80" t="s">
        <v>1128</v>
      </c>
      <c r="C31" s="967" t="s">
        <v>2132</v>
      </c>
      <c r="D31" s="968"/>
      <c r="E31" s="968"/>
      <c r="F31" s="968"/>
      <c r="G31" s="968"/>
      <c r="H31" s="968"/>
      <c r="I31" s="968"/>
      <c r="J31" s="968"/>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6"/>
      <c r="J36" s="267"/>
      <c r="K36" s="268">
        <f>VLOOKUP(A36,EQUIPOS!A6:D163,4,FALSE)</f>
        <v>3444.8106409788138</v>
      </c>
      <c r="L36" s="269"/>
      <c r="M36" s="335">
        <v>4</v>
      </c>
      <c r="N36" s="271">
        <f>K36/M36</f>
        <v>861.20266024470345</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1871.2346715397284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418503.20434857684</v>
      </c>
      <c r="N48" s="271">
        <f>K48*M48</f>
        <v>4185.0320434857686</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105164.79996730525</v>
      </c>
      <c r="N49" s="271">
        <f>K49*M49</f>
        <v>105164.79996730525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325456.87884284847</v>
      </c>
      <c r="N50" s="271">
        <f>K50*M50</f>
        <v>118791.76077763969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228141.59278843072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2">
        <f>VLOOKUP(A58,TRANSPORTE!A1:D117,4,FALSE)</f>
        <v>3.0869538330748139</v>
      </c>
      <c r="M58" s="913"/>
      <c r="N58" s="286">
        <f>K58*L58</f>
        <v>0.86434707326094795</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0.86434707326094795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240114.01191999394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48022.802383998787</v>
      </c>
      <c r="M82" s="861"/>
      <c r="N82" s="51"/>
    </row>
    <row r="83" spans="1:14">
      <c r="B83" s="89" t="s">
        <v>973</v>
      </c>
      <c r="C83" s="90"/>
      <c r="D83" s="90"/>
      <c r="E83" s="90"/>
      <c r="F83" s="90"/>
      <c r="G83" s="90"/>
      <c r="H83" s="90"/>
      <c r="I83" s="87"/>
      <c r="J83" s="88"/>
      <c r="K83" s="303">
        <v>0.05</v>
      </c>
      <c r="L83" s="860">
        <f>N77*K83</f>
        <v>12005.700595999697</v>
      </c>
      <c r="M83" s="861"/>
      <c r="N83" s="51"/>
    </row>
    <row r="84" spans="1:14" ht="15.75" thickBot="1">
      <c r="B84" s="91" t="s">
        <v>974</v>
      </c>
      <c r="C84" s="92"/>
      <c r="D84" s="92"/>
      <c r="E84" s="92"/>
      <c r="F84" s="92"/>
      <c r="G84" s="92"/>
      <c r="H84" s="92"/>
      <c r="I84" s="93"/>
      <c r="J84" s="94"/>
      <c r="K84" s="304">
        <v>0.05</v>
      </c>
      <c r="L84" s="862">
        <f>N77*K84</f>
        <v>12005.700595999697</v>
      </c>
      <c r="M84" s="863"/>
      <c r="N84" s="51"/>
    </row>
    <row r="85" spans="1:14" ht="15.75" thickBot="1">
      <c r="B85" s="825" t="s">
        <v>953</v>
      </c>
      <c r="C85" s="826"/>
      <c r="D85" s="826"/>
      <c r="E85" s="826"/>
      <c r="F85" s="826"/>
      <c r="G85" s="826"/>
      <c r="H85" s="826"/>
      <c r="I85" s="826"/>
      <c r="J85" s="826"/>
      <c r="K85" s="826"/>
      <c r="L85" s="826"/>
      <c r="M85" s="827"/>
      <c r="N85" s="52">
        <f>L82+L83+L84</f>
        <v>72034.203575998181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312148.2154959921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45" customHeight="1" thickBot="1">
      <c r="A31" t="s">
        <v>1845</v>
      </c>
      <c r="B31" s="80" t="s">
        <v>1129</v>
      </c>
      <c r="C31" s="988" t="s">
        <v>2133</v>
      </c>
      <c r="D31" s="989"/>
      <c r="E31" s="989"/>
      <c r="F31" s="989"/>
      <c r="G31" s="989"/>
      <c r="H31" s="989"/>
      <c r="I31" s="989"/>
      <c r="J31" s="989"/>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6"/>
      <c r="J36" s="267"/>
      <c r="K36" s="268">
        <f>VLOOKUP(A36,EQUIPOS!A6:D163,4,FALSE)</f>
        <v>3444.8106409788138</v>
      </c>
      <c r="L36" s="269"/>
      <c r="M36" s="440">
        <v>4</v>
      </c>
      <c r="N36" s="271">
        <f>K36/M36</f>
        <v>861.20266024470345</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1871.2346715397284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418503.20434857684</v>
      </c>
      <c r="N48" s="271">
        <f>K48*M48</f>
        <v>8370.0640869715371</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105164.79996730525</v>
      </c>
      <c r="N49" s="271">
        <f>K49*M49</f>
        <v>105164.79996730525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325456.87884284847</v>
      </c>
      <c r="N50" s="271">
        <f>K50*M50</f>
        <v>149710.16426771029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263245.02832198708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2">
        <f>VLOOKUP(A58,TRANSPORTE!A1:D117,4,FALSE)</f>
        <v>3.0869538330748139</v>
      </c>
      <c r="M58" s="913"/>
      <c r="N58" s="286">
        <f>K58*L58</f>
        <v>0.86434707326094795</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0.86434707326094795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275217.4474535503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55043.489490710061</v>
      </c>
      <c r="M82" s="861"/>
      <c r="N82" s="51"/>
    </row>
    <row r="83" spans="1:14">
      <c r="B83" s="89" t="s">
        <v>973</v>
      </c>
      <c r="C83" s="90"/>
      <c r="D83" s="90"/>
      <c r="E83" s="90"/>
      <c r="F83" s="90"/>
      <c r="G83" s="90"/>
      <c r="H83" s="90"/>
      <c r="I83" s="87"/>
      <c r="J83" s="88"/>
      <c r="K83" s="303">
        <v>0.05</v>
      </c>
      <c r="L83" s="860">
        <f>N77*K83</f>
        <v>13760.872372677515</v>
      </c>
      <c r="M83" s="861"/>
      <c r="N83" s="51"/>
    </row>
    <row r="84" spans="1:14" ht="15.75" thickBot="1">
      <c r="B84" s="91" t="s">
        <v>974</v>
      </c>
      <c r="C84" s="92"/>
      <c r="D84" s="92"/>
      <c r="E84" s="92"/>
      <c r="F84" s="92"/>
      <c r="G84" s="92"/>
      <c r="H84" s="92"/>
      <c r="I84" s="93"/>
      <c r="J84" s="94"/>
      <c r="K84" s="304">
        <v>0.05</v>
      </c>
      <c r="L84" s="862">
        <f>N77*K84</f>
        <v>13760.872372677515</v>
      </c>
      <c r="M84" s="863"/>
      <c r="N84" s="51"/>
    </row>
    <row r="85" spans="1:14" ht="15.75" thickBot="1">
      <c r="B85" s="825" t="s">
        <v>953</v>
      </c>
      <c r="C85" s="826"/>
      <c r="D85" s="826"/>
      <c r="E85" s="826"/>
      <c r="F85" s="826"/>
      <c r="G85" s="826"/>
      <c r="H85" s="826"/>
      <c r="I85" s="826"/>
      <c r="J85" s="826"/>
      <c r="K85" s="826"/>
      <c r="L85" s="826"/>
      <c r="M85" s="827"/>
      <c r="N85" s="52">
        <f>L82+L83+L84</f>
        <v>82565.234236065095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357782.68168961536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310</v>
      </c>
      <c r="B36" s="874" t="str">
        <f>VLOOKUP(A36,EQUIPOS!A6:D154,3,FALSE)</f>
        <v>Retroexcavadora A25C</v>
      </c>
      <c r="C36" s="875"/>
      <c r="D36" s="875"/>
      <c r="E36" s="875"/>
      <c r="F36" s="875"/>
      <c r="G36" s="875"/>
      <c r="H36" s="876"/>
      <c r="I36" s="266"/>
      <c r="J36" s="267"/>
      <c r="K36" s="268">
        <f>VLOOKUP(A36,EQUIPOS!A6:D163,4,FALSE)</f>
        <v>122885.07568524149</v>
      </c>
      <c r="L36" s="269"/>
      <c r="M36" s="335">
        <v>3</v>
      </c>
      <c r="N36" s="271">
        <f>K36/M36</f>
        <v>40961.691895080497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N75*M41</f>
        <v>1346.7093483933668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42308.401243473862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418503.20434857684</v>
      </c>
      <c r="N48" s="271">
        <f>K48*M48</f>
        <v>8370.0640869715371</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37265.872767054629</v>
      </c>
      <c r="N49" s="271">
        <f>K49*M49</f>
        <v>17142.301472845131</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367441.50548315863</v>
      </c>
      <c r="N50" s="271">
        <f>K50*M50</f>
        <v>367441.50548315863</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392953.87104297528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2">
        <f>VLOOKUP(A58,TRANSPORTE!A1:D117,4,FALSE)</f>
        <v>3.0869538330748139</v>
      </c>
      <c r="M58" s="913"/>
      <c r="N58" s="286">
        <f>K58*L58</f>
        <v>0.86434707326094795</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912">
        <f>VLOOKUP(A59,TRANSPORTE!A1:D117,4,FALSE)</f>
        <v>819.12972593026996</v>
      </c>
      <c r="M59" s="913"/>
      <c r="N59" s="286">
        <f>K59*L59</f>
        <v>376.79967392792418</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377.66402100118512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449107.029791384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89821.40595827681</v>
      </c>
      <c r="M82" s="861"/>
      <c r="N82" s="51"/>
    </row>
    <row r="83" spans="1:14">
      <c r="B83" s="89" t="s">
        <v>973</v>
      </c>
      <c r="C83" s="90"/>
      <c r="D83" s="90"/>
      <c r="E83" s="90"/>
      <c r="F83" s="90"/>
      <c r="G83" s="90"/>
      <c r="H83" s="90"/>
      <c r="I83" s="87"/>
      <c r="J83" s="88"/>
      <c r="K83" s="303">
        <v>0.05</v>
      </c>
      <c r="L83" s="860">
        <f>N77*K83</f>
        <v>22455.351489569202</v>
      </c>
      <c r="M83" s="861"/>
      <c r="N83" s="51"/>
    </row>
    <row r="84" spans="1:14" ht="15.75" thickBot="1">
      <c r="B84" s="91" t="s">
        <v>974</v>
      </c>
      <c r="C84" s="92"/>
      <c r="D84" s="92"/>
      <c r="E84" s="92"/>
      <c r="F84" s="92"/>
      <c r="G84" s="92"/>
      <c r="H84" s="92"/>
      <c r="I84" s="93"/>
      <c r="J84" s="94"/>
      <c r="K84" s="304">
        <v>0.05</v>
      </c>
      <c r="L84" s="862">
        <f>N77*K84</f>
        <v>22455.351489569202</v>
      </c>
      <c r="M84" s="863"/>
      <c r="N84" s="51"/>
    </row>
    <row r="85" spans="1:14" ht="15.75" thickBot="1">
      <c r="B85" s="825" t="s">
        <v>953</v>
      </c>
      <c r="C85" s="826"/>
      <c r="D85" s="826"/>
      <c r="E85" s="826"/>
      <c r="F85" s="826"/>
      <c r="G85" s="826"/>
      <c r="H85" s="826"/>
      <c r="I85" s="826"/>
      <c r="J85" s="826"/>
      <c r="K85" s="826"/>
      <c r="L85" s="826"/>
      <c r="M85" s="827"/>
      <c r="N85" s="52">
        <f>L82+L83+L84</f>
        <v>134732.10893741521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583839.13872879918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6"/>
      <c r="J36" s="267"/>
      <c r="K36" s="268">
        <f>VLOOKUP(A36,EQUIPOS!A6:D163,4,FALSE)</f>
        <v>5111.3148377845864</v>
      </c>
      <c r="L36" s="269"/>
      <c r="M36" s="335">
        <v>0.5</v>
      </c>
      <c r="N36" s="271">
        <f>K36/M36</f>
        <v>10222.629675569173</v>
      </c>
    </row>
    <row r="37" spans="1:14">
      <c r="A37" s="113" t="s">
        <v>320</v>
      </c>
      <c r="B37" s="874" t="str">
        <f>VLOOKUP(A37,EQUIPOS!A7:D154,3,FALSE)</f>
        <v>Retroexcavadora sobre llantas, motor 62HP, Profundidad de excavación de 5.41 metros.</v>
      </c>
      <c r="C37" s="875"/>
      <c r="D37" s="875"/>
      <c r="E37" s="875"/>
      <c r="F37" s="875"/>
      <c r="G37" s="875"/>
      <c r="H37" s="876"/>
      <c r="I37" s="420"/>
      <c r="J37" s="421"/>
      <c r="K37" s="268">
        <f>VLOOKUP(A37,EQUIPOS!A7:D164,4,FALSE)</f>
        <v>88861.832602825918</v>
      </c>
      <c r="L37" s="334"/>
      <c r="M37" s="335">
        <v>1.5</v>
      </c>
      <c r="N37" s="271">
        <f>K37/M37</f>
        <v>59241.221735217281</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72157.270107573175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37265.872767054629</v>
      </c>
      <c r="N48" s="271">
        <f>K48*M48</f>
        <v>21614.206204891681</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130109.54230685032</v>
      </c>
      <c r="N49" s="271">
        <f>K49*M49</f>
        <v>130109.54230685032</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151723.74851174199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12">
        <f>VLOOKUP(A58,TRANSPORTE!A1:D117,4,FALSE)</f>
        <v>847.62943791548196</v>
      </c>
      <c r="M58" s="913"/>
      <c r="N58" s="286">
        <f>K58*L58</f>
        <v>847.62943791548196</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12">
        <f>VLOOKUP(A59,TRANSPORTE!A1:D117,4,FALSE)</f>
        <v>819.12972593026996</v>
      </c>
      <c r="M59" s="913"/>
      <c r="N59" s="286">
        <f>K59*L59</f>
        <v>475.09524103955653</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f>
        <v>1322.7246789550386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252137.93026613756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50427.586053227511</v>
      </c>
      <c r="M82" s="861"/>
      <c r="N82" s="51"/>
    </row>
    <row r="83" spans="1:14">
      <c r="B83" s="89" t="s">
        <v>973</v>
      </c>
      <c r="C83" s="90"/>
      <c r="D83" s="90"/>
      <c r="E83" s="90"/>
      <c r="F83" s="90"/>
      <c r="G83" s="90"/>
      <c r="H83" s="90"/>
      <c r="I83" s="87"/>
      <c r="J83" s="88"/>
      <c r="K83" s="303">
        <v>0.05</v>
      </c>
      <c r="L83" s="860">
        <f>N77*K83</f>
        <v>12606.896513306878</v>
      </c>
      <c r="M83" s="861"/>
      <c r="N83" s="51"/>
    </row>
    <row r="84" spans="1:14" ht="15.75" thickBot="1">
      <c r="B84" s="91" t="s">
        <v>974</v>
      </c>
      <c r="C84" s="92"/>
      <c r="D84" s="92"/>
      <c r="E84" s="92"/>
      <c r="F84" s="92"/>
      <c r="G84" s="92"/>
      <c r="H84" s="92"/>
      <c r="I84" s="93"/>
      <c r="J84" s="94"/>
      <c r="K84" s="304">
        <v>0.05</v>
      </c>
      <c r="L84" s="862">
        <f>N77*K84</f>
        <v>12606.896513306878</v>
      </c>
      <c r="M84" s="863"/>
      <c r="N84" s="51"/>
    </row>
    <row r="85" spans="1:14" ht="15.75" thickBot="1">
      <c r="B85" s="825" t="s">
        <v>953</v>
      </c>
      <c r="C85" s="826"/>
      <c r="D85" s="826"/>
      <c r="E85" s="826"/>
      <c r="F85" s="826"/>
      <c r="G85" s="826"/>
      <c r="H85" s="826"/>
      <c r="I85" s="826"/>
      <c r="J85" s="826"/>
      <c r="K85" s="826"/>
      <c r="L85" s="826"/>
      <c r="M85" s="827"/>
      <c r="N85" s="52">
        <f>L82+L83+L84</f>
        <v>75641.379079841267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327779.30934597884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6"/>
      <c r="J36" s="267"/>
      <c r="K36" s="268">
        <f>VLOOKUP(A36,EQUIPOS!A6:D163,4,FALSE)</f>
        <v>5111.3148377845864</v>
      </c>
      <c r="L36" s="269"/>
      <c r="M36" s="335">
        <v>0.5</v>
      </c>
      <c r="N36" s="271">
        <f>K36/M36</f>
        <v>10222.629675569173</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420"/>
      <c r="J37" s="421"/>
      <c r="K37" s="268">
        <f>VLOOKUP(A37,EQUIPOS!A7:D164,4,FALSE)</f>
        <v>81781.037404553383</v>
      </c>
      <c r="L37" s="334"/>
      <c r="M37" s="335">
        <v>1.5</v>
      </c>
      <c r="N37" s="271">
        <f>K37/M37</f>
        <v>54520.691603035586</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67436.739975391494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37265.872767054629</v>
      </c>
      <c r="N48" s="271">
        <f>K48*M48</f>
        <v>21614.206204891681</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130109.54230685032</v>
      </c>
      <c r="N49" s="271">
        <f>K49*M49</f>
        <v>130109.54230685032</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151723.74851174199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12">
        <f>VLOOKUP(A58,TRANSPORTE!A1:D117,4,FALSE)</f>
        <v>847.62943791548196</v>
      </c>
      <c r="M58" s="913"/>
      <c r="N58" s="286">
        <f>K58*L58</f>
        <v>847.62943791548196</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12">
        <f>VLOOKUP(A59,TRANSPORTE!A1:D117,4,FALSE)</f>
        <v>819.12972593026996</v>
      </c>
      <c r="M59" s="913"/>
      <c r="N59" s="286">
        <f>K59*L59</f>
        <v>475.09524103955653</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1322.7246789550386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247417.40013395585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49483.480026791171</v>
      </c>
      <c r="M82" s="861"/>
      <c r="N82" s="51"/>
    </row>
    <row r="83" spans="1:14">
      <c r="B83" s="89" t="s">
        <v>973</v>
      </c>
      <c r="C83" s="90"/>
      <c r="D83" s="90"/>
      <c r="E83" s="90"/>
      <c r="F83" s="90"/>
      <c r="G83" s="90"/>
      <c r="H83" s="90"/>
      <c r="I83" s="87"/>
      <c r="J83" s="88"/>
      <c r="K83" s="303">
        <v>0.05</v>
      </c>
      <c r="L83" s="860">
        <f>N77*K83</f>
        <v>12370.870006697793</v>
      </c>
      <c r="M83" s="861"/>
      <c r="N83" s="51"/>
    </row>
    <row r="84" spans="1:14" ht="15.75" thickBot="1">
      <c r="B84" s="91" t="s">
        <v>974</v>
      </c>
      <c r="C84" s="92"/>
      <c r="D84" s="92"/>
      <c r="E84" s="92"/>
      <c r="F84" s="92"/>
      <c r="G84" s="92"/>
      <c r="H84" s="92"/>
      <c r="I84" s="93"/>
      <c r="J84" s="94"/>
      <c r="K84" s="304">
        <v>0.05</v>
      </c>
      <c r="L84" s="862">
        <f>N77*K84</f>
        <v>12370.870006697793</v>
      </c>
      <c r="M84" s="863"/>
      <c r="N84" s="51"/>
    </row>
    <row r="85" spans="1:14" ht="15.75" thickBot="1">
      <c r="B85" s="825" t="s">
        <v>953</v>
      </c>
      <c r="C85" s="826"/>
      <c r="D85" s="826"/>
      <c r="E85" s="826"/>
      <c r="F85" s="826"/>
      <c r="G85" s="826"/>
      <c r="H85" s="826"/>
      <c r="I85" s="826"/>
      <c r="J85" s="826"/>
      <c r="K85" s="826"/>
      <c r="L85" s="826"/>
      <c r="M85" s="827"/>
      <c r="N85" s="52">
        <f>L82+L83+L84</f>
        <v>74225.220040186759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321642.62017414259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14312.756990603766</v>
      </c>
      <c r="N48" s="271">
        <f>K48*M48</f>
        <v>14312.756990603766</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14312.756990603766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17138.089048555048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3427.6178097110096</v>
      </c>
      <c r="M82" s="861"/>
      <c r="N82" s="51"/>
    </row>
    <row r="83" spans="1:14">
      <c r="B83" s="89" t="s">
        <v>973</v>
      </c>
      <c r="C83" s="90"/>
      <c r="D83" s="90"/>
      <c r="E83" s="90"/>
      <c r="F83" s="90"/>
      <c r="G83" s="90"/>
      <c r="H83" s="90"/>
      <c r="I83" s="87"/>
      <c r="J83" s="88"/>
      <c r="K83" s="303">
        <v>0.05</v>
      </c>
      <c r="L83" s="860">
        <f>N77*K83</f>
        <v>856.9044524277524</v>
      </c>
      <c r="M83" s="861"/>
      <c r="N83" s="51"/>
    </row>
    <row r="84" spans="1:14" ht="15.75" thickBot="1">
      <c r="B84" s="91" t="s">
        <v>974</v>
      </c>
      <c r="C84" s="92"/>
      <c r="D84" s="92"/>
      <c r="E84" s="92"/>
      <c r="F84" s="92"/>
      <c r="G84" s="92"/>
      <c r="H84" s="92"/>
      <c r="I84" s="93"/>
      <c r="J84" s="94"/>
      <c r="K84" s="304">
        <v>0.05</v>
      </c>
      <c r="L84" s="862">
        <f>N77*K84</f>
        <v>856.9044524277524</v>
      </c>
      <c r="M84" s="863"/>
      <c r="N84" s="51"/>
    </row>
    <row r="85" spans="1:14" ht="15.75" thickBot="1">
      <c r="B85" s="825" t="s">
        <v>953</v>
      </c>
      <c r="C85" s="826"/>
      <c r="D85" s="826"/>
      <c r="E85" s="826"/>
      <c r="F85" s="826"/>
      <c r="G85" s="826"/>
      <c r="H85" s="826"/>
      <c r="I85" s="826"/>
      <c r="J85" s="826"/>
      <c r="K85" s="826"/>
      <c r="L85" s="826"/>
      <c r="M85" s="827"/>
      <c r="N85" s="52">
        <f>L82+L83+L84</f>
        <v>5141.4267145665144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22279.515763121562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990" t="s">
        <v>944</v>
      </c>
      <c r="D30" s="991"/>
      <c r="E30" s="991"/>
      <c r="F30" s="991"/>
      <c r="G30" s="991"/>
      <c r="H30" s="991"/>
      <c r="I30" s="991"/>
      <c r="J30" s="453"/>
      <c r="K30" s="306"/>
      <c r="L30" s="801" t="s">
        <v>945</v>
      </c>
      <c r="M30" s="802"/>
      <c r="N30" s="71" t="s">
        <v>946</v>
      </c>
    </row>
    <row r="31" spans="1:14" ht="30" customHeight="1" thickBot="1">
      <c r="A31" t="s">
        <v>1845</v>
      </c>
      <c r="B31" s="80" t="s">
        <v>1132</v>
      </c>
      <c r="C31" s="992" t="s">
        <v>2137</v>
      </c>
      <c r="D31" s="993"/>
      <c r="E31" s="993"/>
      <c r="F31" s="993"/>
      <c r="G31" s="993"/>
      <c r="H31" s="993"/>
      <c r="I31" s="993"/>
      <c r="J31" s="993"/>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418503.20434857684</v>
      </c>
      <c r="N50" s="271">
        <f>K50*M50</f>
        <v>50220.384521829219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5013.6131233215146</v>
      </c>
      <c r="N51" s="271">
        <f>K51*M51</f>
        <v>10027.226246643029</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133039.16577838501</v>
      </c>
      <c r="N52" s="271">
        <f>K52*M52</f>
        <v>66519.582889192505</v>
      </c>
    </row>
    <row r="53" spans="1:14" ht="15.75" thickBot="1">
      <c r="B53" s="825" t="s">
        <v>953</v>
      </c>
      <c r="C53" s="826"/>
      <c r="D53" s="826"/>
      <c r="E53" s="826"/>
      <c r="F53" s="826"/>
      <c r="G53" s="826"/>
      <c r="H53" s="826"/>
      <c r="I53" s="826"/>
      <c r="J53" s="826"/>
      <c r="K53" s="826"/>
      <c r="L53" s="826"/>
      <c r="M53" s="827"/>
      <c r="N53" s="393">
        <f>SUM(N48:N52)</f>
        <v>174316.5840147881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2">
        <f>VLOOKUP(A58,TRANSPORTE!A1:D117,4,FALSE)</f>
        <v>819.12972593026996</v>
      </c>
      <c r="M58" s="913"/>
      <c r="N58" s="286">
        <f>K58*L58</f>
        <v>901.04269852329708</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901.04269852329708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217638.97118770244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43527.794237540489</v>
      </c>
      <c r="M82" s="861"/>
      <c r="N82" s="51"/>
    </row>
    <row r="83" spans="1:14">
      <c r="B83" s="89" t="s">
        <v>973</v>
      </c>
      <c r="C83" s="90"/>
      <c r="D83" s="90"/>
      <c r="E83" s="90"/>
      <c r="F83" s="90"/>
      <c r="G83" s="90"/>
      <c r="H83" s="90"/>
      <c r="I83" s="87"/>
      <c r="J83" s="88"/>
      <c r="K83" s="303">
        <v>0.05</v>
      </c>
      <c r="L83" s="860">
        <f>N77*K83</f>
        <v>10881.948559385122</v>
      </c>
      <c r="M83" s="861"/>
      <c r="N83" s="51"/>
    </row>
    <row r="84" spans="1:14" ht="15.75" thickBot="1">
      <c r="B84" s="91" t="s">
        <v>974</v>
      </c>
      <c r="C84" s="92"/>
      <c r="D84" s="92"/>
      <c r="E84" s="92"/>
      <c r="F84" s="92"/>
      <c r="G84" s="92"/>
      <c r="H84" s="92"/>
      <c r="I84" s="93"/>
      <c r="J84" s="94"/>
      <c r="K84" s="304">
        <v>0.05</v>
      </c>
      <c r="L84" s="862">
        <f>N77*K84</f>
        <v>10881.948559385122</v>
      </c>
      <c r="M84" s="863"/>
      <c r="N84" s="51"/>
    </row>
    <row r="85" spans="1:14" ht="15.75" thickBot="1">
      <c r="B85" s="825" t="s">
        <v>953</v>
      </c>
      <c r="C85" s="826"/>
      <c r="D85" s="826"/>
      <c r="E85" s="826"/>
      <c r="F85" s="826"/>
      <c r="G85" s="826"/>
      <c r="H85" s="826"/>
      <c r="I85" s="826"/>
      <c r="J85" s="826"/>
      <c r="K85" s="826"/>
      <c r="L85" s="826"/>
      <c r="M85" s="827"/>
      <c r="N85" s="52">
        <f>L82+L83+L84</f>
        <v>65291.69135631073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282930.66254401318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990" t="s">
        <v>944</v>
      </c>
      <c r="D30" s="991"/>
      <c r="E30" s="991"/>
      <c r="F30" s="991"/>
      <c r="G30" s="991"/>
      <c r="H30" s="991"/>
      <c r="I30" s="991"/>
      <c r="J30" s="453"/>
      <c r="K30" s="306"/>
      <c r="L30" s="801" t="s">
        <v>945</v>
      </c>
      <c r="M30" s="802"/>
      <c r="N30" s="71" t="s">
        <v>946</v>
      </c>
    </row>
    <row r="31" spans="1:14" ht="27" customHeight="1" thickBot="1">
      <c r="A31" t="s">
        <v>1845</v>
      </c>
      <c r="B31" s="80" t="s">
        <v>1133</v>
      </c>
      <c r="C31" s="992" t="s">
        <v>2138</v>
      </c>
      <c r="D31" s="993"/>
      <c r="E31" s="993"/>
      <c r="F31" s="993"/>
      <c r="G31" s="993"/>
      <c r="H31" s="993"/>
      <c r="I31" s="993"/>
      <c r="J31" s="993"/>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418503.20434857684</v>
      </c>
      <c r="N50" s="271">
        <f>K50*M50</f>
        <v>50220.384521829219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5013.6131233215146</v>
      </c>
      <c r="N51" s="271">
        <f>K51*M51</f>
        <v>10027.226246643029</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85027.00387114496</v>
      </c>
      <c r="N52" s="271">
        <f>K52*M52</f>
        <v>42513.50193557248</v>
      </c>
    </row>
    <row r="53" spans="1:14" ht="15.75" thickBot="1">
      <c r="B53" s="825" t="s">
        <v>953</v>
      </c>
      <c r="C53" s="826"/>
      <c r="D53" s="826"/>
      <c r="E53" s="826"/>
      <c r="F53" s="826"/>
      <c r="G53" s="826"/>
      <c r="H53" s="826"/>
      <c r="I53" s="826"/>
      <c r="J53" s="826"/>
      <c r="K53" s="826"/>
      <c r="L53" s="826"/>
      <c r="M53" s="827"/>
      <c r="N53" s="393">
        <f>SUM(N48:N52)</f>
        <v>150310.50306116807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2">
        <f>VLOOKUP(A58,TRANSPORTE!A1:D117,4,FALSE)</f>
        <v>819.12972593026996</v>
      </c>
      <c r="M58" s="913"/>
      <c r="N58" s="286">
        <f>K58*L58</f>
        <v>901.04269852329708</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901.04269852329708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193632.89023408241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38726.578046816481</v>
      </c>
      <c r="M82" s="861"/>
      <c r="N82" s="51"/>
    </row>
    <row r="83" spans="1:14">
      <c r="B83" s="89" t="s">
        <v>973</v>
      </c>
      <c r="C83" s="90"/>
      <c r="D83" s="90"/>
      <c r="E83" s="90"/>
      <c r="F83" s="90"/>
      <c r="G83" s="90"/>
      <c r="H83" s="90"/>
      <c r="I83" s="87"/>
      <c r="J83" s="88"/>
      <c r="K83" s="303">
        <v>0.05</v>
      </c>
      <c r="L83" s="860">
        <f>N77*K83</f>
        <v>9681.6445117041203</v>
      </c>
      <c r="M83" s="861"/>
      <c r="N83" s="51"/>
    </row>
    <row r="84" spans="1:14" ht="15.75" thickBot="1">
      <c r="B84" s="91" t="s">
        <v>974</v>
      </c>
      <c r="C84" s="92"/>
      <c r="D84" s="92"/>
      <c r="E84" s="92"/>
      <c r="F84" s="92"/>
      <c r="G84" s="92"/>
      <c r="H84" s="92"/>
      <c r="I84" s="93"/>
      <c r="J84" s="94"/>
      <c r="K84" s="304">
        <v>0.05</v>
      </c>
      <c r="L84" s="862">
        <f>N77*K84</f>
        <v>9681.6445117041203</v>
      </c>
      <c r="M84" s="863"/>
      <c r="N84" s="51"/>
    </row>
    <row r="85" spans="1:14" ht="15.75" thickBot="1">
      <c r="B85" s="825" t="s">
        <v>953</v>
      </c>
      <c r="C85" s="826"/>
      <c r="D85" s="826"/>
      <c r="E85" s="826"/>
      <c r="F85" s="826"/>
      <c r="G85" s="826"/>
      <c r="H85" s="826"/>
      <c r="I85" s="826"/>
      <c r="J85" s="826"/>
      <c r="K85" s="826"/>
      <c r="L85" s="826"/>
      <c r="M85" s="827"/>
      <c r="N85" s="52">
        <f>L82+L83+L84</f>
        <v>58089.867070224725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251722.75730430713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990" t="s">
        <v>944</v>
      </c>
      <c r="D30" s="991"/>
      <c r="E30" s="991"/>
      <c r="F30" s="991"/>
      <c r="G30" s="991"/>
      <c r="H30" s="991"/>
      <c r="I30" s="991"/>
      <c r="J30" s="453"/>
      <c r="K30" s="306"/>
      <c r="L30" s="801" t="s">
        <v>945</v>
      </c>
      <c r="M30" s="802"/>
      <c r="N30" s="71" t="s">
        <v>946</v>
      </c>
    </row>
    <row r="31" spans="1:14" ht="27" customHeight="1" thickBot="1">
      <c r="A31" t="s">
        <v>1845</v>
      </c>
      <c r="B31" s="80" t="s">
        <v>1680</v>
      </c>
      <c r="C31" s="992" t="s">
        <v>2139</v>
      </c>
      <c r="D31" s="993"/>
      <c r="E31" s="993"/>
      <c r="F31" s="993"/>
      <c r="G31" s="993"/>
      <c r="H31" s="993"/>
      <c r="I31" s="993"/>
      <c r="J31" s="993"/>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418503.20434857684</v>
      </c>
      <c r="N50" s="271">
        <f>K50*M50</f>
        <v>50220.384521829219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5013.6131233215146</v>
      </c>
      <c r="N51" s="271">
        <f>K51*M51</f>
        <v>10027.226246643029</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110775.187341116</v>
      </c>
      <c r="N52" s="271">
        <f>K52*M52</f>
        <v>55387.593670558002</v>
      </c>
    </row>
    <row r="53" spans="1:14" ht="15.75" thickBot="1">
      <c r="B53" s="825" t="s">
        <v>953</v>
      </c>
      <c r="C53" s="826"/>
      <c r="D53" s="826"/>
      <c r="E53" s="826"/>
      <c r="F53" s="826"/>
      <c r="G53" s="826"/>
      <c r="H53" s="826"/>
      <c r="I53" s="826"/>
      <c r="J53" s="826"/>
      <c r="K53" s="826"/>
      <c r="L53" s="826"/>
      <c r="M53" s="827"/>
      <c r="N53" s="393">
        <f>SUM(N48:N52)</f>
        <v>163184.5947961536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2">
        <f>VLOOKUP(A58,TRANSPORTE!A1:D117,4,FALSE)</f>
        <v>819.12972593026996</v>
      </c>
      <c r="M58" s="913"/>
      <c r="N58" s="286">
        <f>K58*L58</f>
        <v>901.04269852329708</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901.04269852329708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206506.98196906794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41301.396393813593</v>
      </c>
      <c r="M82" s="861"/>
      <c r="N82" s="51"/>
    </row>
    <row r="83" spans="1:14">
      <c r="B83" s="89" t="s">
        <v>973</v>
      </c>
      <c r="C83" s="90"/>
      <c r="D83" s="90"/>
      <c r="E83" s="90"/>
      <c r="F83" s="90"/>
      <c r="G83" s="90"/>
      <c r="H83" s="90"/>
      <c r="I83" s="87"/>
      <c r="J83" s="88"/>
      <c r="K83" s="303">
        <v>0.05</v>
      </c>
      <c r="L83" s="860">
        <f>N77*K83</f>
        <v>10325.349098453398</v>
      </c>
      <c r="M83" s="861"/>
      <c r="N83" s="51"/>
    </row>
    <row r="84" spans="1:14" ht="15.75" thickBot="1">
      <c r="B84" s="91" t="s">
        <v>974</v>
      </c>
      <c r="C84" s="92"/>
      <c r="D84" s="92"/>
      <c r="E84" s="92"/>
      <c r="F84" s="92"/>
      <c r="G84" s="92"/>
      <c r="H84" s="92"/>
      <c r="I84" s="93"/>
      <c r="J84" s="94"/>
      <c r="K84" s="304">
        <v>0.05</v>
      </c>
      <c r="L84" s="862">
        <f>N77*K84</f>
        <v>10325.349098453398</v>
      </c>
      <c r="M84" s="863"/>
      <c r="N84" s="51"/>
    </row>
    <row r="85" spans="1:14" ht="15.75" thickBot="1">
      <c r="B85" s="825" t="s">
        <v>953</v>
      </c>
      <c r="C85" s="826"/>
      <c r="D85" s="826"/>
      <c r="E85" s="826"/>
      <c r="F85" s="826"/>
      <c r="G85" s="826"/>
      <c r="H85" s="826"/>
      <c r="I85" s="826"/>
      <c r="J85" s="826"/>
      <c r="K85" s="826"/>
      <c r="L85" s="826"/>
      <c r="M85" s="827"/>
      <c r="N85" s="52">
        <f>L82+L83+L84</f>
        <v>61952.094590720393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268459.07655978831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990" t="s">
        <v>944</v>
      </c>
      <c r="D30" s="991"/>
      <c r="E30" s="991"/>
      <c r="F30" s="991"/>
      <c r="G30" s="991"/>
      <c r="H30" s="991"/>
      <c r="I30" s="991"/>
      <c r="J30" s="453"/>
      <c r="K30" s="306"/>
      <c r="L30" s="801" t="s">
        <v>945</v>
      </c>
      <c r="M30" s="802"/>
      <c r="N30" s="71" t="s">
        <v>946</v>
      </c>
    </row>
    <row r="31" spans="1:14" ht="28.5" customHeight="1" thickBot="1">
      <c r="A31" t="s">
        <v>1845</v>
      </c>
      <c r="B31" s="80" t="s">
        <v>1681</v>
      </c>
      <c r="C31" s="992" t="s">
        <v>2140</v>
      </c>
      <c r="D31" s="993"/>
      <c r="E31" s="993"/>
      <c r="F31" s="993"/>
      <c r="G31" s="993"/>
      <c r="H31" s="993"/>
      <c r="I31" s="993"/>
      <c r="J31" s="993"/>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418503.20434857684</v>
      </c>
      <c r="N50" s="271">
        <f>K50*M50</f>
        <v>50220.384521829219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5013.6131233215146</v>
      </c>
      <c r="N51" s="271">
        <f>K51*M51</f>
        <v>10027.226246643029</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112444.29723797862</v>
      </c>
      <c r="N52" s="271">
        <f>K52*M52</f>
        <v>56222.148618989311</v>
      </c>
    </row>
    <row r="53" spans="1:14" ht="15.75" thickBot="1">
      <c r="B53" s="825" t="s">
        <v>953</v>
      </c>
      <c r="C53" s="826"/>
      <c r="D53" s="826"/>
      <c r="E53" s="826"/>
      <c r="F53" s="826"/>
      <c r="G53" s="826"/>
      <c r="H53" s="826"/>
      <c r="I53" s="826"/>
      <c r="J53" s="826"/>
      <c r="K53" s="826"/>
      <c r="L53" s="826"/>
      <c r="M53" s="827"/>
      <c r="N53" s="393">
        <f>SUM(N48:N52)</f>
        <v>164019.14974458492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2">
        <f>VLOOKUP(A58,TRANSPORTE!A1:D117,4,FALSE)</f>
        <v>819.12972593026996</v>
      </c>
      <c r="M58" s="913"/>
      <c r="N58" s="286">
        <f>K58*L58</f>
        <v>901.04269852329708</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901.04269852329708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207341.53691749927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41468.307383499858</v>
      </c>
      <c r="M82" s="861"/>
      <c r="N82" s="51"/>
    </row>
    <row r="83" spans="1:14">
      <c r="B83" s="89" t="s">
        <v>973</v>
      </c>
      <c r="C83" s="90"/>
      <c r="D83" s="90"/>
      <c r="E83" s="90"/>
      <c r="F83" s="90"/>
      <c r="G83" s="90"/>
      <c r="H83" s="90"/>
      <c r="I83" s="87"/>
      <c r="J83" s="88"/>
      <c r="K83" s="303">
        <v>0.05</v>
      </c>
      <c r="L83" s="860">
        <f>N77*K83</f>
        <v>10367.076845874964</v>
      </c>
      <c r="M83" s="861"/>
      <c r="N83" s="51"/>
    </row>
    <row r="84" spans="1:14" ht="15.75" thickBot="1">
      <c r="B84" s="91" t="s">
        <v>974</v>
      </c>
      <c r="C84" s="92"/>
      <c r="D84" s="92"/>
      <c r="E84" s="92"/>
      <c r="F84" s="92"/>
      <c r="G84" s="92"/>
      <c r="H84" s="92"/>
      <c r="I84" s="93"/>
      <c r="J84" s="94"/>
      <c r="K84" s="304">
        <v>0.05</v>
      </c>
      <c r="L84" s="862">
        <f>N77*K84</f>
        <v>10367.076845874964</v>
      </c>
      <c r="M84" s="863"/>
      <c r="N84" s="51"/>
    </row>
    <row r="85" spans="1:14" ht="15.75" thickBot="1">
      <c r="B85" s="825" t="s">
        <v>953</v>
      </c>
      <c r="C85" s="826"/>
      <c r="D85" s="826"/>
      <c r="E85" s="826"/>
      <c r="F85" s="826"/>
      <c r="G85" s="826"/>
      <c r="H85" s="826"/>
      <c r="I85" s="826"/>
      <c r="J85" s="826"/>
      <c r="K85" s="826"/>
      <c r="L85" s="826"/>
      <c r="M85" s="827"/>
      <c r="N85" s="52">
        <f>L82+L83+L84</f>
        <v>62202.46107524979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269543.99799274903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6"/>
      <c r="J36" s="267"/>
      <c r="K36" s="268">
        <f>VLOOKUP(A36,EQUIPOS!A6:D163,4,FALSE)</f>
        <v>15333.944513353757</v>
      </c>
      <c r="L36" s="269"/>
      <c r="M36" s="335">
        <v>1</v>
      </c>
      <c r="N36" s="271">
        <f>K36*M36</f>
        <v>15333.944513353757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18707.283535943807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63884.353314950793</v>
      </c>
      <c r="N48" s="271">
        <f t="shared" ref="N48:N53" si="0">K48*M48</f>
        <v>32197.714070735201</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5013.6131233215146</v>
      </c>
      <c r="N49" s="271">
        <f t="shared" si="0"/>
        <v>10027.226246643029</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44.719047320465556</v>
      </c>
      <c r="N50" s="271">
        <f t="shared" si="0"/>
        <v>4963.8142525716767</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31942.176657475396</v>
      </c>
      <c r="N51" s="271">
        <f t="shared" si="0"/>
        <v>12776.870662990159</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48147.507615034578</v>
      </c>
      <c r="N52" s="272">
        <f t="shared" si="0"/>
        <v>18199.757878483069</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573.89444061264135</v>
      </c>
      <c r="N53" s="272">
        <f t="shared" si="0"/>
        <v>89527.532735572051</v>
      </c>
    </row>
    <row r="54" spans="1:14">
      <c r="B54" s="319"/>
      <c r="C54" s="316"/>
      <c r="D54" s="316"/>
      <c r="E54" s="316"/>
      <c r="F54" s="316"/>
      <c r="G54" s="316"/>
      <c r="H54" s="316"/>
      <c r="I54" s="316"/>
      <c r="J54" s="310"/>
      <c r="K54" s="44"/>
      <c r="L54" s="317"/>
      <c r="M54" s="425"/>
      <c r="N54" s="272"/>
    </row>
    <row r="55" spans="1:14" ht="15.75" thickBot="1">
      <c r="B55" s="914" t="s">
        <v>953</v>
      </c>
      <c r="C55" s="868"/>
      <c r="D55" s="868"/>
      <c r="E55" s="868"/>
      <c r="F55" s="868"/>
      <c r="G55" s="868"/>
      <c r="H55" s="868"/>
      <c r="I55" s="868"/>
      <c r="J55" s="868"/>
      <c r="K55" s="868"/>
      <c r="L55" s="868"/>
      <c r="M55" s="869"/>
      <c r="N55" s="104">
        <f>SUM(N48:N54)</f>
        <v>167692.91584699519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912">
        <f>VLOOKUP(A60,TRANSPORTE!A1:D117,4,FALSE)</f>
        <v>819.12972593026996</v>
      </c>
      <c r="M60" s="913"/>
      <c r="N60" s="286">
        <f>K60*L60</f>
        <v>327.65189037210803</v>
      </c>
    </row>
    <row r="61" spans="1:14">
      <c r="A61" t="s">
        <v>1229</v>
      </c>
      <c r="B61" s="46" t="str">
        <f>VLOOKUP(A61,TRANSPORTE!A1:D117,3,FALSE)</f>
        <v>Transporte de arena</v>
      </c>
      <c r="C61" s="47"/>
      <c r="D61" s="47"/>
      <c r="E61" s="47"/>
      <c r="F61" s="47"/>
      <c r="G61" s="47"/>
      <c r="H61" s="310" t="s">
        <v>339</v>
      </c>
      <c r="I61" s="278">
        <v>0.378</v>
      </c>
      <c r="J61" s="285">
        <v>1</v>
      </c>
      <c r="K61" s="278">
        <f>I61*J61</f>
        <v>0.378</v>
      </c>
      <c r="L61" s="912">
        <f>VLOOKUP(A61,TRANSPORTE!A1:D117,4,FALSE)</f>
        <v>819.12972593026996</v>
      </c>
      <c r="M61" s="913"/>
      <c r="N61" s="286">
        <f t="shared" ref="N61:N62" si="1">K61*L61</f>
        <v>309.63103640164206</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912">
        <f>VLOOKUP(A62,TRANSPORTE!A1:D117,4,FALSE)</f>
        <v>819.12972593026996</v>
      </c>
      <c r="M62" s="913"/>
      <c r="N62" s="286">
        <f t="shared" si="1"/>
        <v>412.84138186885605</v>
      </c>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1050.1243086426061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254917.1041433826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50983.420828676521</v>
      </c>
      <c r="M84" s="861"/>
      <c r="N84" s="51"/>
    </row>
    <row r="85" spans="1:14">
      <c r="B85" s="89" t="s">
        <v>973</v>
      </c>
      <c r="C85" s="90"/>
      <c r="D85" s="90"/>
      <c r="E85" s="90"/>
      <c r="F85" s="90"/>
      <c r="G85" s="90"/>
      <c r="H85" s="90"/>
      <c r="I85" s="87"/>
      <c r="J85" s="88"/>
      <c r="K85" s="303">
        <v>0.05</v>
      </c>
      <c r="L85" s="860">
        <f>N79*K85</f>
        <v>12745.85520716913</v>
      </c>
      <c r="M85" s="861"/>
      <c r="N85" s="51"/>
    </row>
    <row r="86" spans="1:14" ht="15.75" thickBot="1">
      <c r="B86" s="91" t="s">
        <v>974</v>
      </c>
      <c r="C86" s="92"/>
      <c r="D86" s="92"/>
      <c r="E86" s="92"/>
      <c r="F86" s="92"/>
      <c r="G86" s="92"/>
      <c r="H86" s="92"/>
      <c r="I86" s="93"/>
      <c r="J86" s="94"/>
      <c r="K86" s="304">
        <v>0.05</v>
      </c>
      <c r="L86" s="862">
        <f>N79*K86</f>
        <v>12745.85520716913</v>
      </c>
      <c r="M86" s="863"/>
      <c r="N86" s="51"/>
    </row>
    <row r="87" spans="1:14" ht="15.75" thickBot="1">
      <c r="B87" s="825" t="s">
        <v>953</v>
      </c>
      <c r="C87" s="826"/>
      <c r="D87" s="826"/>
      <c r="E87" s="826"/>
      <c r="F87" s="826"/>
      <c r="G87" s="826"/>
      <c r="H87" s="826"/>
      <c r="I87" s="826"/>
      <c r="J87" s="826"/>
      <c r="K87" s="826"/>
      <c r="L87" s="826"/>
      <c r="M87" s="827"/>
      <c r="N87" s="52">
        <f>L84+L85+L86</f>
        <v>76475.131243014781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331392.2353863974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1345.39621807204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1597.1088328737699</v>
      </c>
      <c r="N48" s="271">
        <f>K48*M48</f>
        <v>798.55441643688494</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325456.87884284847</v>
      </c>
      <c r="N49" s="271">
        <f>K49*M49</f>
        <v>328711.44763127697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5013.6131233215146</v>
      </c>
      <c r="N50" s="271">
        <f>K50*M50</f>
        <v>1504.0839369964544</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914" t="s">
        <v>953</v>
      </c>
      <c r="C55" s="868"/>
      <c r="D55" s="868"/>
      <c r="E55" s="868"/>
      <c r="F55" s="868"/>
      <c r="G55" s="868"/>
      <c r="H55" s="868"/>
      <c r="I55" s="868"/>
      <c r="J55" s="868"/>
      <c r="K55" s="868"/>
      <c r="L55" s="868"/>
      <c r="M55" s="869"/>
      <c r="N55" s="104">
        <f>SUM(N48:N54)</f>
        <v>331014.08598471031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912">
        <f>VLOOKUP(A60,TRANSPORTE!A1:D117,4,FALSE)</f>
        <v>1593.603833207188</v>
      </c>
      <c r="M60" s="913"/>
      <c r="N60" s="286">
        <f>K60*L60</f>
        <v>1609.5398715392598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1609.5398715392598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360876.94643576245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72175.389287152488</v>
      </c>
      <c r="M84" s="861"/>
      <c r="N84" s="51"/>
    </row>
    <row r="85" spans="1:14">
      <c r="B85" s="89" t="s">
        <v>973</v>
      </c>
      <c r="C85" s="90"/>
      <c r="D85" s="90"/>
      <c r="E85" s="90"/>
      <c r="F85" s="90"/>
      <c r="G85" s="90"/>
      <c r="H85" s="90"/>
      <c r="I85" s="87"/>
      <c r="J85" s="88"/>
      <c r="K85" s="303">
        <v>0.05</v>
      </c>
      <c r="L85" s="860">
        <f>N79*K85</f>
        <v>18043.847321788122</v>
      </c>
      <c r="M85" s="861"/>
      <c r="N85" s="51"/>
    </row>
    <row r="86" spans="1:14" ht="15.75" thickBot="1">
      <c r="B86" s="91" t="s">
        <v>974</v>
      </c>
      <c r="C86" s="92"/>
      <c r="D86" s="92"/>
      <c r="E86" s="92"/>
      <c r="F86" s="92"/>
      <c r="G86" s="92"/>
      <c r="H86" s="92"/>
      <c r="I86" s="93"/>
      <c r="J86" s="94"/>
      <c r="K86" s="304">
        <v>0.05</v>
      </c>
      <c r="L86" s="862">
        <f>N79*K86</f>
        <v>18043.847321788122</v>
      </c>
      <c r="M86" s="863"/>
      <c r="N86" s="51"/>
    </row>
    <row r="87" spans="1:14" ht="15.75" thickBot="1">
      <c r="B87" s="825" t="s">
        <v>953</v>
      </c>
      <c r="C87" s="826"/>
      <c r="D87" s="826"/>
      <c r="E87" s="826"/>
      <c r="F87" s="826"/>
      <c r="G87" s="826"/>
      <c r="H87" s="826"/>
      <c r="I87" s="826"/>
      <c r="J87" s="826"/>
      <c r="K87" s="826"/>
      <c r="L87" s="826"/>
      <c r="M87" s="827"/>
      <c r="N87" s="52">
        <f>L84+L85+L86</f>
        <v>108263.08393072874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469140.03036649118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29.25" customHeight="1" thickBot="1">
      <c r="A31" t="s">
        <v>1845</v>
      </c>
      <c r="B31" s="80" t="s">
        <v>1135</v>
      </c>
      <c r="C31" s="967" t="s">
        <v>2143</v>
      </c>
      <c r="D31" s="968"/>
      <c r="E31" s="968"/>
      <c r="F31" s="968"/>
      <c r="G31" s="968"/>
      <c r="H31" s="968"/>
      <c r="I31" s="968"/>
      <c r="J31" s="994"/>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1597.1088328737699</v>
      </c>
      <c r="N48" s="271">
        <f>K48*M48</f>
        <v>79.855441643688494</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55811.048272744039</v>
      </c>
      <c r="N49" s="271">
        <f>K49*M49</f>
        <v>55811.048272744039</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55890.903714387729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57395.541419688583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11479.108283937718</v>
      </c>
      <c r="M84" s="861"/>
      <c r="N84" s="51"/>
    </row>
    <row r="85" spans="1:14">
      <c r="B85" s="89" t="s">
        <v>973</v>
      </c>
      <c r="C85" s="90"/>
      <c r="D85" s="90"/>
      <c r="E85" s="90"/>
      <c r="F85" s="90"/>
      <c r="G85" s="90"/>
      <c r="H85" s="90"/>
      <c r="I85" s="87"/>
      <c r="J85" s="88"/>
      <c r="K85" s="303">
        <v>0.05</v>
      </c>
      <c r="L85" s="860">
        <f>N79*K85</f>
        <v>2869.7770709844294</v>
      </c>
      <c r="M85" s="861"/>
      <c r="N85" s="51"/>
    </row>
    <row r="86" spans="1:14" ht="15.75" thickBot="1">
      <c r="B86" s="91" t="s">
        <v>974</v>
      </c>
      <c r="C86" s="92"/>
      <c r="D86" s="92"/>
      <c r="E86" s="92"/>
      <c r="F86" s="92"/>
      <c r="G86" s="92"/>
      <c r="H86" s="92"/>
      <c r="I86" s="93"/>
      <c r="J86" s="94"/>
      <c r="K86" s="304">
        <v>0.05</v>
      </c>
      <c r="L86" s="862">
        <f>N79*K86</f>
        <v>2869.7770709844294</v>
      </c>
      <c r="M86" s="863"/>
      <c r="N86" s="51"/>
    </row>
    <row r="87" spans="1:14" ht="15.75" thickBot="1">
      <c r="B87" s="825" t="s">
        <v>953</v>
      </c>
      <c r="C87" s="826"/>
      <c r="D87" s="826"/>
      <c r="E87" s="826"/>
      <c r="F87" s="826"/>
      <c r="G87" s="826"/>
      <c r="H87" s="826"/>
      <c r="I87" s="826"/>
      <c r="J87" s="826"/>
      <c r="K87" s="826"/>
      <c r="L87" s="826"/>
      <c r="M87" s="827"/>
      <c r="N87" s="52">
        <f>L84+L85+L86</f>
        <v>17218.662425906576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74614.203845595155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1683</v>
      </c>
      <c r="C31" s="967" t="s">
        <v>2144</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6"/>
      <c r="J36" s="267"/>
      <c r="K36" s="268">
        <f>VLOOKUP(A36,EQUIPOS!A6:D163,4,FALSE)</f>
        <v>5111.3148377845864</v>
      </c>
      <c r="L36" s="269"/>
      <c r="M36" s="335">
        <v>1.25</v>
      </c>
      <c r="N36" s="271">
        <f>K36/M36</f>
        <v>4089.051870227669</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1886.7062180720402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5975.758088299709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26618.480547896164</v>
      </c>
      <c r="N48" s="271">
        <f>K48*M48</f>
        <v>13309.240273948082</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1597.1088328737699</v>
      </c>
      <c r="N49" s="271">
        <f>K49*M49</f>
        <v>798.55441643688494</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325456.87884284847</v>
      </c>
      <c r="N50" s="271">
        <f>K50*M50</f>
        <v>328711.44763127697</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5013.6131233215146</v>
      </c>
      <c r="N51" s="271">
        <f>K51*M51</f>
        <v>1504.0839369964544</v>
      </c>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344323.32625865843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912">
        <f>VLOOKUP(A58,TRANSPORTE!A1:D117,4,FALSE)</f>
        <v>1593.603833207188</v>
      </c>
      <c r="M58" s="913"/>
      <c r="N58" s="286">
        <f>K58*L58</f>
        <v>1609.5398715392598</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912">
        <f>VLOOKUP(A59,TRANSPORTE!A1:D117,4,FALSE)</f>
        <v>819.12972593026996</v>
      </c>
      <c r="M59" s="913"/>
      <c r="N59" s="286">
        <f>K59*L59</f>
        <v>409.56486296513498</v>
      </c>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2019.1047345043949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390052.31344290334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78010.462688580665</v>
      </c>
      <c r="M82" s="861"/>
      <c r="N82" s="51"/>
    </row>
    <row r="83" spans="1:14">
      <c r="B83" s="89" t="s">
        <v>973</v>
      </c>
      <c r="C83" s="90"/>
      <c r="D83" s="90"/>
      <c r="E83" s="90"/>
      <c r="F83" s="90"/>
      <c r="G83" s="90"/>
      <c r="H83" s="90"/>
      <c r="I83" s="87"/>
      <c r="J83" s="88"/>
      <c r="K83" s="303">
        <v>0.05</v>
      </c>
      <c r="L83" s="860">
        <f>N77*K83</f>
        <v>19502.615672145166</v>
      </c>
      <c r="M83" s="861"/>
      <c r="N83" s="51"/>
    </row>
    <row r="84" spans="1:14" ht="15.75" thickBot="1">
      <c r="B84" s="91" t="s">
        <v>974</v>
      </c>
      <c r="C84" s="92"/>
      <c r="D84" s="92"/>
      <c r="E84" s="92"/>
      <c r="F84" s="92"/>
      <c r="G84" s="92"/>
      <c r="H84" s="92"/>
      <c r="I84" s="93"/>
      <c r="J84" s="94"/>
      <c r="K84" s="304">
        <v>0.05</v>
      </c>
      <c r="L84" s="862">
        <f>N77*K84</f>
        <v>19502.615672145166</v>
      </c>
      <c r="M84" s="863"/>
      <c r="N84" s="51"/>
    </row>
    <row r="85" spans="1:14" ht="15.75" thickBot="1">
      <c r="B85" s="825" t="s">
        <v>953</v>
      </c>
      <c r="C85" s="826"/>
      <c r="D85" s="826"/>
      <c r="E85" s="826"/>
      <c r="F85" s="826"/>
      <c r="G85" s="826"/>
      <c r="H85" s="826"/>
      <c r="I85" s="826"/>
      <c r="J85" s="826"/>
      <c r="K85" s="826"/>
      <c r="L85" s="826"/>
      <c r="M85" s="827"/>
      <c r="N85" s="52">
        <f>L82+L83+L84</f>
        <v>117015.694032871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507068.00747577433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1.5" customHeight="1" thickBot="1">
      <c r="A31" t="s">
        <v>1845</v>
      </c>
      <c r="B31" s="80" t="s">
        <v>1684</v>
      </c>
      <c r="C31" s="967" t="s">
        <v>2145</v>
      </c>
      <c r="D31" s="968"/>
      <c r="E31" s="968"/>
      <c r="F31" s="968"/>
      <c r="G31" s="968"/>
      <c r="H31" s="968"/>
      <c r="I31" s="968"/>
      <c r="J31" s="994"/>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6"/>
      <c r="J36" s="267"/>
      <c r="K36" s="268">
        <f>VLOOKUP(A36,EQUIPOS!A6:D163,4,FALSE)</f>
        <v>5111.3148377845864</v>
      </c>
      <c r="L36" s="269"/>
      <c r="M36" s="335">
        <v>18.75</v>
      </c>
      <c r="N36" s="271">
        <f>K36/M36</f>
        <v>272.60345801517792</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107.73674787146933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380.34020588664725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26618.480547896164</v>
      </c>
      <c r="N48" s="271">
        <f>K48*M48</f>
        <v>1330.9240273948083</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1597.1088328737699</v>
      </c>
      <c r="N49" s="271">
        <f>K49*M49</f>
        <v>79.855441643688494</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55811.048272744039</v>
      </c>
      <c r="N50" s="271">
        <f>K50*M50</f>
        <v>55811.048272744039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57221.827741782537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912">
        <f>VLOOKUP(A58,TRANSPORTE!A1:D117,4,FALSE)</f>
        <v>819.12972593026996</v>
      </c>
      <c r="M58" s="913"/>
      <c r="N58" s="286">
        <f>K58*L58</f>
        <v>40.956486296513503</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40.956486296513503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59797.859391395083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11959.571878279017</v>
      </c>
      <c r="M82" s="861"/>
      <c r="N82" s="51"/>
    </row>
    <row r="83" spans="1:14">
      <c r="B83" s="89" t="s">
        <v>973</v>
      </c>
      <c r="C83" s="90"/>
      <c r="D83" s="90"/>
      <c r="E83" s="90"/>
      <c r="F83" s="90"/>
      <c r="G83" s="90"/>
      <c r="H83" s="90"/>
      <c r="I83" s="87"/>
      <c r="J83" s="88"/>
      <c r="K83" s="303">
        <v>0.05</v>
      </c>
      <c r="L83" s="860">
        <f>N77*K83</f>
        <v>2989.8929695697543</v>
      </c>
      <c r="M83" s="861"/>
      <c r="N83" s="51"/>
    </row>
    <row r="84" spans="1:14" ht="15.75" thickBot="1">
      <c r="B84" s="91" t="s">
        <v>974</v>
      </c>
      <c r="C84" s="92"/>
      <c r="D84" s="92"/>
      <c r="E84" s="92"/>
      <c r="F84" s="92"/>
      <c r="G84" s="92"/>
      <c r="H84" s="92"/>
      <c r="I84" s="93"/>
      <c r="J84" s="94"/>
      <c r="K84" s="304">
        <v>0.05</v>
      </c>
      <c r="L84" s="862">
        <f>N77*K84</f>
        <v>2989.8929695697543</v>
      </c>
      <c r="M84" s="863"/>
      <c r="N84" s="51"/>
    </row>
    <row r="85" spans="1:14" ht="15.75" thickBot="1">
      <c r="B85" s="825" t="s">
        <v>953</v>
      </c>
      <c r="C85" s="826"/>
      <c r="D85" s="826"/>
      <c r="E85" s="826"/>
      <c r="F85" s="826"/>
      <c r="G85" s="826"/>
      <c r="H85" s="826"/>
      <c r="I85" s="826"/>
      <c r="J85" s="826"/>
      <c r="K85" s="826"/>
      <c r="L85" s="826"/>
      <c r="M85" s="827"/>
      <c r="N85" s="52">
        <f>L82+L83+L84</f>
        <v>17939.357817418528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77737.217208813614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325456.87884284847</v>
      </c>
      <c r="N48" s="271">
        <f>K48*M48</f>
        <v>22781.981518999393</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5013.6131233215146</v>
      </c>
      <c r="N49" s="271">
        <f>K49*M49</f>
        <v>1504.0839369964544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24286.065455995849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912">
        <f>VLOOKUP(A58,TRANSPORTE!A1:D117,4,FALSE)</f>
        <v>1593.603833207188</v>
      </c>
      <c r="M58" s="913"/>
      <c r="N58" s="286">
        <f>K58*L58</f>
        <v>111.55226832450317</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111.55226832450317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27222.949782271637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5444.5899564543279</v>
      </c>
      <c r="M82" s="861"/>
      <c r="N82" s="51"/>
    </row>
    <row r="83" spans="1:14">
      <c r="B83" s="89" t="s">
        <v>973</v>
      </c>
      <c r="C83" s="90"/>
      <c r="D83" s="90"/>
      <c r="E83" s="90"/>
      <c r="F83" s="90"/>
      <c r="G83" s="90"/>
      <c r="H83" s="90"/>
      <c r="I83" s="87"/>
      <c r="J83" s="88"/>
      <c r="K83" s="303">
        <v>0.05</v>
      </c>
      <c r="L83" s="860">
        <f>N77*K83</f>
        <v>1361.147489113582</v>
      </c>
      <c r="M83" s="861"/>
      <c r="N83" s="51"/>
    </row>
    <row r="84" spans="1:14" ht="15.75" thickBot="1">
      <c r="B84" s="91" t="s">
        <v>974</v>
      </c>
      <c r="C84" s="92"/>
      <c r="D84" s="92"/>
      <c r="E84" s="92"/>
      <c r="F84" s="92"/>
      <c r="G84" s="92"/>
      <c r="H84" s="92"/>
      <c r="I84" s="93"/>
      <c r="J84" s="94"/>
      <c r="K84" s="304">
        <v>0.05</v>
      </c>
      <c r="L84" s="862">
        <f>N77*K84</f>
        <v>1361.147489113582</v>
      </c>
      <c r="M84" s="863"/>
      <c r="N84" s="51"/>
    </row>
    <row r="85" spans="1:14" ht="15.75" thickBot="1">
      <c r="B85" s="825" t="s">
        <v>953</v>
      </c>
      <c r="C85" s="826"/>
      <c r="D85" s="826"/>
      <c r="E85" s="826"/>
      <c r="F85" s="826"/>
      <c r="G85" s="826"/>
      <c r="H85" s="826"/>
      <c r="I85" s="826"/>
      <c r="J85" s="826"/>
      <c r="K85" s="826"/>
      <c r="L85" s="826"/>
      <c r="M85" s="827"/>
      <c r="N85" s="52">
        <f>L82+L83+L84</f>
        <v>8166.8849346814923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35389.834716953126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43712.86875575508</v>
      </c>
      <c r="N48" s="271">
        <f>K48*M48</f>
        <v>54641.085944693848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54641.085944693848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56145.723649994703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11229.144729998941</v>
      </c>
      <c r="M82" s="861"/>
      <c r="N82" s="51"/>
    </row>
    <row r="83" spans="1:14">
      <c r="B83" s="89" t="s">
        <v>973</v>
      </c>
      <c r="C83" s="90"/>
      <c r="D83" s="90"/>
      <c r="E83" s="90"/>
      <c r="F83" s="90"/>
      <c r="G83" s="90"/>
      <c r="H83" s="90"/>
      <c r="I83" s="87"/>
      <c r="J83" s="88"/>
      <c r="K83" s="303">
        <v>0.05</v>
      </c>
      <c r="L83" s="860">
        <f>N77*K83</f>
        <v>2807.2861824997353</v>
      </c>
      <c r="M83" s="861"/>
      <c r="N83" s="51"/>
    </row>
    <row r="84" spans="1:14" ht="15.75" thickBot="1">
      <c r="B84" s="91" t="s">
        <v>974</v>
      </c>
      <c r="C84" s="92"/>
      <c r="D84" s="92"/>
      <c r="E84" s="92"/>
      <c r="F84" s="92"/>
      <c r="G84" s="92"/>
      <c r="H84" s="92"/>
      <c r="I84" s="93"/>
      <c r="J84" s="94"/>
      <c r="K84" s="304">
        <v>0.05</v>
      </c>
      <c r="L84" s="862">
        <f>N77*K84</f>
        <v>2807.2861824997353</v>
      </c>
      <c r="M84" s="863"/>
      <c r="N84" s="51"/>
    </row>
    <row r="85" spans="1:14" ht="15.75" thickBot="1">
      <c r="B85" s="825" t="s">
        <v>953</v>
      </c>
      <c r="C85" s="826"/>
      <c r="D85" s="826"/>
      <c r="E85" s="826"/>
      <c r="F85" s="826"/>
      <c r="G85" s="826"/>
      <c r="H85" s="826"/>
      <c r="I85" s="826"/>
      <c r="J85" s="826"/>
      <c r="K85" s="826"/>
      <c r="L85" s="826"/>
      <c r="M85" s="827"/>
      <c r="N85" s="52">
        <f>L82+L83+L84</f>
        <v>16843.71709499841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72989.440744993117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161.605121807204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418503.20434857684</v>
      </c>
      <c r="N48" s="271">
        <f>K48*M48</f>
        <v>837.00640869715369</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325456.87884284847</v>
      </c>
      <c r="N49" s="271">
        <f>K49*M49</f>
        <v>22781.981518999393</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5013.6131233215146</v>
      </c>
      <c r="N50" s="271">
        <f>K50*M50</f>
        <v>1504.0839369964544</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25123.071864693004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912">
        <f>VLOOKUP(A58,TRANSPORTE!A1:D117,4,FALSE)</f>
        <v>1593.603833207188</v>
      </c>
      <c r="M58" s="913"/>
      <c r="N58" s="286">
        <f>K58*L58</f>
        <v>114.73947599091755</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114.73947599091755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28631.518898635204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5726.3037797270408</v>
      </c>
      <c r="M82" s="861"/>
      <c r="N82" s="51"/>
    </row>
    <row r="83" spans="1:14">
      <c r="B83" s="89" t="s">
        <v>973</v>
      </c>
      <c r="C83" s="90"/>
      <c r="D83" s="90"/>
      <c r="E83" s="90"/>
      <c r="F83" s="90"/>
      <c r="G83" s="90"/>
      <c r="H83" s="90"/>
      <c r="I83" s="87"/>
      <c r="J83" s="88"/>
      <c r="K83" s="303">
        <v>0.05</v>
      </c>
      <c r="L83" s="860">
        <f>N77*K83</f>
        <v>1431.5759449317602</v>
      </c>
      <c r="M83" s="861"/>
      <c r="N83" s="51"/>
    </row>
    <row r="84" spans="1:14" ht="15.75" thickBot="1">
      <c r="B84" s="91" t="s">
        <v>974</v>
      </c>
      <c r="C84" s="92"/>
      <c r="D84" s="92"/>
      <c r="E84" s="92"/>
      <c r="F84" s="92"/>
      <c r="G84" s="92"/>
      <c r="H84" s="92"/>
      <c r="I84" s="93"/>
      <c r="J84" s="94"/>
      <c r="K84" s="304">
        <v>0.05</v>
      </c>
      <c r="L84" s="862">
        <f>N77*K84</f>
        <v>1431.5759449317602</v>
      </c>
      <c r="M84" s="863"/>
      <c r="N84" s="51"/>
    </row>
    <row r="85" spans="1:14" ht="15.75" thickBot="1">
      <c r="B85" s="825" t="s">
        <v>953</v>
      </c>
      <c r="C85" s="826"/>
      <c r="D85" s="826"/>
      <c r="E85" s="826"/>
      <c r="F85" s="826"/>
      <c r="G85" s="826"/>
      <c r="H85" s="826"/>
      <c r="I85" s="826"/>
      <c r="J85" s="826"/>
      <c r="K85" s="826"/>
      <c r="L85" s="826"/>
      <c r="M85" s="827"/>
      <c r="N85" s="52">
        <f>L82+L83+L84</f>
        <v>8589.4556695905612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37220.974568225764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89.693081204802667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418503.20434857684</v>
      </c>
      <c r="N48" s="271">
        <f>K48*M48</f>
        <v>837.00640869715369</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43712.86875575508</v>
      </c>
      <c r="N49" s="271">
        <f>K49*M49</f>
        <v>54641.085944693848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55478.092353391003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912">
        <f>VLOOKUP(A58,TRANSPORTE!A1:D117,4,FALSE)</f>
        <v>1593.603833207188</v>
      </c>
      <c r="M58" s="913"/>
      <c r="N58" s="286">
        <f>K58*L58</f>
        <v>3.187207666414376</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3.187207666414376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57364.834266358273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11472.966853271655</v>
      </c>
      <c r="M82" s="861"/>
      <c r="N82" s="51"/>
    </row>
    <row r="83" spans="1:14">
      <c r="B83" s="89" t="s">
        <v>973</v>
      </c>
      <c r="C83" s="90"/>
      <c r="D83" s="90"/>
      <c r="E83" s="90"/>
      <c r="F83" s="90"/>
      <c r="G83" s="90"/>
      <c r="H83" s="90"/>
      <c r="I83" s="87"/>
      <c r="J83" s="88"/>
      <c r="K83" s="303">
        <v>0.05</v>
      </c>
      <c r="L83" s="860">
        <f>N77*K83</f>
        <v>2868.2417133179138</v>
      </c>
      <c r="M83" s="861"/>
      <c r="N83" s="51"/>
    </row>
    <row r="84" spans="1:14" ht="15.75" thickBot="1">
      <c r="B84" s="91" t="s">
        <v>974</v>
      </c>
      <c r="C84" s="92"/>
      <c r="D84" s="92"/>
      <c r="E84" s="92"/>
      <c r="F84" s="92"/>
      <c r="G84" s="92"/>
      <c r="H84" s="92"/>
      <c r="I84" s="93"/>
      <c r="J84" s="94"/>
      <c r="K84" s="304">
        <v>0.05</v>
      </c>
      <c r="L84" s="862">
        <f>N77*K84</f>
        <v>2868.2417133179138</v>
      </c>
      <c r="M84" s="863"/>
      <c r="N84" s="51"/>
    </row>
    <row r="85" spans="1:14" ht="15.75" thickBot="1">
      <c r="B85" s="825" t="s">
        <v>953</v>
      </c>
      <c r="C85" s="826"/>
      <c r="D85" s="826"/>
      <c r="E85" s="826"/>
      <c r="F85" s="826"/>
      <c r="G85" s="826"/>
      <c r="H85" s="826"/>
      <c r="I85" s="826"/>
      <c r="J85" s="826"/>
      <c r="K85" s="826"/>
      <c r="L85" s="826"/>
      <c r="M85" s="827"/>
      <c r="N85" s="52">
        <f>L82+L83+L84</f>
        <v>17209.450279907483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74574.284546265757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5814.4450643524651</v>
      </c>
      <c r="N48" s="271">
        <f>K48*M48</f>
        <v>6395.8895707877118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6395.8895707877118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6869.5358207877116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1373.9071641575424</v>
      </c>
      <c r="M82" s="861"/>
      <c r="N82" s="51"/>
    </row>
    <row r="83" spans="1:14">
      <c r="B83" s="89" t="s">
        <v>973</v>
      </c>
      <c r="C83" s="90"/>
      <c r="D83" s="90"/>
      <c r="E83" s="90"/>
      <c r="F83" s="90"/>
      <c r="G83" s="90"/>
      <c r="H83" s="90"/>
      <c r="I83" s="87"/>
      <c r="J83" s="88"/>
      <c r="K83" s="303">
        <v>0.05</v>
      </c>
      <c r="L83" s="860">
        <f>N77*K83</f>
        <v>343.4767910393856</v>
      </c>
      <c r="M83" s="861"/>
      <c r="N83" s="51"/>
    </row>
    <row r="84" spans="1:14" ht="15.75" thickBot="1">
      <c r="B84" s="91" t="s">
        <v>974</v>
      </c>
      <c r="C84" s="92"/>
      <c r="D84" s="92"/>
      <c r="E84" s="92"/>
      <c r="F84" s="92"/>
      <c r="G84" s="92"/>
      <c r="H84" s="92"/>
      <c r="I84" s="93"/>
      <c r="J84" s="94"/>
      <c r="K84" s="304">
        <v>0.05</v>
      </c>
      <c r="L84" s="862">
        <f>N77*K84</f>
        <v>343.4767910393856</v>
      </c>
      <c r="M84" s="863"/>
      <c r="N84" s="51"/>
    </row>
    <row r="85" spans="1:14" ht="15.75" thickBot="1">
      <c r="B85" s="825" t="s">
        <v>953</v>
      </c>
      <c r="C85" s="826"/>
      <c r="D85" s="826"/>
      <c r="E85" s="826"/>
      <c r="F85" s="826"/>
      <c r="G85" s="826"/>
      <c r="H85" s="826"/>
      <c r="I85" s="826"/>
      <c r="J85" s="826"/>
      <c r="K85" s="826"/>
      <c r="L85" s="826"/>
      <c r="M85" s="827"/>
      <c r="N85" s="52">
        <f>L82+L83+L84</f>
        <v>2060.8607462363138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8930.396567024025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7560.4257352345076</v>
      </c>
      <c r="N48" s="271">
        <f>K48*M48</f>
        <v>8316.4683087579597</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8316.4683087579597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8790.1145587579595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1758.0229117515919</v>
      </c>
      <c r="M82" s="861"/>
      <c r="N82" s="51"/>
    </row>
    <row r="83" spans="1:14">
      <c r="B83" s="89" t="s">
        <v>973</v>
      </c>
      <c r="C83" s="90"/>
      <c r="D83" s="90"/>
      <c r="E83" s="90"/>
      <c r="F83" s="90"/>
      <c r="G83" s="90"/>
      <c r="H83" s="90"/>
      <c r="I83" s="87"/>
      <c r="J83" s="88"/>
      <c r="K83" s="303">
        <v>0.05</v>
      </c>
      <c r="L83" s="860">
        <f>N77*K83</f>
        <v>439.50572793789797</v>
      </c>
      <c r="M83" s="861"/>
      <c r="N83" s="51"/>
    </row>
    <row r="84" spans="1:14" ht="15.75" thickBot="1">
      <c r="B84" s="91" t="s">
        <v>974</v>
      </c>
      <c r="C84" s="92"/>
      <c r="D84" s="92"/>
      <c r="E84" s="92"/>
      <c r="F84" s="92"/>
      <c r="G84" s="92"/>
      <c r="H84" s="92"/>
      <c r="I84" s="93"/>
      <c r="J84" s="94"/>
      <c r="K84" s="304">
        <v>0.05</v>
      </c>
      <c r="L84" s="862">
        <f>N77*K84</f>
        <v>439.50572793789797</v>
      </c>
      <c r="M84" s="863"/>
      <c r="N84" s="51"/>
    </row>
    <row r="85" spans="1:14" ht="15.75" thickBot="1">
      <c r="B85" s="825" t="s">
        <v>953</v>
      </c>
      <c r="C85" s="826"/>
      <c r="D85" s="826"/>
      <c r="E85" s="826"/>
      <c r="F85" s="826"/>
      <c r="G85" s="826"/>
      <c r="H85" s="826"/>
      <c r="I85" s="826"/>
      <c r="J85" s="826"/>
      <c r="K85" s="826"/>
      <c r="L85" s="826"/>
      <c r="M85" s="827"/>
      <c r="N85" s="52">
        <f>L82+L83+L84</f>
        <v>2637.0343676273878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11427.148926385347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324.78600000000006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53236.961095792329</v>
      </c>
      <c r="N48" s="271">
        <f>K48*M48</f>
        <v>58560.657205371564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58560.657205371564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912">
        <f>VLOOKUP(A58,TRANSPORTE!A1:D117,4,FALSE)</f>
        <v>819.12972593026996</v>
      </c>
      <c r="M58" s="913"/>
      <c r="N58" s="286">
        <f>K58*L58</f>
        <v>901.04269852329708</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901.04269852329708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66282.205903894865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13256.441180778973</v>
      </c>
      <c r="M82" s="861"/>
      <c r="N82" s="51"/>
    </row>
    <row r="83" spans="1:14">
      <c r="B83" s="89" t="s">
        <v>973</v>
      </c>
      <c r="C83" s="90"/>
      <c r="D83" s="90"/>
      <c r="E83" s="90"/>
      <c r="F83" s="90"/>
      <c r="G83" s="90"/>
      <c r="H83" s="90"/>
      <c r="I83" s="87"/>
      <c r="J83" s="88"/>
      <c r="K83" s="303">
        <v>0.05</v>
      </c>
      <c r="L83" s="860">
        <f>N77*K83</f>
        <v>3314.1102951947432</v>
      </c>
      <c r="M83" s="861"/>
      <c r="N83" s="51"/>
    </row>
    <row r="84" spans="1:14" ht="15.75" thickBot="1">
      <c r="B84" s="91" t="s">
        <v>974</v>
      </c>
      <c r="C84" s="92"/>
      <c r="D84" s="92"/>
      <c r="E84" s="92"/>
      <c r="F84" s="92"/>
      <c r="G84" s="92"/>
      <c r="H84" s="92"/>
      <c r="I84" s="93"/>
      <c r="J84" s="94"/>
      <c r="K84" s="304">
        <v>0.05</v>
      </c>
      <c r="L84" s="862">
        <f>N77*K84</f>
        <v>3314.1102951947432</v>
      </c>
      <c r="M84" s="863"/>
      <c r="N84" s="51"/>
    </row>
    <row r="85" spans="1:14" ht="15.75" thickBot="1">
      <c r="B85" s="825" t="s">
        <v>953</v>
      </c>
      <c r="C85" s="826"/>
      <c r="D85" s="826"/>
      <c r="E85" s="826"/>
      <c r="F85" s="826"/>
      <c r="G85" s="826"/>
      <c r="H85" s="826"/>
      <c r="I85" s="826"/>
      <c r="J85" s="826"/>
      <c r="K85" s="826"/>
      <c r="L85" s="826"/>
      <c r="M85" s="827"/>
      <c r="N85" s="52">
        <f>L82+L83+L84</f>
        <v>19884.661771168459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86166.867675063317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6"/>
      <c r="J36" s="267"/>
      <c r="K36" s="268">
        <f>VLOOKUP(A36,EQUIPOS!A6:D163,4,FALSE)</f>
        <v>5111.3148377845864</v>
      </c>
      <c r="L36" s="269"/>
      <c r="M36" s="335">
        <v>3</v>
      </c>
      <c r="N36" s="271">
        <f>K36/M36</f>
        <v>1703.7716125948621</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451.0916666666667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2154.863279261529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40460.090432802172</v>
      </c>
      <c r="N48" s="271">
        <f>K48*M48</f>
        <v>50575.113041002711</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50575.113041002711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912">
        <f>VLOOKUP(A60,TRANSPORTE!A1:D117,4,FALSE)</f>
        <v>819.12972593026996</v>
      </c>
      <c r="M60" s="913"/>
      <c r="N60" s="286">
        <f>K60*L60</f>
        <v>1023.9121574128375</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1023.9121574128375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58264.805144343743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11652.961028868749</v>
      </c>
      <c r="M84" s="861"/>
      <c r="N84" s="51"/>
    </row>
    <row r="85" spans="1:14">
      <c r="B85" s="89" t="s">
        <v>973</v>
      </c>
      <c r="C85" s="90"/>
      <c r="D85" s="90"/>
      <c r="E85" s="90"/>
      <c r="F85" s="90"/>
      <c r="G85" s="90"/>
      <c r="H85" s="90"/>
      <c r="I85" s="87"/>
      <c r="J85" s="88"/>
      <c r="K85" s="303">
        <v>0.05</v>
      </c>
      <c r="L85" s="860">
        <f>N79*K85</f>
        <v>2913.2402572171873</v>
      </c>
      <c r="M85" s="861"/>
      <c r="N85" s="51"/>
    </row>
    <row r="86" spans="1:14" ht="15.75" thickBot="1">
      <c r="B86" s="91" t="s">
        <v>974</v>
      </c>
      <c r="C86" s="92"/>
      <c r="D86" s="92"/>
      <c r="E86" s="92"/>
      <c r="F86" s="92"/>
      <c r="G86" s="92"/>
      <c r="H86" s="92"/>
      <c r="I86" s="93"/>
      <c r="J86" s="94"/>
      <c r="K86" s="304">
        <v>0.05</v>
      </c>
      <c r="L86" s="862">
        <f>N79*K86</f>
        <v>2913.2402572171873</v>
      </c>
      <c r="M86" s="863"/>
      <c r="N86" s="51"/>
    </row>
    <row r="87" spans="1:14" ht="15.75" thickBot="1">
      <c r="B87" s="825" t="s">
        <v>953</v>
      </c>
      <c r="C87" s="826"/>
      <c r="D87" s="826"/>
      <c r="E87" s="826"/>
      <c r="F87" s="826"/>
      <c r="G87" s="826"/>
      <c r="H87" s="826"/>
      <c r="I87" s="826"/>
      <c r="J87" s="826"/>
      <c r="K87" s="826"/>
      <c r="L87" s="826"/>
      <c r="M87" s="827"/>
      <c r="N87" s="52">
        <f>L84+L85+L86</f>
        <v>17479.441543303124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75744.246687646868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6"/>
      <c r="J36" s="267"/>
      <c r="K36" s="268">
        <f>VLOOKUP(A36,EQUIPOS!A6:D163,4,FALSE)</f>
        <v>122671.55610683006</v>
      </c>
      <c r="L36" s="269"/>
      <c r="M36" s="335">
        <v>2.5</v>
      </c>
      <c r="N36" s="271">
        <f>K36/M36</f>
        <v>49068.622442732027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49470.665551768048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8340.920124300872</v>
      </c>
      <c r="N48" s="271">
        <f>K48*M48</f>
        <v>8424.3293255438803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8424.3293255438803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65935.857058032328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13187.171411606467</v>
      </c>
      <c r="M84" s="861"/>
      <c r="N84" s="51"/>
    </row>
    <row r="85" spans="1:14">
      <c r="B85" s="89" t="s">
        <v>973</v>
      </c>
      <c r="C85" s="90"/>
      <c r="D85" s="90"/>
      <c r="E85" s="90"/>
      <c r="F85" s="90"/>
      <c r="G85" s="90"/>
      <c r="H85" s="90"/>
      <c r="I85" s="87"/>
      <c r="J85" s="88"/>
      <c r="K85" s="303">
        <v>0.05</v>
      </c>
      <c r="L85" s="860">
        <f>N79*K85</f>
        <v>3296.7928529016167</v>
      </c>
      <c r="M85" s="861"/>
      <c r="N85" s="51"/>
    </row>
    <row r="86" spans="1:14" ht="15.75" thickBot="1">
      <c r="B86" s="91" t="s">
        <v>974</v>
      </c>
      <c r="C86" s="92"/>
      <c r="D86" s="92"/>
      <c r="E86" s="92"/>
      <c r="F86" s="92"/>
      <c r="G86" s="92"/>
      <c r="H86" s="92"/>
      <c r="I86" s="93"/>
      <c r="J86" s="94"/>
      <c r="K86" s="304">
        <v>0.05</v>
      </c>
      <c r="L86" s="862">
        <f>N79*K86</f>
        <v>3296.7928529016167</v>
      </c>
      <c r="M86" s="863"/>
      <c r="N86" s="51"/>
    </row>
    <row r="87" spans="1:14" ht="15.75" thickBot="1">
      <c r="B87" s="825" t="s">
        <v>953</v>
      </c>
      <c r="C87" s="826"/>
      <c r="D87" s="826"/>
      <c r="E87" s="826"/>
      <c r="F87" s="826"/>
      <c r="G87" s="826"/>
      <c r="H87" s="826"/>
      <c r="I87" s="826"/>
      <c r="J87" s="826"/>
      <c r="K87" s="826"/>
      <c r="L87" s="826"/>
      <c r="M87" s="827"/>
      <c r="N87" s="52">
        <f>L84+L85+L86</f>
        <v>19780.757117409699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85716.614175442024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6"/>
      <c r="J36" s="267"/>
      <c r="K36" s="268">
        <f>VLOOKUP(A36,EQUIPOS!A6:D163,4,FALSE)</f>
        <v>122671.55610683006</v>
      </c>
      <c r="L36" s="269"/>
      <c r="M36" s="335">
        <v>1.25</v>
      </c>
      <c r="N36" s="271">
        <f>K36/M36</f>
        <v>98137.244885464053</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99211.986103536095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8340.920124300872</v>
      </c>
      <c r="N48" s="271">
        <f>K48*M48</f>
        <v>8424.3293255438803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8424.3293255438803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129131.13979052077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25826.227958104155</v>
      </c>
      <c r="M84" s="861"/>
      <c r="N84" s="51"/>
    </row>
    <row r="85" spans="1:14">
      <c r="B85" s="89" t="s">
        <v>973</v>
      </c>
      <c r="C85" s="90"/>
      <c r="D85" s="90"/>
      <c r="E85" s="90"/>
      <c r="F85" s="90"/>
      <c r="G85" s="90"/>
      <c r="H85" s="90"/>
      <c r="I85" s="87"/>
      <c r="J85" s="88"/>
      <c r="K85" s="303">
        <v>0.05</v>
      </c>
      <c r="L85" s="860">
        <f>N79*K85</f>
        <v>6456.5569895260387</v>
      </c>
      <c r="M85" s="861"/>
      <c r="N85" s="51"/>
    </row>
    <row r="86" spans="1:14" ht="15.75" thickBot="1">
      <c r="B86" s="91" t="s">
        <v>974</v>
      </c>
      <c r="C86" s="92"/>
      <c r="D86" s="92"/>
      <c r="E86" s="92"/>
      <c r="F86" s="92"/>
      <c r="G86" s="92"/>
      <c r="H86" s="92"/>
      <c r="I86" s="93"/>
      <c r="J86" s="94"/>
      <c r="K86" s="304">
        <v>0.05</v>
      </c>
      <c r="L86" s="862">
        <f>N79*K86</f>
        <v>6456.5569895260387</v>
      </c>
      <c r="M86" s="863"/>
      <c r="N86" s="51"/>
    </row>
    <row r="87" spans="1:14" ht="15.75" thickBot="1">
      <c r="B87" s="825" t="s">
        <v>953</v>
      </c>
      <c r="C87" s="826"/>
      <c r="D87" s="826"/>
      <c r="E87" s="826"/>
      <c r="F87" s="826"/>
      <c r="G87" s="826"/>
      <c r="H87" s="826"/>
      <c r="I87" s="826"/>
      <c r="J87" s="826"/>
      <c r="K87" s="826"/>
      <c r="L87" s="826"/>
      <c r="M87" s="827"/>
      <c r="N87" s="52">
        <f>L84+L85+L86</f>
        <v>38739.341937156234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167870.48172767699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314</v>
      </c>
      <c r="B36" s="874" t="str">
        <f>VLOOKUP(A36,EQUIPOS!A6:D154,3,FALSE)</f>
        <v xml:space="preserve">Retroexcavadora E-200 sobre orugas
</v>
      </c>
      <c r="C36" s="875"/>
      <c r="D36" s="875"/>
      <c r="E36" s="875"/>
      <c r="F36" s="875"/>
      <c r="G36" s="875"/>
      <c r="H36" s="876"/>
      <c r="I36" s="266"/>
      <c r="J36" s="267"/>
      <c r="K36" s="268">
        <f>VLOOKUP(A36,EQUIPOS!A6:D163,4,FALSE)</f>
        <v>122671.55610683006</v>
      </c>
      <c r="L36" s="269"/>
      <c r="M36" s="335">
        <v>23</v>
      </c>
      <c r="N36" s="271">
        <f>K36/M36</f>
        <v>5333.5459176882632</v>
      </c>
    </row>
    <row r="37" spans="1:14">
      <c r="A37" s="113" t="s">
        <v>328</v>
      </c>
      <c r="B37" s="874" t="str">
        <f>VLOOKUP(A37,EQUIPOS!A7:D154,3,FALSE)</f>
        <v xml:space="preserve">Taco metálico o puntal (escamas en concreto)
</v>
      </c>
      <c r="C37" s="875"/>
      <c r="D37" s="875"/>
      <c r="E37" s="875"/>
      <c r="F37" s="875"/>
      <c r="G37" s="875"/>
      <c r="H37" s="876"/>
      <c r="I37" s="420"/>
      <c r="J37" s="421"/>
      <c r="K37" s="268">
        <f>VLOOKUP(A37,EQUIPOS!A7:D164,4,FALSE)</f>
        <v>73.131154106333312</v>
      </c>
      <c r="L37" s="334"/>
      <c r="M37" s="335">
        <v>1</v>
      </c>
      <c r="N37" s="271">
        <f>K37/M37</f>
        <v>73.131154106333312</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N75*M41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6481.4182898666368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4349.4597215262329</v>
      </c>
      <c r="N48" s="271">
        <f>K48*M48</f>
        <v>1522.3109025341814</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950.81212517085089</v>
      </c>
      <c r="N49" s="271">
        <f>K49*M49</f>
        <v>950.81212517085089</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2928.0328602685777</v>
      </c>
      <c r="N50" s="271">
        <f>K50*M50</f>
        <v>11126.524869020595</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352617.14129642432</v>
      </c>
      <c r="N51" s="271">
        <f>K51*M51</f>
        <v>63471.085433356377</v>
      </c>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77070.733330082003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912">
        <f>VLOOKUP(A58,TRANSPORTE!A1:D117,4,FALSE)</f>
        <v>1593.603833207188</v>
      </c>
      <c r="M58" s="913"/>
      <c r="N58" s="286">
        <f>K58*L58</f>
        <v>286.84868997729382</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286.84868997729382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105333.82467136673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21066.764934273349</v>
      </c>
      <c r="M82" s="861"/>
      <c r="N82" s="51"/>
    </row>
    <row r="83" spans="1:14">
      <c r="B83" s="89" t="s">
        <v>973</v>
      </c>
      <c r="C83" s="90"/>
      <c r="D83" s="90"/>
      <c r="E83" s="90"/>
      <c r="F83" s="90"/>
      <c r="G83" s="90"/>
      <c r="H83" s="90"/>
      <c r="I83" s="87"/>
      <c r="J83" s="88"/>
      <c r="K83" s="303">
        <v>0.05</v>
      </c>
      <c r="L83" s="860">
        <f>N77*K83</f>
        <v>5266.6912335683373</v>
      </c>
      <c r="M83" s="861"/>
      <c r="N83" s="51"/>
    </row>
    <row r="84" spans="1:14" ht="15.75" thickBot="1">
      <c r="B84" s="91" t="s">
        <v>974</v>
      </c>
      <c r="C84" s="92"/>
      <c r="D84" s="92"/>
      <c r="E84" s="92"/>
      <c r="F84" s="92"/>
      <c r="G84" s="92"/>
      <c r="H84" s="92"/>
      <c r="I84" s="93"/>
      <c r="J84" s="94"/>
      <c r="K84" s="304">
        <v>0.05</v>
      </c>
      <c r="L84" s="862">
        <f>N77*K84</f>
        <v>5266.6912335683373</v>
      </c>
      <c r="M84" s="863"/>
      <c r="N84" s="51"/>
    </row>
    <row r="85" spans="1:14" ht="15.75" thickBot="1">
      <c r="B85" s="825" t="s">
        <v>953</v>
      </c>
      <c r="C85" s="826"/>
      <c r="D85" s="826"/>
      <c r="E85" s="826"/>
      <c r="F85" s="826"/>
      <c r="G85" s="826"/>
      <c r="H85" s="826"/>
      <c r="I85" s="826"/>
      <c r="J85" s="826"/>
      <c r="K85" s="826"/>
      <c r="L85" s="826"/>
      <c r="M85" s="827"/>
      <c r="N85" s="52">
        <f>L82+L83+L84</f>
        <v>31600.147401410024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136933.97207277676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N75*M41</f>
        <v>53.737060903601993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3303.3224019375079</v>
      </c>
      <c r="N48" s="271">
        <f>K48*M48</f>
        <v>3303.3224019375079</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616.03681901607047</v>
      </c>
      <c r="N49" s="271">
        <f>K49*M49</f>
        <v>2464.1472760642819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5" t="s">
        <v>953</v>
      </c>
      <c r="C53" s="826"/>
      <c r="D53" s="826"/>
      <c r="E53" s="826"/>
      <c r="F53" s="826"/>
      <c r="G53" s="826"/>
      <c r="H53" s="826"/>
      <c r="I53" s="826"/>
      <c r="J53" s="826"/>
      <c r="K53" s="826"/>
      <c r="L53" s="826"/>
      <c r="M53" s="827"/>
      <c r="N53" s="393">
        <f>SUM(N48:N52)</f>
        <v>5767.4696780017894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B58" s="46"/>
      <c r="C58" s="316"/>
      <c r="D58" s="316"/>
      <c r="E58" s="316"/>
      <c r="F58" s="316"/>
      <c r="G58" s="316"/>
      <c r="H58" s="310"/>
      <c r="I58" s="278"/>
      <c r="J58" s="285"/>
      <c r="K58" s="278"/>
      <c r="L58" s="912"/>
      <c r="M58" s="913"/>
      <c r="N58" s="286"/>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59">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6358.5773479414111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1271.7154695882823</v>
      </c>
      <c r="M82" s="861"/>
      <c r="N82" s="51"/>
    </row>
    <row r="83" spans="1:14">
      <c r="B83" s="89" t="s">
        <v>973</v>
      </c>
      <c r="C83" s="90"/>
      <c r="D83" s="90"/>
      <c r="E83" s="90"/>
      <c r="F83" s="90"/>
      <c r="G83" s="90"/>
      <c r="H83" s="90"/>
      <c r="I83" s="87"/>
      <c r="J83" s="88"/>
      <c r="K83" s="303">
        <v>0.05</v>
      </c>
      <c r="L83" s="860">
        <f>N77*K83</f>
        <v>317.92886739707058</v>
      </c>
      <c r="M83" s="861"/>
      <c r="N83" s="51"/>
    </row>
    <row r="84" spans="1:14" ht="15.75" thickBot="1">
      <c r="B84" s="91" t="s">
        <v>974</v>
      </c>
      <c r="C84" s="92"/>
      <c r="D84" s="92"/>
      <c r="E84" s="92"/>
      <c r="F84" s="92"/>
      <c r="G84" s="92"/>
      <c r="H84" s="92"/>
      <c r="I84" s="93"/>
      <c r="J84" s="94"/>
      <c r="K84" s="304">
        <v>0.05</v>
      </c>
      <c r="L84" s="862">
        <f>N77*K84</f>
        <v>317.92886739707058</v>
      </c>
      <c r="M84" s="863"/>
      <c r="N84" s="51"/>
    </row>
    <row r="85" spans="1:14" ht="15.75" thickBot="1">
      <c r="B85" s="825" t="s">
        <v>953</v>
      </c>
      <c r="C85" s="826"/>
      <c r="D85" s="826"/>
      <c r="E85" s="826"/>
      <c r="F85" s="826"/>
      <c r="G85" s="826"/>
      <c r="H85" s="826"/>
      <c r="I85" s="826"/>
      <c r="J85" s="826"/>
      <c r="K85" s="826"/>
      <c r="L85" s="826"/>
      <c r="M85" s="827"/>
      <c r="N85" s="52">
        <f>L82+L83+L84</f>
        <v>1907.5732043824232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8266.1505523238338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269</v>
      </c>
      <c r="B36" s="874" t="str">
        <f>VLOOKUP(A36,EQUIPOS!A6:D154,3,FALSE)</f>
        <v>Motoniveladora  potencia 215 HP, ancho de cuchilla 4,27 m, peso 18 ton.</v>
      </c>
      <c r="C36" s="875"/>
      <c r="D36" s="875"/>
      <c r="E36" s="875"/>
      <c r="F36" s="875"/>
      <c r="G36" s="875"/>
      <c r="H36" s="876"/>
      <c r="I36" s="266"/>
      <c r="J36" s="267"/>
      <c r="K36" s="268">
        <f>VLOOKUP(A36,EQUIPOS!A6:D163,4,FALSE)</f>
        <v>153339.44513353758</v>
      </c>
      <c r="L36" s="269"/>
      <c r="M36" s="335">
        <v>15</v>
      </c>
      <c r="N36" s="271">
        <f>K36/M36</f>
        <v>10222.629675569171</v>
      </c>
    </row>
    <row r="37" spans="1:14">
      <c r="A37" s="113" t="s">
        <v>365</v>
      </c>
      <c r="B37" s="874" t="str">
        <f>VLOOKUP(A37,EQUIPOS!A7:D154,3,FALSE)</f>
        <v xml:space="preserve">Vibrocompatador, potencia 153 HP, peso 10 Ton. </v>
      </c>
      <c r="C37" s="875"/>
      <c r="D37" s="875"/>
      <c r="E37" s="875"/>
      <c r="F37" s="875"/>
      <c r="G37" s="875"/>
      <c r="H37" s="876"/>
      <c r="I37" s="420"/>
      <c r="J37" s="421"/>
      <c r="K37" s="268">
        <f>VLOOKUP(A37,EQUIPOS!A7:D164,4,FALSE)</f>
        <v>102226.29675569171</v>
      </c>
      <c r="L37" s="334"/>
      <c r="M37" s="335">
        <v>15</v>
      </c>
      <c r="N37" s="271">
        <f>K37/M37</f>
        <v>6815.0864503794473</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112.11635150600333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17149.83247745462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26618.480547896164</v>
      </c>
      <c r="N48" s="271">
        <f>K48*M48</f>
        <v>27949.404575290973</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44.719047320465556</v>
      </c>
      <c r="N49" s="271">
        <f>K49*M49</f>
        <v>1341.5714196139668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29290.97599490494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912">
        <f>VLOOKUP(A60,TRANSPORTE!A1:D117,4,FALSE)</f>
        <v>819.12972593026996</v>
      </c>
      <c r="M60" s="913"/>
      <c r="N60" s="286">
        <f>K60*L60</f>
        <v>860.08621222678346</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860.08621222678346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49543.221714706415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9908.644342941283</v>
      </c>
      <c r="M84" s="861"/>
      <c r="N84" s="51"/>
    </row>
    <row r="85" spans="1:14">
      <c r="B85" s="89" t="s">
        <v>973</v>
      </c>
      <c r="C85" s="90"/>
      <c r="D85" s="90"/>
      <c r="E85" s="90"/>
      <c r="F85" s="90"/>
      <c r="G85" s="90"/>
      <c r="H85" s="90"/>
      <c r="I85" s="87"/>
      <c r="J85" s="88"/>
      <c r="K85" s="303">
        <v>0.05</v>
      </c>
      <c r="L85" s="860">
        <f>N79*K85</f>
        <v>2477.1610857353207</v>
      </c>
      <c r="M85" s="861"/>
      <c r="N85" s="51"/>
    </row>
    <row r="86" spans="1:14" ht="15.75" thickBot="1">
      <c r="B86" s="91" t="s">
        <v>974</v>
      </c>
      <c r="C86" s="92"/>
      <c r="D86" s="92"/>
      <c r="E86" s="92"/>
      <c r="F86" s="92"/>
      <c r="G86" s="92"/>
      <c r="H86" s="92"/>
      <c r="I86" s="93"/>
      <c r="J86" s="94"/>
      <c r="K86" s="304">
        <v>0.05</v>
      </c>
      <c r="L86" s="862">
        <f>N79*K86</f>
        <v>2477.1610857353207</v>
      </c>
      <c r="M86" s="863"/>
      <c r="N86" s="51"/>
    </row>
    <row r="87" spans="1:14" ht="15.75" thickBot="1">
      <c r="B87" s="825" t="s">
        <v>953</v>
      </c>
      <c r="C87" s="826"/>
      <c r="D87" s="826"/>
      <c r="E87" s="826"/>
      <c r="F87" s="826"/>
      <c r="G87" s="826"/>
      <c r="H87" s="826"/>
      <c r="I87" s="826"/>
      <c r="J87" s="826"/>
      <c r="K87" s="826"/>
      <c r="L87" s="826"/>
      <c r="M87" s="827"/>
      <c r="N87" s="52">
        <f>L84+L85+L86</f>
        <v>14862.966514411924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64406.188229118343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2.25" customHeight="1" thickBot="1">
      <c r="A31" t="s">
        <v>1845</v>
      </c>
      <c r="B31" s="80" t="s">
        <v>1144</v>
      </c>
      <c r="C31" s="967" t="s">
        <v>2155</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5013.6131233215146</v>
      </c>
      <c r="N50" s="271">
        <f>K50*M50</f>
        <v>10027.226246643029</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133039.16577838501</v>
      </c>
      <c r="N51" s="271">
        <f>K51*M51</f>
        <v>66519.582889192505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124096.1994929589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141965.77998123862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28393.155996247726</v>
      </c>
      <c r="M84" s="861"/>
      <c r="N84" s="51"/>
    </row>
    <row r="85" spans="1:14">
      <c r="B85" s="89" t="s">
        <v>973</v>
      </c>
      <c r="C85" s="90"/>
      <c r="D85" s="90"/>
      <c r="E85" s="90"/>
      <c r="F85" s="90"/>
      <c r="G85" s="90"/>
      <c r="H85" s="90"/>
      <c r="I85" s="87"/>
      <c r="J85" s="88"/>
      <c r="K85" s="303">
        <v>0.05</v>
      </c>
      <c r="L85" s="860">
        <f>N79*K85</f>
        <v>7098.2889990619315</v>
      </c>
      <c r="M85" s="861"/>
      <c r="N85" s="51"/>
    </row>
    <row r="86" spans="1:14" ht="15.75" thickBot="1">
      <c r="B86" s="91" t="s">
        <v>974</v>
      </c>
      <c r="C86" s="92"/>
      <c r="D86" s="92"/>
      <c r="E86" s="92"/>
      <c r="F86" s="92"/>
      <c r="G86" s="92"/>
      <c r="H86" s="92"/>
      <c r="I86" s="93"/>
      <c r="J86" s="94"/>
      <c r="K86" s="304">
        <v>0.05</v>
      </c>
      <c r="L86" s="862">
        <f>N79*K86</f>
        <v>7098.2889990619315</v>
      </c>
      <c r="M86" s="863"/>
      <c r="N86" s="51"/>
    </row>
    <row r="87" spans="1:14" ht="15.75" thickBot="1">
      <c r="B87" s="825" t="s">
        <v>953</v>
      </c>
      <c r="C87" s="826"/>
      <c r="D87" s="826"/>
      <c r="E87" s="826"/>
      <c r="F87" s="826"/>
      <c r="G87" s="826"/>
      <c r="H87" s="826"/>
      <c r="I87" s="826"/>
      <c r="J87" s="826"/>
      <c r="K87" s="826"/>
      <c r="L87" s="826"/>
      <c r="M87" s="827"/>
      <c r="N87" s="52">
        <f>L84+L85+L86</f>
        <v>42589.733994371585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184555.5139756102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1.5" customHeight="1" thickBot="1">
      <c r="A31" t="s">
        <v>1845</v>
      </c>
      <c r="B31" s="80" t="s">
        <v>1692</v>
      </c>
      <c r="C31" s="967" t="s">
        <v>2156</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5013.6131233215146</v>
      </c>
      <c r="N50" s="271">
        <f>K50*M50</f>
        <v>10027.226246643029</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85027.00387114496</v>
      </c>
      <c r="N51" s="271">
        <f>K51*M51</f>
        <v>42513.50193557248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100090.11853933887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117959.69902761858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23591.939805523718</v>
      </c>
      <c r="M84" s="861"/>
      <c r="N84" s="51"/>
    </row>
    <row r="85" spans="1:14">
      <c r="B85" s="89" t="s">
        <v>973</v>
      </c>
      <c r="C85" s="90"/>
      <c r="D85" s="90"/>
      <c r="E85" s="90"/>
      <c r="F85" s="90"/>
      <c r="G85" s="90"/>
      <c r="H85" s="90"/>
      <c r="I85" s="87"/>
      <c r="J85" s="88"/>
      <c r="K85" s="303">
        <v>0.05</v>
      </c>
      <c r="L85" s="860">
        <f>N79*K85</f>
        <v>5897.9849513809295</v>
      </c>
      <c r="M85" s="861"/>
      <c r="N85" s="51"/>
    </row>
    <row r="86" spans="1:14" ht="15.75" thickBot="1">
      <c r="B86" s="91" t="s">
        <v>974</v>
      </c>
      <c r="C86" s="92"/>
      <c r="D86" s="92"/>
      <c r="E86" s="92"/>
      <c r="F86" s="92"/>
      <c r="G86" s="92"/>
      <c r="H86" s="92"/>
      <c r="I86" s="93"/>
      <c r="J86" s="94"/>
      <c r="K86" s="304">
        <v>0.05</v>
      </c>
      <c r="L86" s="862">
        <f>N79*K86</f>
        <v>5897.9849513809295</v>
      </c>
      <c r="M86" s="863"/>
      <c r="N86" s="51"/>
    </row>
    <row r="87" spans="1:14" ht="15.75" thickBot="1">
      <c r="B87" s="825" t="s">
        <v>953</v>
      </c>
      <c r="C87" s="826"/>
      <c r="D87" s="826"/>
      <c r="E87" s="826"/>
      <c r="F87" s="826"/>
      <c r="G87" s="826"/>
      <c r="H87" s="826"/>
      <c r="I87" s="826"/>
      <c r="J87" s="826"/>
      <c r="K87" s="826"/>
      <c r="L87" s="826"/>
      <c r="M87" s="827"/>
      <c r="N87" s="52">
        <f>L84+L85+L86</f>
        <v>35387.909708285581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153347.60873590416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75" customHeight="1" thickBot="1">
      <c r="A31" t="s">
        <v>1845</v>
      </c>
      <c r="B31" s="80" t="s">
        <v>1693</v>
      </c>
      <c r="C31" s="967" t="s">
        <v>2157</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5013.6131233215146</v>
      </c>
      <c r="N50" s="271">
        <f>K50*M50</f>
        <v>10027.226246643029</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110775.187341116</v>
      </c>
      <c r="N51" s="271">
        <f>K51*M51</f>
        <v>55387.593670558002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112964.2102743244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130833.79076260411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26166.758152520822</v>
      </c>
      <c r="M84" s="861"/>
      <c r="N84" s="51"/>
    </row>
    <row r="85" spans="1:14">
      <c r="B85" s="89" t="s">
        <v>973</v>
      </c>
      <c r="C85" s="90"/>
      <c r="D85" s="90"/>
      <c r="E85" s="90"/>
      <c r="F85" s="90"/>
      <c r="G85" s="90"/>
      <c r="H85" s="90"/>
      <c r="I85" s="87"/>
      <c r="J85" s="88"/>
      <c r="K85" s="303">
        <v>0.05</v>
      </c>
      <c r="L85" s="860">
        <f>N79*K85</f>
        <v>6541.6895381302056</v>
      </c>
      <c r="M85" s="861"/>
      <c r="N85" s="51"/>
    </row>
    <row r="86" spans="1:14" ht="15.75" thickBot="1">
      <c r="B86" s="91" t="s">
        <v>974</v>
      </c>
      <c r="C86" s="92"/>
      <c r="D86" s="92"/>
      <c r="E86" s="92"/>
      <c r="F86" s="92"/>
      <c r="G86" s="92"/>
      <c r="H86" s="92"/>
      <c r="I86" s="93"/>
      <c r="J86" s="94"/>
      <c r="K86" s="304">
        <v>0.05</v>
      </c>
      <c r="L86" s="862">
        <f>N79*K86</f>
        <v>6541.6895381302056</v>
      </c>
      <c r="M86" s="863"/>
      <c r="N86" s="51"/>
    </row>
    <row r="87" spans="1:14" ht="15.75" thickBot="1">
      <c r="B87" s="825" t="s">
        <v>953</v>
      </c>
      <c r="C87" s="826"/>
      <c r="D87" s="826"/>
      <c r="E87" s="826"/>
      <c r="F87" s="826"/>
      <c r="G87" s="826"/>
      <c r="H87" s="826"/>
      <c r="I87" s="826"/>
      <c r="J87" s="826"/>
      <c r="K87" s="826"/>
      <c r="L87" s="826"/>
      <c r="M87" s="827"/>
      <c r="N87" s="52">
        <f>L84+L85+L86</f>
        <v>39250.137228781234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170083.92799138534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29.25" customHeight="1" thickBot="1">
      <c r="A31" t="s">
        <v>1845</v>
      </c>
      <c r="B31" s="80" t="s">
        <v>1694</v>
      </c>
      <c r="C31" s="967" t="s">
        <v>2158</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5701.678533359358</v>
      </c>
      <c r="N49" s="271">
        <f>K49*M49</f>
        <v>6556.9303133632611</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5013.6131233215146</v>
      </c>
      <c r="N50" s="271">
        <f>K50*M50</f>
        <v>10027.226246643029</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112444.29723797862</v>
      </c>
      <c r="N51" s="271">
        <f>K51*M51</f>
        <v>56222.148618989311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113798.7652227557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131668.34571103542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26333.669142207087</v>
      </c>
      <c r="M84" s="861"/>
      <c r="N84" s="51"/>
    </row>
    <row r="85" spans="1:14">
      <c r="B85" s="89" t="s">
        <v>973</v>
      </c>
      <c r="C85" s="90"/>
      <c r="D85" s="90"/>
      <c r="E85" s="90"/>
      <c r="F85" s="90"/>
      <c r="G85" s="90"/>
      <c r="H85" s="90"/>
      <c r="I85" s="87"/>
      <c r="J85" s="88"/>
      <c r="K85" s="303">
        <v>0.05</v>
      </c>
      <c r="L85" s="860">
        <f>N79*K85</f>
        <v>6583.4172855517718</v>
      </c>
      <c r="M85" s="861"/>
      <c r="N85" s="51"/>
    </row>
    <row r="86" spans="1:14" ht="15.75" thickBot="1">
      <c r="B86" s="91" t="s">
        <v>974</v>
      </c>
      <c r="C86" s="92"/>
      <c r="D86" s="92"/>
      <c r="E86" s="92"/>
      <c r="F86" s="92"/>
      <c r="G86" s="92"/>
      <c r="H86" s="92"/>
      <c r="I86" s="93"/>
      <c r="J86" s="94"/>
      <c r="K86" s="304">
        <v>0.05</v>
      </c>
      <c r="L86" s="862">
        <f>N79*K86</f>
        <v>6583.4172855517718</v>
      </c>
      <c r="M86" s="863"/>
      <c r="N86" s="51"/>
    </row>
    <row r="87" spans="1:14" ht="15.75" thickBot="1">
      <c r="B87" s="825" t="s">
        <v>953</v>
      </c>
      <c r="C87" s="826"/>
      <c r="D87" s="826"/>
      <c r="E87" s="826"/>
      <c r="F87" s="826"/>
      <c r="G87" s="826"/>
      <c r="H87" s="826"/>
      <c r="I87" s="826"/>
      <c r="J87" s="826"/>
      <c r="K87" s="826"/>
      <c r="L87" s="826"/>
      <c r="M87" s="827"/>
      <c r="N87" s="52">
        <f>L84+L85+L86</f>
        <v>39500.503713310623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171168.84942434606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75" customHeight="1" thickBot="1">
      <c r="A31" t="s">
        <v>1845</v>
      </c>
      <c r="B31" s="80" t="s">
        <v>1145</v>
      </c>
      <c r="C31" s="967" t="s">
        <v>1734</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5701.678533359358</v>
      </c>
      <c r="N49" s="271">
        <f>K49*M49</f>
        <v>2850.839266679679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5013.6131233215146</v>
      </c>
      <c r="N50" s="271">
        <f>K50*M50</f>
        <v>5013.6131233215146</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205197.83092374017</v>
      </c>
      <c r="N51" s="271">
        <f>K51*M51</f>
        <v>205197.83092374017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254054.74335750146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271924.32384578121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54384.864769156244</v>
      </c>
      <c r="M84" s="861"/>
      <c r="N84" s="51"/>
    </row>
    <row r="85" spans="1:14">
      <c r="B85" s="89" t="s">
        <v>973</v>
      </c>
      <c r="C85" s="90"/>
      <c r="D85" s="90"/>
      <c r="E85" s="90"/>
      <c r="F85" s="90"/>
      <c r="G85" s="90"/>
      <c r="H85" s="90"/>
      <c r="I85" s="87"/>
      <c r="J85" s="88"/>
      <c r="K85" s="303">
        <v>0.05</v>
      </c>
      <c r="L85" s="860">
        <f>N79*K85</f>
        <v>13596.216192289061</v>
      </c>
      <c r="M85" s="861"/>
      <c r="N85" s="51"/>
    </row>
    <row r="86" spans="1:14" ht="15.75" thickBot="1">
      <c r="B86" s="91" t="s">
        <v>974</v>
      </c>
      <c r="C86" s="92"/>
      <c r="D86" s="92"/>
      <c r="E86" s="92"/>
      <c r="F86" s="92"/>
      <c r="G86" s="92"/>
      <c r="H86" s="92"/>
      <c r="I86" s="93"/>
      <c r="J86" s="94"/>
      <c r="K86" s="304">
        <v>0.05</v>
      </c>
      <c r="L86" s="862">
        <f>N79*K86</f>
        <v>13596.216192289061</v>
      </c>
      <c r="M86" s="863"/>
      <c r="N86" s="51"/>
    </row>
    <row r="87" spans="1:14" ht="15.75" thickBot="1">
      <c r="B87" s="825" t="s">
        <v>953</v>
      </c>
      <c r="C87" s="826"/>
      <c r="D87" s="826"/>
      <c r="E87" s="826"/>
      <c r="F87" s="826"/>
      <c r="G87" s="826"/>
      <c r="H87" s="826"/>
      <c r="I87" s="826"/>
      <c r="J87" s="826"/>
      <c r="K87" s="826"/>
      <c r="L87" s="826"/>
      <c r="M87" s="827"/>
      <c r="N87" s="52">
        <f>L84+L85+L86</f>
        <v>81577.297153734369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353501.62099951558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75" customHeight="1" thickBot="1">
      <c r="A31" t="s">
        <v>1845</v>
      </c>
      <c r="B31" s="80" t="s">
        <v>1695</v>
      </c>
      <c r="C31" s="967" t="s">
        <v>1696</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5701.678533359358</v>
      </c>
      <c r="N49" s="271">
        <f>K49*M49</f>
        <v>2850.839266679679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5013.6131233215146</v>
      </c>
      <c r="N50" s="271">
        <f>K50*M50</f>
        <v>5013.6131233215146</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205197.83092374017</v>
      </c>
      <c r="N51" s="271">
        <f>K51*M51</f>
        <v>205197.83092374017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254054.74335750146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271924.32384578121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54384.864769156244</v>
      </c>
      <c r="M84" s="861"/>
      <c r="N84" s="51"/>
    </row>
    <row r="85" spans="1:14">
      <c r="B85" s="89" t="s">
        <v>973</v>
      </c>
      <c r="C85" s="90"/>
      <c r="D85" s="90"/>
      <c r="E85" s="90"/>
      <c r="F85" s="90"/>
      <c r="G85" s="90"/>
      <c r="H85" s="90"/>
      <c r="I85" s="87"/>
      <c r="J85" s="88"/>
      <c r="K85" s="303">
        <v>0.05</v>
      </c>
      <c r="L85" s="860">
        <f>N79*K85</f>
        <v>13596.216192289061</v>
      </c>
      <c r="M85" s="861"/>
      <c r="N85" s="51"/>
    </row>
    <row r="86" spans="1:14" ht="15.75" thickBot="1">
      <c r="B86" s="91" t="s">
        <v>974</v>
      </c>
      <c r="C86" s="92"/>
      <c r="D86" s="92"/>
      <c r="E86" s="92"/>
      <c r="F86" s="92"/>
      <c r="G86" s="92"/>
      <c r="H86" s="92"/>
      <c r="I86" s="93"/>
      <c r="J86" s="94"/>
      <c r="K86" s="304">
        <v>0.05</v>
      </c>
      <c r="L86" s="862">
        <f>N79*K86</f>
        <v>13596.216192289061</v>
      </c>
      <c r="M86" s="863"/>
      <c r="N86" s="51"/>
    </row>
    <row r="87" spans="1:14" ht="15.75" thickBot="1">
      <c r="B87" s="825" t="s">
        <v>953</v>
      </c>
      <c r="C87" s="826"/>
      <c r="D87" s="826"/>
      <c r="E87" s="826"/>
      <c r="F87" s="826"/>
      <c r="G87" s="826"/>
      <c r="H87" s="826"/>
      <c r="I87" s="826"/>
      <c r="J87" s="826"/>
      <c r="K87" s="826"/>
      <c r="L87" s="826"/>
      <c r="M87" s="827"/>
      <c r="N87" s="52">
        <f>L84+L85+L86</f>
        <v>81577.297153734369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353501.62099951558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75" customHeight="1" thickBot="1">
      <c r="A31" t="s">
        <v>1845</v>
      </c>
      <c r="B31" s="80" t="s">
        <v>1697</v>
      </c>
      <c r="C31" s="967" t="s">
        <v>1698</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5701.678533359358</v>
      </c>
      <c r="N49" s="271">
        <f>K49*M49</f>
        <v>2850.839266679679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5013.6131233215146</v>
      </c>
      <c r="N50" s="271">
        <f>K50*M50</f>
        <v>5013.6131233215146</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205197.83092374017</v>
      </c>
      <c r="N51" s="271">
        <f>K51*M51</f>
        <v>205197.83092374017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254054.74335750146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271924.32384578121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54384.864769156244</v>
      </c>
      <c r="M84" s="861"/>
      <c r="N84" s="51"/>
    </row>
    <row r="85" spans="1:14">
      <c r="B85" s="89" t="s">
        <v>973</v>
      </c>
      <c r="C85" s="90"/>
      <c r="D85" s="90"/>
      <c r="E85" s="90"/>
      <c r="F85" s="90"/>
      <c r="G85" s="90"/>
      <c r="H85" s="90"/>
      <c r="I85" s="87"/>
      <c r="J85" s="88"/>
      <c r="K85" s="303">
        <v>0.05</v>
      </c>
      <c r="L85" s="860">
        <f>N79*K85</f>
        <v>13596.216192289061</v>
      </c>
      <c r="M85" s="861"/>
      <c r="N85" s="51"/>
    </row>
    <row r="86" spans="1:14" ht="15.75" thickBot="1">
      <c r="B86" s="91" t="s">
        <v>974</v>
      </c>
      <c r="C86" s="92"/>
      <c r="D86" s="92"/>
      <c r="E86" s="92"/>
      <c r="F86" s="92"/>
      <c r="G86" s="92"/>
      <c r="H86" s="92"/>
      <c r="I86" s="93"/>
      <c r="J86" s="94"/>
      <c r="K86" s="304">
        <v>0.05</v>
      </c>
      <c r="L86" s="862">
        <f>N79*K86</f>
        <v>13596.216192289061</v>
      </c>
      <c r="M86" s="863"/>
      <c r="N86" s="51"/>
    </row>
    <row r="87" spans="1:14" ht="15.75" thickBot="1">
      <c r="B87" s="825" t="s">
        <v>953</v>
      </c>
      <c r="C87" s="826"/>
      <c r="D87" s="826"/>
      <c r="E87" s="826"/>
      <c r="F87" s="826"/>
      <c r="G87" s="826"/>
      <c r="H87" s="826"/>
      <c r="I87" s="826"/>
      <c r="J87" s="826"/>
      <c r="K87" s="826"/>
      <c r="L87" s="826"/>
      <c r="M87" s="827"/>
      <c r="N87" s="52">
        <f>L84+L85+L86</f>
        <v>81577.297153734369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353501.62099951558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75" customHeight="1" thickBot="1">
      <c r="A31" t="s">
        <v>1845</v>
      </c>
      <c r="B31" s="80" t="s">
        <v>1699</v>
      </c>
      <c r="C31" s="967" t="s">
        <v>1700</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37265.872767054629</v>
      </c>
      <c r="N48" s="271">
        <f>K48*M48</f>
        <v>40992.460043760097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5701.678533359358</v>
      </c>
      <c r="N49" s="271">
        <f>K49*M49</f>
        <v>2850.839266679679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5013.6131233215146</v>
      </c>
      <c r="N50" s="271">
        <f>K50*M50</f>
        <v>5013.6131233215146</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205197.83092374017</v>
      </c>
      <c r="N51" s="271">
        <f>K51*M51</f>
        <v>205197.83092374017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254054.74335750146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2">
        <f>VLOOKUP(A60,TRANSPORTE!A1:D117,4,FALSE)</f>
        <v>819.12972593026996</v>
      </c>
      <c r="M60" s="913"/>
      <c r="N60" s="286">
        <f>K60*L60</f>
        <v>901.04269852329708</v>
      </c>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901.04269852329708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271924.32384578121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54384.864769156244</v>
      </c>
      <c r="M84" s="861"/>
      <c r="N84" s="51"/>
    </row>
    <row r="85" spans="1:14">
      <c r="B85" s="89" t="s">
        <v>973</v>
      </c>
      <c r="C85" s="90"/>
      <c r="D85" s="90"/>
      <c r="E85" s="90"/>
      <c r="F85" s="90"/>
      <c r="G85" s="90"/>
      <c r="H85" s="90"/>
      <c r="I85" s="87"/>
      <c r="J85" s="88"/>
      <c r="K85" s="303">
        <v>0.05</v>
      </c>
      <c r="L85" s="860">
        <f>N79*K85</f>
        <v>13596.216192289061</v>
      </c>
      <c r="M85" s="861"/>
      <c r="N85" s="51"/>
    </row>
    <row r="86" spans="1:14" ht="15.75" thickBot="1">
      <c r="B86" s="91" t="s">
        <v>974</v>
      </c>
      <c r="C86" s="92"/>
      <c r="D86" s="92"/>
      <c r="E86" s="92"/>
      <c r="F86" s="92"/>
      <c r="G86" s="92"/>
      <c r="H86" s="92"/>
      <c r="I86" s="93"/>
      <c r="J86" s="94"/>
      <c r="K86" s="304">
        <v>0.05</v>
      </c>
      <c r="L86" s="862">
        <f>N79*K86</f>
        <v>13596.216192289061</v>
      </c>
      <c r="M86" s="863"/>
      <c r="N86" s="51"/>
    </row>
    <row r="87" spans="1:14" ht="15.75" thickBot="1">
      <c r="B87" s="825" t="s">
        <v>953</v>
      </c>
      <c r="C87" s="826"/>
      <c r="D87" s="826"/>
      <c r="E87" s="826"/>
      <c r="F87" s="826"/>
      <c r="G87" s="826"/>
      <c r="H87" s="826"/>
      <c r="I87" s="826"/>
      <c r="J87" s="826"/>
      <c r="K87" s="826"/>
      <c r="L87" s="826"/>
      <c r="M87" s="827"/>
      <c r="N87" s="52">
        <f>L84+L85+L86</f>
        <v>81577.297153734369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353501.62099951558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28.5" customHeight="1" thickBot="1">
      <c r="A31" t="s">
        <v>1845</v>
      </c>
      <c r="B31" s="80" t="s">
        <v>1701</v>
      </c>
      <c r="C31" s="967" t="s">
        <v>1702</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7560.7132148244254</v>
      </c>
      <c r="N48" s="271">
        <f>K48*M48</f>
        <v>9828.9271792717536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9828.9271792717536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11444.978397343793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2288.9956794687587</v>
      </c>
      <c r="M84" s="861"/>
      <c r="N84" s="51"/>
    </row>
    <row r="85" spans="1:14">
      <c r="B85" s="89" t="s">
        <v>973</v>
      </c>
      <c r="C85" s="90"/>
      <c r="D85" s="90"/>
      <c r="E85" s="90"/>
      <c r="F85" s="90"/>
      <c r="G85" s="90"/>
      <c r="H85" s="90"/>
      <c r="I85" s="87"/>
      <c r="J85" s="88"/>
      <c r="K85" s="303">
        <v>0.05</v>
      </c>
      <c r="L85" s="860">
        <f>N79*K85</f>
        <v>572.24891986718967</v>
      </c>
      <c r="M85" s="861"/>
      <c r="N85" s="51"/>
    </row>
    <row r="86" spans="1:14" ht="15.75" thickBot="1">
      <c r="B86" s="91" t="s">
        <v>974</v>
      </c>
      <c r="C86" s="92"/>
      <c r="D86" s="92"/>
      <c r="E86" s="92"/>
      <c r="F86" s="92"/>
      <c r="G86" s="92"/>
      <c r="H86" s="92"/>
      <c r="I86" s="93"/>
      <c r="J86" s="94"/>
      <c r="K86" s="304">
        <v>0.05</v>
      </c>
      <c r="L86" s="862">
        <f>N79*K86</f>
        <v>572.24891986718967</v>
      </c>
      <c r="M86" s="863"/>
      <c r="N86" s="51"/>
    </row>
    <row r="87" spans="1:14" ht="15.75" thickBot="1">
      <c r="B87" s="825" t="s">
        <v>953</v>
      </c>
      <c r="C87" s="826"/>
      <c r="D87" s="826"/>
      <c r="E87" s="826"/>
      <c r="F87" s="826"/>
      <c r="G87" s="826"/>
      <c r="H87" s="826"/>
      <c r="I87" s="826"/>
      <c r="J87" s="826"/>
      <c r="K87" s="826"/>
      <c r="L87" s="826"/>
      <c r="M87" s="827"/>
      <c r="N87" s="52">
        <f>L84+L85+L86</f>
        <v>3433.493519203138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14878.471916546932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 customHeight="1" thickBot="1">
      <c r="A31" t="s">
        <v>1845</v>
      </c>
      <c r="B31" s="80" t="s">
        <v>1703</v>
      </c>
      <c r="C31" s="967" t="s">
        <v>1704</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15186.375522185717</v>
      </c>
      <c r="N48" s="271">
        <f>K48*M48</f>
        <v>19742.288178841434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19742.288178841434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21358.339396913474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4271.667879382695</v>
      </c>
      <c r="M84" s="861"/>
      <c r="N84" s="51"/>
    </row>
    <row r="85" spans="1:14">
      <c r="B85" s="89" t="s">
        <v>973</v>
      </c>
      <c r="C85" s="90"/>
      <c r="D85" s="90"/>
      <c r="E85" s="90"/>
      <c r="F85" s="90"/>
      <c r="G85" s="90"/>
      <c r="H85" s="90"/>
      <c r="I85" s="87"/>
      <c r="J85" s="88"/>
      <c r="K85" s="303">
        <v>0.05</v>
      </c>
      <c r="L85" s="860">
        <f>N79*K85</f>
        <v>1067.9169698456737</v>
      </c>
      <c r="M85" s="861"/>
      <c r="N85" s="51"/>
    </row>
    <row r="86" spans="1:14" ht="15.75" thickBot="1">
      <c r="B86" s="91" t="s">
        <v>974</v>
      </c>
      <c r="C86" s="92"/>
      <c r="D86" s="92"/>
      <c r="E86" s="92"/>
      <c r="F86" s="92"/>
      <c r="G86" s="92"/>
      <c r="H86" s="92"/>
      <c r="I86" s="93"/>
      <c r="J86" s="94"/>
      <c r="K86" s="304">
        <v>0.05</v>
      </c>
      <c r="L86" s="862">
        <f>N79*K86</f>
        <v>1067.9169698456737</v>
      </c>
      <c r="M86" s="863"/>
      <c r="N86" s="51"/>
    </row>
    <row r="87" spans="1:14" ht="15.75" thickBot="1">
      <c r="B87" s="825" t="s">
        <v>953</v>
      </c>
      <c r="C87" s="826"/>
      <c r="D87" s="826"/>
      <c r="E87" s="826"/>
      <c r="F87" s="826"/>
      <c r="G87" s="826"/>
      <c r="H87" s="826"/>
      <c r="I87" s="826"/>
      <c r="J87" s="826"/>
      <c r="K87" s="826"/>
      <c r="L87" s="826"/>
      <c r="M87" s="827"/>
      <c r="N87" s="52">
        <f>L84+L85+L86</f>
        <v>6407.501819074042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27765.841215987515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75" customHeight="1" thickBot="1">
      <c r="A31" t="s">
        <v>1845</v>
      </c>
      <c r="B31" s="80" t="s">
        <v>1705</v>
      </c>
      <c r="C31" s="967" t="s">
        <v>2159</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7560.7132148244254</v>
      </c>
      <c r="N48" s="271">
        <f>K48*M48</f>
        <v>9828.9271792717536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9828.9271792717536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11444.978397343793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2288.9956794687587</v>
      </c>
      <c r="M84" s="861"/>
      <c r="N84" s="51"/>
    </row>
    <row r="85" spans="1:14">
      <c r="B85" s="89" t="s">
        <v>973</v>
      </c>
      <c r="C85" s="90"/>
      <c r="D85" s="90"/>
      <c r="E85" s="90"/>
      <c r="F85" s="90"/>
      <c r="G85" s="90"/>
      <c r="H85" s="90"/>
      <c r="I85" s="87"/>
      <c r="J85" s="88"/>
      <c r="K85" s="303">
        <v>0.05</v>
      </c>
      <c r="L85" s="860">
        <f>N79*K85</f>
        <v>572.24891986718967</v>
      </c>
      <c r="M85" s="861"/>
      <c r="N85" s="51"/>
    </row>
    <row r="86" spans="1:14" ht="15.75" thickBot="1">
      <c r="B86" s="91" t="s">
        <v>974</v>
      </c>
      <c r="C86" s="92"/>
      <c r="D86" s="92"/>
      <c r="E86" s="92"/>
      <c r="F86" s="92"/>
      <c r="G86" s="92"/>
      <c r="H86" s="92"/>
      <c r="I86" s="93"/>
      <c r="J86" s="94"/>
      <c r="K86" s="304">
        <v>0.05</v>
      </c>
      <c r="L86" s="862">
        <f>N79*K86</f>
        <v>572.24891986718967</v>
      </c>
      <c r="M86" s="863"/>
      <c r="N86" s="51"/>
    </row>
    <row r="87" spans="1:14" ht="15.75" thickBot="1">
      <c r="B87" s="825" t="s">
        <v>953</v>
      </c>
      <c r="C87" s="826"/>
      <c r="D87" s="826"/>
      <c r="E87" s="826"/>
      <c r="F87" s="826"/>
      <c r="G87" s="826"/>
      <c r="H87" s="826"/>
      <c r="I87" s="826"/>
      <c r="J87" s="826"/>
      <c r="K87" s="826"/>
      <c r="L87" s="826"/>
      <c r="M87" s="827"/>
      <c r="N87" s="52">
        <f>L84+L85+L86</f>
        <v>3433.493519203138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14878.471916546932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30" customHeight="1" thickBot="1">
      <c r="A31" t="s">
        <v>1845</v>
      </c>
      <c r="B31" s="80" t="s">
        <v>1706</v>
      </c>
      <c r="C31" s="967" t="s">
        <v>2160</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c r="C41" s="883"/>
      <c r="D41" s="883"/>
      <c r="E41" s="38"/>
      <c r="F41" s="39"/>
      <c r="G41" s="39"/>
      <c r="H41" s="40"/>
      <c r="I41" s="36"/>
      <c r="J41" s="37"/>
      <c r="K41" s="278"/>
      <c r="L41" s="275"/>
      <c r="M41" s="400"/>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15186.375522185717</v>
      </c>
      <c r="N48" s="271">
        <f>K48*M48</f>
        <v>19742.288178841434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19742.288178841434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21358.339396913474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4271.667879382695</v>
      </c>
      <c r="M84" s="861"/>
      <c r="N84" s="51"/>
    </row>
    <row r="85" spans="1:14">
      <c r="B85" s="89" t="s">
        <v>973</v>
      </c>
      <c r="C85" s="90"/>
      <c r="D85" s="90"/>
      <c r="E85" s="90"/>
      <c r="F85" s="90"/>
      <c r="G85" s="90"/>
      <c r="H85" s="90"/>
      <c r="I85" s="87"/>
      <c r="J85" s="88"/>
      <c r="K85" s="303">
        <v>0.05</v>
      </c>
      <c r="L85" s="860">
        <f>N79*K85</f>
        <v>1067.9169698456737</v>
      </c>
      <c r="M85" s="861"/>
      <c r="N85" s="51"/>
    </row>
    <row r="86" spans="1:14" ht="15.75" thickBot="1">
      <c r="B86" s="91" t="s">
        <v>974</v>
      </c>
      <c r="C86" s="92"/>
      <c r="D86" s="92"/>
      <c r="E86" s="92"/>
      <c r="F86" s="92"/>
      <c r="G86" s="92"/>
      <c r="H86" s="92"/>
      <c r="I86" s="93"/>
      <c r="J86" s="94"/>
      <c r="K86" s="304">
        <v>0.05</v>
      </c>
      <c r="L86" s="862">
        <f>N79*K86</f>
        <v>1067.9169698456737</v>
      </c>
      <c r="M86" s="863"/>
      <c r="N86" s="51"/>
    </row>
    <row r="87" spans="1:14" ht="15.75" thickBot="1">
      <c r="B87" s="825" t="s">
        <v>953</v>
      </c>
      <c r="C87" s="826"/>
      <c r="D87" s="826"/>
      <c r="E87" s="826"/>
      <c r="F87" s="826"/>
      <c r="G87" s="826"/>
      <c r="H87" s="826"/>
      <c r="I87" s="826"/>
      <c r="J87" s="826"/>
      <c r="K87" s="826"/>
      <c r="L87" s="826"/>
      <c r="M87" s="827"/>
      <c r="N87" s="52">
        <f>L84+L85+L86</f>
        <v>6407.501819074042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27765.841215987515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6"/>
      <c r="J36" s="267"/>
      <c r="K36" s="268">
        <f>VLOOKUP(A36,EQUIPOS!A6:D163,4,FALSE)</f>
        <v>63891.435472307327</v>
      </c>
      <c r="L36" s="269"/>
      <c r="M36" s="335">
        <v>15</v>
      </c>
      <c r="N36" s="271">
        <f>K36/M36</f>
        <v>4259.429031487155</v>
      </c>
    </row>
    <row r="37" spans="1:14">
      <c r="A37" s="113" t="s">
        <v>174</v>
      </c>
      <c r="B37" s="874" t="str">
        <f>VLOOKUP(A37,EQUIPOS!A7:D154,3,FALSE)</f>
        <v>Compactador vibratorio tipo DD-20</v>
      </c>
      <c r="C37" s="875"/>
      <c r="D37" s="875"/>
      <c r="E37" s="875"/>
      <c r="F37" s="875"/>
      <c r="G37" s="875"/>
      <c r="H37" s="876"/>
      <c r="I37" s="420"/>
      <c r="J37" s="421"/>
      <c r="K37" s="268">
        <f>VLOOKUP(A37,EQUIPOS!A7:D164,4,FALSE)</f>
        <v>54657.61150534176</v>
      </c>
      <c r="L37" s="334"/>
      <c r="M37" s="335">
        <v>15</v>
      </c>
      <c r="N37" s="271">
        <f>K37/M37</f>
        <v>3643.8407670227839</v>
      </c>
    </row>
    <row r="38" spans="1:14">
      <c r="A38" s="113" t="s">
        <v>269</v>
      </c>
      <c r="B38" s="874" t="str">
        <f>VLOOKUP(A38,EQUIPOS!A8:D154,3,FALSE)</f>
        <v>Motoniveladora  potencia 215 HP, ancho de cuchilla 4,27 m, peso 18 ton.</v>
      </c>
      <c r="C38" s="875"/>
      <c r="D38" s="875"/>
      <c r="E38" s="875"/>
      <c r="F38" s="875"/>
      <c r="G38" s="875"/>
      <c r="H38" s="876"/>
      <c r="I38" s="327"/>
      <c r="J38" s="329"/>
      <c r="K38" s="268">
        <f>VLOOKUP(A38,EQUIPOS!A8:D165,4,FALSE)</f>
        <v>153339.44513353758</v>
      </c>
      <c r="L38" s="422"/>
      <c r="M38" s="423">
        <v>15</v>
      </c>
      <c r="N38" s="271">
        <f>K38/M38</f>
        <v>10222.629675569171</v>
      </c>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N75*M41</f>
        <v>44.846540602401326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SUM(N36:N41)</f>
        <v>18170.74601468151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26618.480547896164</v>
      </c>
      <c r="N48" s="271">
        <f>K48*M48</f>
        <v>34604.024712265018</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44.719047320465556</v>
      </c>
      <c r="N49" s="271">
        <f>K49*M49</f>
        <v>1341.5714196139668</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914" t="s">
        <v>953</v>
      </c>
      <c r="C53" s="868"/>
      <c r="D53" s="868"/>
      <c r="E53" s="868"/>
      <c r="F53" s="868"/>
      <c r="G53" s="868"/>
      <c r="H53" s="868"/>
      <c r="I53" s="868"/>
      <c r="J53" s="868"/>
      <c r="K53" s="868"/>
      <c r="L53" s="868"/>
      <c r="M53" s="869"/>
      <c r="N53" s="104">
        <f>SUM(N48:N52)</f>
        <v>35945.596131878985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912">
        <f>VLOOKUP(A58,TRANSPORTE!A1:D117,4,FALSE)</f>
        <v>819.12972593026996</v>
      </c>
      <c r="M58" s="913"/>
      <c r="N58" s="286">
        <f>K58*L58</f>
        <v>1064.8686437093511</v>
      </c>
    </row>
    <row r="59" spans="1:14">
      <c r="B59" s="46"/>
      <c r="C59" s="47"/>
      <c r="D59" s="47"/>
      <c r="E59" s="47"/>
      <c r="F59" s="47"/>
      <c r="G59" s="47"/>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1064.8686437093511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0">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57423.537820389909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3"/>
      <c r="J81" s="333"/>
      <c r="K81" s="301" t="s">
        <v>970</v>
      </c>
      <c r="L81" s="872" t="s">
        <v>971</v>
      </c>
      <c r="M81" s="873"/>
      <c r="N81" s="302"/>
    </row>
    <row r="82" spans="1:14">
      <c r="B82" s="858" t="s">
        <v>972</v>
      </c>
      <c r="C82" s="859"/>
      <c r="D82" s="859"/>
      <c r="E82" s="859"/>
      <c r="F82" s="859"/>
      <c r="G82" s="859"/>
      <c r="H82" s="859"/>
      <c r="I82" s="87"/>
      <c r="J82" s="88"/>
      <c r="K82" s="303">
        <v>0.2</v>
      </c>
      <c r="L82" s="860">
        <f>N77*K82</f>
        <v>11484.707564077982</v>
      </c>
      <c r="M82" s="861"/>
      <c r="N82" s="51"/>
    </row>
    <row r="83" spans="1:14">
      <c r="B83" s="89" t="s">
        <v>973</v>
      </c>
      <c r="C83" s="90"/>
      <c r="D83" s="90"/>
      <c r="E83" s="90"/>
      <c r="F83" s="90"/>
      <c r="G83" s="90"/>
      <c r="H83" s="90"/>
      <c r="I83" s="87"/>
      <c r="J83" s="88"/>
      <c r="K83" s="303">
        <v>0.05</v>
      </c>
      <c r="L83" s="860">
        <f>N77*K83</f>
        <v>2871.1768910194955</v>
      </c>
      <c r="M83" s="861"/>
      <c r="N83" s="51"/>
    </row>
    <row r="84" spans="1:14" ht="15.75" thickBot="1">
      <c r="B84" s="91" t="s">
        <v>974</v>
      </c>
      <c r="C84" s="92"/>
      <c r="D84" s="92"/>
      <c r="E84" s="92"/>
      <c r="F84" s="92"/>
      <c r="G84" s="92"/>
      <c r="H84" s="92"/>
      <c r="I84" s="93"/>
      <c r="J84" s="94"/>
      <c r="K84" s="304">
        <v>0.05</v>
      </c>
      <c r="L84" s="862">
        <f>N77*K84</f>
        <v>2871.1768910194955</v>
      </c>
      <c r="M84" s="863"/>
      <c r="N84" s="51"/>
    </row>
    <row r="85" spans="1:14" ht="15.75" thickBot="1">
      <c r="B85" s="825" t="s">
        <v>953</v>
      </c>
      <c r="C85" s="826"/>
      <c r="D85" s="826"/>
      <c r="E85" s="826"/>
      <c r="F85" s="826"/>
      <c r="G85" s="826"/>
      <c r="H85" s="826"/>
      <c r="I85" s="826"/>
      <c r="J85" s="826"/>
      <c r="K85" s="826"/>
      <c r="L85" s="826"/>
      <c r="M85" s="827"/>
      <c r="N85" s="52">
        <f>L82+L83+L84</f>
        <v>17227.061346116974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7">
        <f>N77+N85</f>
        <v>74650.599166506887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106.68624361440799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13397.613629367097</v>
      </c>
      <c r="N48" s="271">
        <f>K48*M48</f>
        <v>9378.3295405569679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9378.3295405569679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0">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11618.740656459535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2323.7481312919072</v>
      </c>
      <c r="M84" s="861"/>
      <c r="N84" s="51"/>
    </row>
    <row r="85" spans="1:14">
      <c r="B85" s="89" t="s">
        <v>973</v>
      </c>
      <c r="C85" s="90"/>
      <c r="D85" s="90"/>
      <c r="E85" s="90"/>
      <c r="F85" s="90"/>
      <c r="G85" s="90"/>
      <c r="H85" s="90"/>
      <c r="I85" s="87"/>
      <c r="J85" s="88"/>
      <c r="K85" s="303">
        <v>0.05</v>
      </c>
      <c r="L85" s="860">
        <f>N79*K85</f>
        <v>580.93703282297679</v>
      </c>
      <c r="M85" s="861"/>
      <c r="N85" s="51"/>
    </row>
    <row r="86" spans="1:14" ht="15.75" thickBot="1">
      <c r="B86" s="91" t="s">
        <v>974</v>
      </c>
      <c r="C86" s="92"/>
      <c r="D86" s="92"/>
      <c r="E86" s="92"/>
      <c r="F86" s="92"/>
      <c r="G86" s="92"/>
      <c r="H86" s="92"/>
      <c r="I86" s="93"/>
      <c r="J86" s="94"/>
      <c r="K86" s="304">
        <v>0.05</v>
      </c>
      <c r="L86" s="862">
        <f>N79*K86</f>
        <v>580.93703282297679</v>
      </c>
      <c r="M86" s="863"/>
      <c r="N86" s="51"/>
    </row>
    <row r="87" spans="1:14" ht="15.75" thickBot="1">
      <c r="B87" s="825" t="s">
        <v>953</v>
      </c>
      <c r="C87" s="826"/>
      <c r="D87" s="826"/>
      <c r="E87" s="826"/>
      <c r="F87" s="826"/>
      <c r="G87" s="826"/>
      <c r="H87" s="826"/>
      <c r="I87" s="826"/>
      <c r="J87" s="826"/>
      <c r="K87" s="826"/>
      <c r="L87" s="826"/>
      <c r="M87" s="827"/>
      <c r="N87" s="52">
        <f>L84+L85+L86</f>
        <v>3485.6221969378612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15104.362853397397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537.37060903602003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12713.984502695752</v>
      </c>
      <c r="N48" s="271">
        <f>K48*M48</f>
        <v>2542.7969005391506</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1784.7239377590261</v>
      </c>
      <c r="N49" s="271">
        <f>K49*M49</f>
        <v>1873.9601346469774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4" t="s">
        <v>953</v>
      </c>
      <c r="C55" s="868"/>
      <c r="D55" s="868"/>
      <c r="E55" s="868"/>
      <c r="F55" s="868"/>
      <c r="G55" s="868"/>
      <c r="H55" s="868"/>
      <c r="I55" s="868"/>
      <c r="J55" s="868"/>
      <c r="K55" s="868"/>
      <c r="L55" s="868"/>
      <c r="M55" s="869"/>
      <c r="N55" s="104">
        <f>SUM(N48:N54)</f>
        <v>4416.7570351861277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59">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15701.539824942547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3140.3079649885094</v>
      </c>
      <c r="M84" s="861"/>
      <c r="N84" s="51"/>
    </row>
    <row r="85" spans="1:14">
      <c r="B85" s="89" t="s">
        <v>973</v>
      </c>
      <c r="C85" s="90"/>
      <c r="D85" s="90"/>
      <c r="E85" s="90"/>
      <c r="F85" s="90"/>
      <c r="G85" s="90"/>
      <c r="H85" s="90"/>
      <c r="I85" s="87"/>
      <c r="J85" s="88"/>
      <c r="K85" s="303">
        <v>0.05</v>
      </c>
      <c r="L85" s="860">
        <f>N79*K85</f>
        <v>785.07699124712735</v>
      </c>
      <c r="M85" s="861"/>
      <c r="N85" s="51"/>
    </row>
    <row r="86" spans="1:14" ht="15.75" thickBot="1">
      <c r="B86" s="91" t="s">
        <v>974</v>
      </c>
      <c r="C86" s="92"/>
      <c r="D86" s="92"/>
      <c r="E86" s="92"/>
      <c r="F86" s="92"/>
      <c r="G86" s="92"/>
      <c r="H86" s="92"/>
      <c r="I86" s="93"/>
      <c r="J86" s="94"/>
      <c r="K86" s="304">
        <v>0.05</v>
      </c>
      <c r="L86" s="862">
        <f>N79*K86</f>
        <v>785.07699124712735</v>
      </c>
      <c r="M86" s="863"/>
      <c r="N86" s="51"/>
    </row>
    <row r="87" spans="1:14" ht="15.75" thickBot="1">
      <c r="B87" s="825" t="s">
        <v>953</v>
      </c>
      <c r="C87" s="826"/>
      <c r="D87" s="826"/>
      <c r="E87" s="826"/>
      <c r="F87" s="826"/>
      <c r="G87" s="826"/>
      <c r="H87" s="826"/>
      <c r="I87" s="826"/>
      <c r="J87" s="826"/>
      <c r="K87" s="826"/>
      <c r="L87" s="826"/>
      <c r="M87" s="827"/>
      <c r="N87" s="52">
        <f>L84+L85+L86</f>
        <v>4710.4619474827641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20412.001772425312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1500</v>
      </c>
      <c r="N36" s="271">
        <f>K36/M36</f>
        <v>22.143463681002629</v>
      </c>
    </row>
    <row r="37" spans="1:14">
      <c r="A37" s="113" t="s">
        <v>361</v>
      </c>
      <c r="B37" s="874" t="str">
        <f>VLOOKUP(A37,EQUIPOS!A7:D154,3,FALSE)</f>
        <v>Vehículo delineador</v>
      </c>
      <c r="C37" s="875"/>
      <c r="D37" s="875"/>
      <c r="E37" s="875"/>
      <c r="F37" s="875"/>
      <c r="G37" s="875"/>
      <c r="H37" s="876"/>
      <c r="I37" s="420"/>
      <c r="J37" s="421"/>
      <c r="K37" s="268">
        <f>VLOOKUP(A37,EQUIPOS!A7:D164,4,FALSE)</f>
        <v>357792.03864492098</v>
      </c>
      <c r="L37" s="334"/>
      <c r="M37" s="335">
        <v>1500</v>
      </c>
      <c r="N37" s="271">
        <f>K37/M37</f>
        <v>238.52802576328065</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0.22423270301200668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260.89572214729532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5323.6961095792321</v>
      </c>
      <c r="N48" s="271">
        <f>K48*M48</f>
        <v>244.89002104064468</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66546.201369740404</v>
      </c>
      <c r="N49" s="271">
        <f>K49*M49</f>
        <v>931.64681917636563</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37265.872767054629</v>
      </c>
      <c r="N50" s="271">
        <f>K50*M50</f>
        <v>16.024325289833492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1192.5611655068437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1475.8801579553399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295.17603159106801</v>
      </c>
      <c r="M84" s="861"/>
      <c r="N84" s="51"/>
    </row>
    <row r="85" spans="1:14">
      <c r="B85" s="89" t="s">
        <v>973</v>
      </c>
      <c r="C85" s="90"/>
      <c r="D85" s="90"/>
      <c r="E85" s="90"/>
      <c r="F85" s="90"/>
      <c r="G85" s="90"/>
      <c r="H85" s="90"/>
      <c r="I85" s="87"/>
      <c r="J85" s="88"/>
      <c r="K85" s="303">
        <v>0.05</v>
      </c>
      <c r="L85" s="860">
        <f>N79*K85</f>
        <v>73.794007897767003</v>
      </c>
      <c r="M85" s="861"/>
      <c r="N85" s="51"/>
    </row>
    <row r="86" spans="1:14" ht="15.75" thickBot="1">
      <c r="B86" s="91" t="s">
        <v>974</v>
      </c>
      <c r="C86" s="92"/>
      <c r="D86" s="92"/>
      <c r="E86" s="92"/>
      <c r="F86" s="92"/>
      <c r="G86" s="92"/>
      <c r="H86" s="92"/>
      <c r="I86" s="93"/>
      <c r="J86" s="94"/>
      <c r="K86" s="304">
        <v>0.05</v>
      </c>
      <c r="L86" s="862">
        <f>N79*K86</f>
        <v>73.794007897767003</v>
      </c>
      <c r="M86" s="863"/>
      <c r="N86" s="51"/>
    </row>
    <row r="87" spans="1:14" ht="15.75" thickBot="1">
      <c r="B87" s="825" t="s">
        <v>953</v>
      </c>
      <c r="C87" s="826"/>
      <c r="D87" s="826"/>
      <c r="E87" s="826"/>
      <c r="F87" s="826"/>
      <c r="G87" s="826"/>
      <c r="H87" s="826"/>
      <c r="I87" s="826"/>
      <c r="J87" s="826"/>
      <c r="K87" s="826"/>
      <c r="L87" s="826"/>
      <c r="M87" s="827"/>
      <c r="N87" s="52">
        <f>L84+L85+L86</f>
        <v>442.76404738660204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1918.6442053419419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1200</v>
      </c>
      <c r="N36" s="271">
        <f>K36/M36</f>
        <v>27.679329601253286</v>
      </c>
    </row>
    <row r="37" spans="1:14">
      <c r="A37" s="113" t="s">
        <v>201</v>
      </c>
      <c r="B37" s="874" t="str">
        <f>VLOOKUP(A37,EQUIPOS!A7:D154,3,FALSE)</f>
        <v>Equipo autopropulsado para pintura termoplástica</v>
      </c>
      <c r="C37" s="875"/>
      <c r="D37" s="875"/>
      <c r="E37" s="875"/>
      <c r="F37" s="875"/>
      <c r="G37" s="875"/>
      <c r="H37" s="876"/>
      <c r="I37" s="420"/>
      <c r="J37" s="421"/>
      <c r="K37" s="268">
        <f>VLOOKUP(A37,EQUIPOS!A7:D164,4,FALSE)</f>
        <v>357792.03864492098</v>
      </c>
      <c r="L37" s="334"/>
      <c r="M37" s="335">
        <v>1200</v>
      </c>
      <c r="N37" s="271">
        <f>K37/M37</f>
        <v>298.16003220410079</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0.39306379543167497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326.23242560078575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5323.6961095792321</v>
      </c>
      <c r="N48" s="271">
        <f>K48*M48</f>
        <v>574.95917983455706</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21294.784438316929</v>
      </c>
      <c r="N49" s="271">
        <f>K49*M49</f>
        <v>1660.9931861887205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2235.9523660232776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2601.4911711672307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520.29823423344612</v>
      </c>
      <c r="M84" s="861"/>
      <c r="N84" s="51"/>
    </row>
    <row r="85" spans="1:14">
      <c r="B85" s="89" t="s">
        <v>973</v>
      </c>
      <c r="C85" s="90"/>
      <c r="D85" s="90"/>
      <c r="E85" s="90"/>
      <c r="F85" s="90"/>
      <c r="G85" s="90"/>
      <c r="H85" s="90"/>
      <c r="I85" s="87"/>
      <c r="J85" s="88"/>
      <c r="K85" s="303">
        <v>0.05</v>
      </c>
      <c r="L85" s="860">
        <f>N79*K85</f>
        <v>130.07455855836153</v>
      </c>
      <c r="M85" s="861"/>
      <c r="N85" s="51"/>
    </row>
    <row r="86" spans="1:14" ht="15.75" thickBot="1">
      <c r="B86" s="91" t="s">
        <v>974</v>
      </c>
      <c r="C86" s="92"/>
      <c r="D86" s="92"/>
      <c r="E86" s="92"/>
      <c r="F86" s="92"/>
      <c r="G86" s="92"/>
      <c r="H86" s="92"/>
      <c r="I86" s="93"/>
      <c r="J86" s="94"/>
      <c r="K86" s="304">
        <v>0.05</v>
      </c>
      <c r="L86" s="862">
        <f>N79*K86</f>
        <v>130.07455855836153</v>
      </c>
      <c r="M86" s="863"/>
      <c r="N86" s="51"/>
    </row>
    <row r="87" spans="1:14" ht="15.75" thickBot="1">
      <c r="B87" s="825" t="s">
        <v>953</v>
      </c>
      <c r="C87" s="826"/>
      <c r="D87" s="826"/>
      <c r="E87" s="826"/>
      <c r="F87" s="826"/>
      <c r="G87" s="826"/>
      <c r="H87" s="826"/>
      <c r="I87" s="826"/>
      <c r="J87" s="826"/>
      <c r="K87" s="826"/>
      <c r="L87" s="826"/>
      <c r="M87" s="827"/>
      <c r="N87" s="52">
        <f>L84+L85+L86</f>
        <v>780.44735135016924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3381.9385225174001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199</v>
      </c>
      <c r="B36" s="874" t="str">
        <f>VLOOKUP(A36,EQUIPOS!A6:D154,3,FALSE)</f>
        <v xml:space="preserve">Equipo de pintura (Compresor), Presión máxima de trabajo 3300 psi.
</v>
      </c>
      <c r="C36" s="875"/>
      <c r="D36" s="875"/>
      <c r="E36" s="875"/>
      <c r="F36" s="875"/>
      <c r="G36" s="875"/>
      <c r="H36" s="876"/>
      <c r="I36" s="266"/>
      <c r="J36" s="267"/>
      <c r="K36" s="268">
        <f>VLOOKUP(A36,EQUIPOS!A6:D163,4,FALSE)</f>
        <v>71558.407728984195</v>
      </c>
      <c r="L36" s="269"/>
      <c r="M36" s="335">
        <v>6.1</v>
      </c>
      <c r="N36" s="271">
        <f>K36/M36</f>
        <v>11730.886512948229</v>
      </c>
    </row>
    <row r="37" spans="1:14">
      <c r="A37" s="113" t="s">
        <v>138</v>
      </c>
      <c r="B37" s="874" t="str">
        <f>VLOOKUP(A37,EQUIPOS!A7:D154,3,FALSE)</f>
        <v>Camioneta D-300</v>
      </c>
      <c r="C37" s="875"/>
      <c r="D37" s="875"/>
      <c r="E37" s="875"/>
      <c r="F37" s="875"/>
      <c r="G37" s="875"/>
      <c r="H37" s="876"/>
      <c r="I37" s="420"/>
      <c r="J37" s="421"/>
      <c r="K37" s="268">
        <f>VLOOKUP(A37,EQUIPOS!A7:D164,4,FALSE)</f>
        <v>33215.195521503942</v>
      </c>
      <c r="L37" s="334"/>
      <c r="M37" s="335">
        <v>6.1</v>
      </c>
      <c r="N37" s="271">
        <f>K37/M37</f>
        <v>5445.1140199186793</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77.324025330821314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17253.324558197728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5323.6961095792321</v>
      </c>
      <c r="N48" s="271">
        <f>K48*M48</f>
        <v>2033.6519138592666</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37265.872767054629</v>
      </c>
      <c r="N49" s="271">
        <f>K49*M49</f>
        <v>1863.2936383527315</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66546.201369740404</v>
      </c>
      <c r="N50" s="271">
        <f>K50*M50</f>
        <v>7985.5441643688482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11882.489716580847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36868.216807860706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7373.6433615721417</v>
      </c>
      <c r="M84" s="861"/>
      <c r="N84" s="51"/>
    </row>
    <row r="85" spans="1:14">
      <c r="B85" s="89" t="s">
        <v>973</v>
      </c>
      <c r="C85" s="90"/>
      <c r="D85" s="90"/>
      <c r="E85" s="90"/>
      <c r="F85" s="90"/>
      <c r="G85" s="90"/>
      <c r="H85" s="90"/>
      <c r="I85" s="87"/>
      <c r="J85" s="88"/>
      <c r="K85" s="303">
        <v>0.05</v>
      </c>
      <c r="L85" s="860">
        <f>N79*K85</f>
        <v>1843.4108403930354</v>
      </c>
      <c r="M85" s="861"/>
      <c r="N85" s="51"/>
    </row>
    <row r="86" spans="1:14" ht="15.75" thickBot="1">
      <c r="B86" s="91" t="s">
        <v>974</v>
      </c>
      <c r="C86" s="92"/>
      <c r="D86" s="92"/>
      <c r="E86" s="92"/>
      <c r="F86" s="92"/>
      <c r="G86" s="92"/>
      <c r="H86" s="92"/>
      <c r="I86" s="93"/>
      <c r="J86" s="94"/>
      <c r="K86" s="304">
        <v>0.05</v>
      </c>
      <c r="L86" s="862">
        <f>N79*K86</f>
        <v>1843.4108403930354</v>
      </c>
      <c r="M86" s="863"/>
      <c r="N86" s="51"/>
    </row>
    <row r="87" spans="1:14" ht="15.75" thickBot="1">
      <c r="B87" s="825" t="s">
        <v>953</v>
      </c>
      <c r="C87" s="826"/>
      <c r="D87" s="826"/>
      <c r="E87" s="826"/>
      <c r="F87" s="826"/>
      <c r="G87" s="826"/>
      <c r="H87" s="826"/>
      <c r="I87" s="826"/>
      <c r="J87" s="826"/>
      <c r="K87" s="826"/>
      <c r="L87" s="826"/>
      <c r="M87" s="827"/>
      <c r="N87" s="52">
        <f>L84+L85+L86</f>
        <v>11060.465042358212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47928.68185021892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6</v>
      </c>
      <c r="N36" s="271">
        <f>K36/M36</f>
        <v>5535.8659202506569</v>
      </c>
    </row>
    <row r="37" spans="1:14">
      <c r="A37" s="113" t="s">
        <v>1711</v>
      </c>
      <c r="B37" s="874" t="str">
        <f>VLOOKUP(A37,EQUIPOS!A7:D154,3,FALSE)</f>
        <v>Caldera para pintura termoplástica</v>
      </c>
      <c r="C37" s="875"/>
      <c r="D37" s="875"/>
      <c r="E37" s="875"/>
      <c r="F37" s="875"/>
      <c r="G37" s="875"/>
      <c r="H37" s="876"/>
      <c r="I37" s="420"/>
      <c r="J37" s="421"/>
      <c r="K37" s="268">
        <f>VLOOKUP(A37,EQUIPOS!A7:D164,4,FALSE)</f>
        <v>255565.74188922931</v>
      </c>
      <c r="L37" s="334"/>
      <c r="M37" s="335">
        <v>6</v>
      </c>
      <c r="N37" s="271">
        <f>K37/M37</f>
        <v>42594.290314871549</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89.890050753001674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48220.046285875214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5323.6961095792321</v>
      </c>
      <c r="N48" s="271">
        <f>K48*M48</f>
        <v>4791.3264986213089</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21294.784438316929</v>
      </c>
      <c r="N49" s="271">
        <f>K49*M49</f>
        <v>13841.609884906004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18632.936383527311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75841.987744702696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15168.39754894054</v>
      </c>
      <c r="M84" s="861"/>
      <c r="N84" s="51"/>
    </row>
    <row r="85" spans="1:14">
      <c r="B85" s="89" t="s">
        <v>973</v>
      </c>
      <c r="C85" s="90"/>
      <c r="D85" s="90"/>
      <c r="E85" s="90"/>
      <c r="F85" s="90"/>
      <c r="G85" s="90"/>
      <c r="H85" s="90"/>
      <c r="I85" s="87"/>
      <c r="J85" s="88"/>
      <c r="K85" s="303">
        <v>0.05</v>
      </c>
      <c r="L85" s="860">
        <f>N79*K85</f>
        <v>3792.0993872351351</v>
      </c>
      <c r="M85" s="861"/>
      <c r="N85" s="51"/>
    </row>
    <row r="86" spans="1:14" ht="15.75" thickBot="1">
      <c r="B86" s="91" t="s">
        <v>974</v>
      </c>
      <c r="C86" s="92"/>
      <c r="D86" s="92"/>
      <c r="E86" s="92"/>
      <c r="F86" s="92"/>
      <c r="G86" s="92"/>
      <c r="H86" s="92"/>
      <c r="I86" s="93"/>
      <c r="J86" s="94"/>
      <c r="K86" s="304">
        <v>0.05</v>
      </c>
      <c r="L86" s="862">
        <f>N79*K86</f>
        <v>3792.0993872351351</v>
      </c>
      <c r="M86" s="863"/>
      <c r="N86" s="51"/>
    </row>
    <row r="87" spans="1:14" ht="15.75" thickBot="1">
      <c r="B87" s="825" t="s">
        <v>953</v>
      </c>
      <c r="C87" s="826"/>
      <c r="D87" s="826"/>
      <c r="E87" s="826"/>
      <c r="F87" s="826"/>
      <c r="G87" s="826"/>
      <c r="H87" s="826"/>
      <c r="I87" s="826"/>
      <c r="J87" s="826"/>
      <c r="K87" s="826"/>
      <c r="L87" s="826"/>
      <c r="M87" s="827"/>
      <c r="N87" s="52">
        <f>L84+L85+L86</f>
        <v>22752.596323410809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98594.584068113501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250</v>
      </c>
      <c r="N36" s="271">
        <f>K36/M36</f>
        <v>132.86078208601577</v>
      </c>
    </row>
    <row r="37" spans="1:14">
      <c r="A37" s="113" t="s">
        <v>251</v>
      </c>
      <c r="B37" s="874" t="str">
        <f>VLOOKUP(A37,EQUIPOS!A7:D154,3,FALSE)</f>
        <v>Maquina térmica pegatachas</v>
      </c>
      <c r="C37" s="875"/>
      <c r="D37" s="875"/>
      <c r="E37" s="875"/>
      <c r="F37" s="875"/>
      <c r="G37" s="875"/>
      <c r="H37" s="876"/>
      <c r="I37" s="420"/>
      <c r="J37" s="421"/>
      <c r="K37" s="268">
        <f>VLOOKUP(A37,EQUIPOS!A7:D164,4,FALSE)</f>
        <v>46001.83354006127</v>
      </c>
      <c r="L37" s="334"/>
      <c r="M37" s="335">
        <v>250</v>
      </c>
      <c r="N37" s="271">
        <f>K37/M37</f>
        <v>184.00733416024508</v>
      </c>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1.0747412180720399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317.94285746433292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21294.784438316929</v>
      </c>
      <c r="N48" s="271">
        <f>K48*M48</f>
        <v>1703.5827550653544</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4434.638859279501</v>
      </c>
      <c r="N49" s="271">
        <f>K49*M49</f>
        <v>4434.638859279501</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6138.221614344855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6563.6385936163915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1312.7277187232785</v>
      </c>
      <c r="M84" s="861"/>
      <c r="N84" s="51"/>
    </row>
    <row r="85" spans="1:14">
      <c r="B85" s="89" t="s">
        <v>973</v>
      </c>
      <c r="C85" s="90"/>
      <c r="D85" s="90"/>
      <c r="E85" s="90"/>
      <c r="F85" s="90"/>
      <c r="G85" s="90"/>
      <c r="H85" s="90"/>
      <c r="I85" s="87"/>
      <c r="J85" s="88"/>
      <c r="K85" s="303">
        <v>0.05</v>
      </c>
      <c r="L85" s="860">
        <f>N79*K85</f>
        <v>328.18192968081962</v>
      </c>
      <c r="M85" s="861"/>
      <c r="N85" s="51"/>
    </row>
    <row r="86" spans="1:14" ht="15.75" thickBot="1">
      <c r="B86" s="91" t="s">
        <v>974</v>
      </c>
      <c r="C86" s="92"/>
      <c r="D86" s="92"/>
      <c r="E86" s="92"/>
      <c r="F86" s="92"/>
      <c r="G86" s="92"/>
      <c r="H86" s="92"/>
      <c r="I86" s="93"/>
      <c r="J86" s="94"/>
      <c r="K86" s="304">
        <v>0.05</v>
      </c>
      <c r="L86" s="862">
        <f>N79*K86</f>
        <v>328.18192968081962</v>
      </c>
      <c r="M86" s="863"/>
      <c r="N86" s="51"/>
    </row>
    <row r="87" spans="1:14" ht="15.75" thickBot="1">
      <c r="B87" s="825" t="s">
        <v>953</v>
      </c>
      <c r="C87" s="826"/>
      <c r="D87" s="826"/>
      <c r="E87" s="826"/>
      <c r="F87" s="826"/>
      <c r="G87" s="826"/>
      <c r="H87" s="826"/>
      <c r="I87" s="826"/>
      <c r="J87" s="826"/>
      <c r="K87" s="826"/>
      <c r="L87" s="826"/>
      <c r="M87" s="827"/>
      <c r="N87" s="52">
        <f>L84+L85+L86</f>
        <v>1969.0915780849177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8532.7301717013088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3.75</v>
      </c>
      <c r="N36" s="271">
        <f>K36/M36</f>
        <v>8857.3854724010507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8947.0785536058538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196976.75605443161</v>
      </c>
      <c r="N48" s="271">
        <f>K48*M48</f>
        <v>196976.75605443161</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391078.71620969044</v>
      </c>
      <c r="N49" s="271">
        <f>K49*M49</f>
        <v>391078.71620969044</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325456.87884284847</v>
      </c>
      <c r="N50" s="271">
        <f>K50*M50</f>
        <v>9763.706365285454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597819.17862940743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615735.56530349352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123147.11306069871</v>
      </c>
      <c r="M84" s="861"/>
      <c r="N84" s="51"/>
    </row>
    <row r="85" spans="1:14">
      <c r="B85" s="89" t="s">
        <v>973</v>
      </c>
      <c r="C85" s="90"/>
      <c r="D85" s="90"/>
      <c r="E85" s="90"/>
      <c r="F85" s="90"/>
      <c r="G85" s="90"/>
      <c r="H85" s="90"/>
      <c r="I85" s="87"/>
      <c r="J85" s="88"/>
      <c r="K85" s="303">
        <v>0.05</v>
      </c>
      <c r="L85" s="860">
        <f>N79*K85</f>
        <v>30786.778265174678</v>
      </c>
      <c r="M85" s="861"/>
      <c r="N85" s="51"/>
    </row>
    <row r="86" spans="1:14" ht="15.75" thickBot="1">
      <c r="B86" s="91" t="s">
        <v>974</v>
      </c>
      <c r="C86" s="92"/>
      <c r="D86" s="92"/>
      <c r="E86" s="92"/>
      <c r="F86" s="92"/>
      <c r="G86" s="92"/>
      <c r="H86" s="92"/>
      <c r="I86" s="93"/>
      <c r="J86" s="94"/>
      <c r="K86" s="304">
        <v>0.05</v>
      </c>
      <c r="L86" s="862">
        <f>N79*K86</f>
        <v>30786.778265174678</v>
      </c>
      <c r="M86" s="863"/>
      <c r="N86" s="51"/>
    </row>
    <row r="87" spans="1:14" ht="15.75" thickBot="1">
      <c r="B87" s="825" t="s">
        <v>953</v>
      </c>
      <c r="C87" s="826"/>
      <c r="D87" s="826"/>
      <c r="E87" s="826"/>
      <c r="F87" s="826"/>
      <c r="G87" s="826"/>
      <c r="H87" s="826"/>
      <c r="I87" s="826"/>
      <c r="J87" s="826"/>
      <c r="K87" s="826"/>
      <c r="L87" s="826"/>
      <c r="M87" s="827"/>
      <c r="N87" s="52">
        <f>L84+L85+L86</f>
        <v>184720.66959104806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800456.23489454156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8.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3.75</v>
      </c>
      <c r="N36" s="271">
        <f>K36/M36</f>
        <v>8857.3854724010507</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8947.0785536058538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196976.75605443161</v>
      </c>
      <c r="N48" s="271">
        <f>K48*M48</f>
        <v>196976.75605443161</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316253.10265033238</v>
      </c>
      <c r="N49" s="271">
        <f>K49*M49</f>
        <v>316253.10265033238</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325456.87884284847</v>
      </c>
      <c r="N50" s="271">
        <f>K50*M50</f>
        <v>9763.706365285454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522993.56507004943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540909.95174413559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108181.99034882712</v>
      </c>
      <c r="M84" s="861"/>
      <c r="N84" s="51"/>
    </row>
    <row r="85" spans="1:14">
      <c r="B85" s="89" t="s">
        <v>973</v>
      </c>
      <c r="C85" s="90"/>
      <c r="D85" s="90"/>
      <c r="E85" s="90"/>
      <c r="F85" s="90"/>
      <c r="G85" s="90"/>
      <c r="H85" s="90"/>
      <c r="I85" s="87"/>
      <c r="J85" s="88"/>
      <c r="K85" s="303">
        <v>0.05</v>
      </c>
      <c r="L85" s="860">
        <f>N79*K85</f>
        <v>27045.497587206781</v>
      </c>
      <c r="M85" s="861"/>
      <c r="N85" s="51"/>
    </row>
    <row r="86" spans="1:14" ht="15.75" thickBot="1">
      <c r="B86" s="91" t="s">
        <v>974</v>
      </c>
      <c r="C86" s="92"/>
      <c r="D86" s="92"/>
      <c r="E86" s="92"/>
      <c r="F86" s="92"/>
      <c r="G86" s="92"/>
      <c r="H86" s="92"/>
      <c r="I86" s="93"/>
      <c r="J86" s="94"/>
      <c r="K86" s="304">
        <v>0.05</v>
      </c>
      <c r="L86" s="862">
        <f>N79*K86</f>
        <v>27045.497587206781</v>
      </c>
      <c r="M86" s="863"/>
      <c r="N86" s="51"/>
    </row>
    <row r="87" spans="1:14" ht="15.75" thickBot="1">
      <c r="B87" s="825" t="s">
        <v>953</v>
      </c>
      <c r="C87" s="826"/>
      <c r="D87" s="826"/>
      <c r="E87" s="826"/>
      <c r="F87" s="826"/>
      <c r="G87" s="826"/>
      <c r="H87" s="826"/>
      <c r="I87" s="826"/>
      <c r="J87" s="826"/>
      <c r="K87" s="826"/>
      <c r="L87" s="826"/>
      <c r="M87" s="827"/>
      <c r="N87" s="52">
        <f>L84+L85+L86</f>
        <v>162272.98552324067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703182.93726737623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3</v>
      </c>
      <c r="N36" s="271">
        <f>K36/M36</f>
        <v>11071.731840501314</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45.109166666666674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11116.841007167981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82146.664622721408</v>
      </c>
      <c r="N48" s="271">
        <f>K48*M48</f>
        <v>82146.664622721408</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325456.87884284847</v>
      </c>
      <c r="N49" s="271">
        <f>K49*M49</f>
        <v>19527.412730570908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101674.07735329232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117301.83502712697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23460.367005425396</v>
      </c>
      <c r="M84" s="861"/>
      <c r="N84" s="51"/>
    </row>
    <row r="85" spans="1:14">
      <c r="B85" s="89" t="s">
        <v>973</v>
      </c>
      <c r="C85" s="90"/>
      <c r="D85" s="90"/>
      <c r="E85" s="90"/>
      <c r="F85" s="90"/>
      <c r="G85" s="90"/>
      <c r="H85" s="90"/>
      <c r="I85" s="87"/>
      <c r="J85" s="88"/>
      <c r="K85" s="303">
        <v>0.05</v>
      </c>
      <c r="L85" s="860">
        <f>N79*K85</f>
        <v>5865.0917513563491</v>
      </c>
      <c r="M85" s="861"/>
      <c r="N85" s="51"/>
    </row>
    <row r="86" spans="1:14" ht="15.75" thickBot="1">
      <c r="B86" s="91" t="s">
        <v>974</v>
      </c>
      <c r="C86" s="92"/>
      <c r="D86" s="92"/>
      <c r="E86" s="92"/>
      <c r="F86" s="92"/>
      <c r="G86" s="92"/>
      <c r="H86" s="92"/>
      <c r="I86" s="93"/>
      <c r="J86" s="94"/>
      <c r="K86" s="304">
        <v>0.05</v>
      </c>
      <c r="L86" s="862">
        <f>N79*K86</f>
        <v>5865.0917513563491</v>
      </c>
      <c r="M86" s="863"/>
      <c r="N86" s="51"/>
    </row>
    <row r="87" spans="1:14" ht="15.75" thickBot="1">
      <c r="B87" s="825" t="s">
        <v>953</v>
      </c>
      <c r="C87" s="826"/>
      <c r="D87" s="826"/>
      <c r="E87" s="826"/>
      <c r="F87" s="826"/>
      <c r="G87" s="826"/>
      <c r="H87" s="826"/>
      <c r="I87" s="826"/>
      <c r="J87" s="826"/>
      <c r="K87" s="826"/>
      <c r="L87" s="826"/>
      <c r="M87" s="827"/>
      <c r="N87" s="52">
        <f>L84+L85+L86</f>
        <v>35190.550508138091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152492.38553526506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135</v>
      </c>
      <c r="B36" s="874" t="str">
        <f>VLOOKUP(A36,EQUIPOS!A6:D154,3,FALSE)</f>
        <v>Camión 350</v>
      </c>
      <c r="C36" s="875"/>
      <c r="D36" s="875"/>
      <c r="E36" s="875"/>
      <c r="F36" s="875"/>
      <c r="G36" s="875"/>
      <c r="H36" s="876"/>
      <c r="I36" s="266"/>
      <c r="J36" s="267"/>
      <c r="K36" s="268">
        <f>VLOOKUP(A36,EQUIPOS!A6:D163,4,FALSE)</f>
        <v>39879.068774332358</v>
      </c>
      <c r="L36" s="269"/>
      <c r="M36" s="335">
        <v>6.25</v>
      </c>
      <c r="N36" s="271">
        <f>K36/M36</f>
        <v>6380.6510038931774</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323.210243614408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6703.8612475075852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137259.67493274502</v>
      </c>
      <c r="N48" s="271">
        <f>K48*M48</f>
        <v>34314.918733186256</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276214.6489494089</v>
      </c>
      <c r="N49" s="271">
        <f>K49*M49</f>
        <v>66880.060278307239</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101194.9790114935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114363.04513128924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22872.609026257851</v>
      </c>
      <c r="M84" s="861"/>
      <c r="N84" s="51"/>
    </row>
    <row r="85" spans="1:14">
      <c r="B85" s="89" t="s">
        <v>973</v>
      </c>
      <c r="C85" s="90"/>
      <c r="D85" s="90"/>
      <c r="E85" s="90"/>
      <c r="F85" s="90"/>
      <c r="G85" s="90"/>
      <c r="H85" s="90"/>
      <c r="I85" s="87"/>
      <c r="J85" s="88"/>
      <c r="K85" s="303">
        <v>0.05</v>
      </c>
      <c r="L85" s="860">
        <f>N79*K85</f>
        <v>5718.1522565644627</v>
      </c>
      <c r="M85" s="861"/>
      <c r="N85" s="51"/>
    </row>
    <row r="86" spans="1:14" ht="15.75" thickBot="1">
      <c r="B86" s="91" t="s">
        <v>974</v>
      </c>
      <c r="C86" s="92"/>
      <c r="D86" s="92"/>
      <c r="E86" s="92"/>
      <c r="F86" s="92"/>
      <c r="G86" s="92"/>
      <c r="H86" s="92"/>
      <c r="I86" s="93"/>
      <c r="J86" s="94"/>
      <c r="K86" s="304">
        <v>0.05</v>
      </c>
      <c r="L86" s="862">
        <f>N79*K86</f>
        <v>5718.1522565644627</v>
      </c>
      <c r="M86" s="863"/>
      <c r="N86" s="51"/>
    </row>
    <row r="87" spans="1:14" ht="15.75" thickBot="1">
      <c r="B87" s="825" t="s">
        <v>953</v>
      </c>
      <c r="C87" s="826"/>
      <c r="D87" s="826"/>
      <c r="E87" s="826"/>
      <c r="F87" s="826"/>
      <c r="G87" s="826"/>
      <c r="H87" s="826"/>
      <c r="I87" s="826"/>
      <c r="J87" s="826"/>
      <c r="K87" s="826"/>
      <c r="L87" s="826"/>
      <c r="M87" s="827"/>
      <c r="N87" s="52">
        <f>L84+L85+L86</f>
        <v>34308.913539386776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148671.95867067602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36.087333333333333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58560.657205371557</v>
      </c>
      <c r="N48" s="271">
        <f>K48*M48</f>
        <v>58560.657205371557</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58560.657205371557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62205.477872038224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12441.095574407645</v>
      </c>
      <c r="M84" s="861"/>
      <c r="N84" s="51"/>
    </row>
    <row r="85" spans="1:14">
      <c r="B85" s="89" t="s">
        <v>973</v>
      </c>
      <c r="C85" s="90"/>
      <c r="D85" s="90"/>
      <c r="E85" s="90"/>
      <c r="F85" s="90"/>
      <c r="G85" s="90"/>
      <c r="H85" s="90"/>
      <c r="I85" s="87"/>
      <c r="J85" s="88"/>
      <c r="K85" s="303">
        <v>0.05</v>
      </c>
      <c r="L85" s="860">
        <f>N79*K85</f>
        <v>3110.2738936019114</v>
      </c>
      <c r="M85" s="861"/>
      <c r="N85" s="51"/>
    </row>
    <row r="86" spans="1:14" ht="15.75" thickBot="1">
      <c r="B86" s="91" t="s">
        <v>974</v>
      </c>
      <c r="C86" s="92"/>
      <c r="D86" s="92"/>
      <c r="E86" s="92"/>
      <c r="F86" s="92"/>
      <c r="G86" s="92"/>
      <c r="H86" s="92"/>
      <c r="I86" s="93"/>
      <c r="J86" s="94"/>
      <c r="K86" s="304">
        <v>0.05</v>
      </c>
      <c r="L86" s="862">
        <f>N79*K86</f>
        <v>3110.2738936019114</v>
      </c>
      <c r="M86" s="863"/>
      <c r="N86" s="51"/>
    </row>
    <row r="87" spans="1:14" ht="15.75" thickBot="1">
      <c r="B87" s="825" t="s">
        <v>953</v>
      </c>
      <c r="C87" s="826"/>
      <c r="D87" s="826"/>
      <c r="E87" s="826"/>
      <c r="F87" s="826"/>
      <c r="G87" s="826"/>
      <c r="H87" s="826"/>
      <c r="I87" s="826"/>
      <c r="J87" s="826"/>
      <c r="K87" s="826"/>
      <c r="L87" s="826"/>
      <c r="M87" s="827"/>
      <c r="N87" s="52">
        <f>L84+L85+L86</f>
        <v>18661.64336161147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80867.121233649697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47913.264986213093</v>
      </c>
      <c r="N48" s="271">
        <f>K48*M48</f>
        <v>47913.264986213093</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47913.264986213093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51683.769124144128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10336.753824828826</v>
      </c>
      <c r="M84" s="861"/>
      <c r="N84" s="51"/>
    </row>
    <row r="85" spans="1:14">
      <c r="B85" s="89" t="s">
        <v>973</v>
      </c>
      <c r="C85" s="90"/>
      <c r="D85" s="90"/>
      <c r="E85" s="90"/>
      <c r="F85" s="90"/>
      <c r="G85" s="90"/>
      <c r="H85" s="90"/>
      <c r="I85" s="87"/>
      <c r="J85" s="88"/>
      <c r="K85" s="303">
        <v>0.05</v>
      </c>
      <c r="L85" s="860">
        <f>N79*K85</f>
        <v>2584.1884562072064</v>
      </c>
      <c r="M85" s="861"/>
      <c r="N85" s="51"/>
    </row>
    <row r="86" spans="1:14" ht="15.75" thickBot="1">
      <c r="B86" s="91" t="s">
        <v>974</v>
      </c>
      <c r="C86" s="92"/>
      <c r="D86" s="92"/>
      <c r="E86" s="92"/>
      <c r="F86" s="92"/>
      <c r="G86" s="92"/>
      <c r="H86" s="92"/>
      <c r="I86" s="93"/>
      <c r="J86" s="94"/>
      <c r="K86" s="304">
        <v>0.05</v>
      </c>
      <c r="L86" s="862">
        <f>N79*K86</f>
        <v>2584.1884562072064</v>
      </c>
      <c r="M86" s="863"/>
      <c r="N86" s="51"/>
    </row>
    <row r="87" spans="1:14" ht="15.75" thickBot="1">
      <c r="B87" s="825" t="s">
        <v>953</v>
      </c>
      <c r="C87" s="826"/>
      <c r="D87" s="826"/>
      <c r="E87" s="826"/>
      <c r="F87" s="826"/>
      <c r="G87" s="826"/>
      <c r="H87" s="826"/>
      <c r="I87" s="826"/>
      <c r="J87" s="826"/>
      <c r="K87" s="826"/>
      <c r="L87" s="826"/>
      <c r="M87" s="827"/>
      <c r="N87" s="52">
        <f>L84+L85+L86</f>
        <v>15505.130737243238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67188.89986138737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33322.078689078335</v>
      </c>
      <c r="N48" s="271">
        <f>K48*M48</f>
        <v>33322.078689078335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33322.078689078335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37092.58282700937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7418.5165654018747</v>
      </c>
      <c r="M84" s="861"/>
      <c r="N84" s="51"/>
    </row>
    <row r="85" spans="1:14">
      <c r="B85" s="89" t="s">
        <v>973</v>
      </c>
      <c r="C85" s="90"/>
      <c r="D85" s="90"/>
      <c r="E85" s="90"/>
      <c r="F85" s="90"/>
      <c r="G85" s="90"/>
      <c r="H85" s="90"/>
      <c r="I85" s="87"/>
      <c r="J85" s="88"/>
      <c r="K85" s="303">
        <v>0.05</v>
      </c>
      <c r="L85" s="860">
        <f>N79*K85</f>
        <v>1854.6291413504687</v>
      </c>
      <c r="M85" s="861"/>
      <c r="N85" s="51"/>
    </row>
    <row r="86" spans="1:14" ht="15.75" thickBot="1">
      <c r="B86" s="91" t="s">
        <v>974</v>
      </c>
      <c r="C86" s="92"/>
      <c r="D86" s="92"/>
      <c r="E86" s="92"/>
      <c r="F86" s="92"/>
      <c r="G86" s="92"/>
      <c r="H86" s="92"/>
      <c r="I86" s="93"/>
      <c r="J86" s="94"/>
      <c r="K86" s="304">
        <v>0.05</v>
      </c>
      <c r="L86" s="862">
        <f>N79*K86</f>
        <v>1854.6291413504687</v>
      </c>
      <c r="M86" s="863"/>
      <c r="N86" s="51"/>
    </row>
    <row r="87" spans="1:14" ht="15.75" thickBot="1">
      <c r="B87" s="825" t="s">
        <v>953</v>
      </c>
      <c r="C87" s="826"/>
      <c r="D87" s="826"/>
      <c r="E87" s="826"/>
      <c r="F87" s="826"/>
      <c r="G87" s="826"/>
      <c r="H87" s="826"/>
      <c r="I87" s="826"/>
      <c r="J87" s="826"/>
      <c r="K87" s="826"/>
      <c r="L87" s="826"/>
      <c r="M87" s="827"/>
      <c r="N87" s="52">
        <f>L84+L85+L86</f>
        <v>11127.774848102814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48220.357675112187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6"/>
      <c r="J36" s="267"/>
      <c r="K36" s="268">
        <f>VLOOKUP(A36,EQUIPOS!A6:D163,4,FALSE)</f>
        <v>5377.2907431127433</v>
      </c>
      <c r="L36" s="269"/>
      <c r="M36" s="335">
        <v>1.25</v>
      </c>
      <c r="N36" s="271">
        <f>K36/M36</f>
        <v>4301.8325944901944</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0.02</v>
      </c>
      <c r="N41" s="343">
        <f>N77*M41</f>
        <v>538.15848722881594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4839.9910817190103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2928.0328602685777</v>
      </c>
      <c r="N48" s="271">
        <f>K48*M48</f>
        <v>28109.115458578344</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352617.14129642432</v>
      </c>
      <c r="N49" s="271">
        <f>K49*M49</f>
        <v>42314.056955570915</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19919.854544543399</v>
      </c>
      <c r="N50" s="271">
        <f>K50*M50</f>
        <v>9959.9272722716996</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80383.099686420959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112131.01512958077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22426.203025916155</v>
      </c>
      <c r="M84" s="861"/>
      <c r="N84" s="51"/>
    </row>
    <row r="85" spans="1:14">
      <c r="B85" s="89" t="s">
        <v>973</v>
      </c>
      <c r="C85" s="90"/>
      <c r="D85" s="90"/>
      <c r="E85" s="90"/>
      <c r="F85" s="90"/>
      <c r="G85" s="90"/>
      <c r="H85" s="90"/>
      <c r="I85" s="87"/>
      <c r="J85" s="88"/>
      <c r="K85" s="303">
        <v>0.05</v>
      </c>
      <c r="L85" s="860">
        <f>N79*K85</f>
        <v>5606.5507564790387</v>
      </c>
      <c r="M85" s="861"/>
      <c r="N85" s="51"/>
    </row>
    <row r="86" spans="1:14" ht="15.75" thickBot="1">
      <c r="B86" s="91" t="s">
        <v>974</v>
      </c>
      <c r="C86" s="92"/>
      <c r="D86" s="92"/>
      <c r="E86" s="92"/>
      <c r="F86" s="92"/>
      <c r="G86" s="92"/>
      <c r="H86" s="92"/>
      <c r="I86" s="93"/>
      <c r="J86" s="94"/>
      <c r="K86" s="304">
        <v>0.05</v>
      </c>
      <c r="L86" s="862">
        <f>N79*K86</f>
        <v>5606.5507564790387</v>
      </c>
      <c r="M86" s="863"/>
      <c r="N86" s="51"/>
    </row>
    <row r="87" spans="1:14" ht="15.75" thickBot="1">
      <c r="B87" s="825" t="s">
        <v>953</v>
      </c>
      <c r="C87" s="826"/>
      <c r="D87" s="826"/>
      <c r="E87" s="826"/>
      <c r="F87" s="826"/>
      <c r="G87" s="826"/>
      <c r="H87" s="826"/>
      <c r="I87" s="826"/>
      <c r="J87" s="826"/>
      <c r="K87" s="826"/>
      <c r="L87" s="826"/>
      <c r="M87" s="827"/>
      <c r="N87" s="52">
        <f>L84+L85+L86</f>
        <v>33639.304538874232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145770.31966845499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7.7329999999999997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6335.1983703992864</v>
      </c>
      <c r="N48" s="271">
        <f>K48*M48</f>
        <v>6335.1983703992864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6335.1983703992864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7116.2313703992868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1423.2462740798574</v>
      </c>
      <c r="M84" s="861"/>
      <c r="N84" s="51"/>
    </row>
    <row r="85" spans="1:14">
      <c r="B85" s="89" t="s">
        <v>973</v>
      </c>
      <c r="C85" s="90"/>
      <c r="D85" s="90"/>
      <c r="E85" s="90"/>
      <c r="F85" s="90"/>
      <c r="G85" s="90"/>
      <c r="H85" s="90"/>
      <c r="I85" s="87"/>
      <c r="J85" s="88"/>
      <c r="K85" s="303">
        <v>0.05</v>
      </c>
      <c r="L85" s="860">
        <f>N79*K85</f>
        <v>355.81156851996434</v>
      </c>
      <c r="M85" s="861"/>
      <c r="N85" s="51"/>
    </row>
    <row r="86" spans="1:14" ht="15.75" thickBot="1">
      <c r="B86" s="91" t="s">
        <v>974</v>
      </c>
      <c r="C86" s="92"/>
      <c r="D86" s="92"/>
      <c r="E86" s="92"/>
      <c r="F86" s="92"/>
      <c r="G86" s="92"/>
      <c r="H86" s="92"/>
      <c r="I86" s="93"/>
      <c r="J86" s="94"/>
      <c r="K86" s="304">
        <v>0.05</v>
      </c>
      <c r="L86" s="862">
        <f>N79*K86</f>
        <v>355.81156851996434</v>
      </c>
      <c r="M86" s="863"/>
      <c r="N86" s="51"/>
    </row>
    <row r="87" spans="1:14" ht="15.75" thickBot="1">
      <c r="B87" s="825" t="s">
        <v>953</v>
      </c>
      <c r="C87" s="826"/>
      <c r="D87" s="826"/>
      <c r="E87" s="826"/>
      <c r="F87" s="826"/>
      <c r="G87" s="826"/>
      <c r="H87" s="826"/>
      <c r="I87" s="826"/>
      <c r="J87" s="826"/>
      <c r="K87" s="826"/>
      <c r="L87" s="826"/>
      <c r="M87" s="827"/>
      <c r="N87" s="52">
        <f>L84+L85+L86</f>
        <v>2134.869411119786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9251.1007815190733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9"/>
      <c r="C1" s="931"/>
      <c r="D1" s="932"/>
      <c r="E1" s="932"/>
      <c r="F1" s="932"/>
      <c r="G1" s="932"/>
      <c r="H1" s="932"/>
      <c r="I1" s="932"/>
      <c r="J1" s="933"/>
      <c r="K1" s="934" t="s">
        <v>933</v>
      </c>
      <c r="L1" s="936" t="s">
        <v>2198</v>
      </c>
      <c r="M1" s="937"/>
      <c r="N1" s="938"/>
    </row>
    <row r="2" spans="2:14" ht="24.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160</v>
      </c>
      <c r="N36" s="271">
        <f>K36/M36</f>
        <v>207.59497200939964</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20.102155451800996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227.69712746120064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34585.225387541497</v>
      </c>
      <c r="N48" s="271">
        <f>K48*M48</f>
        <v>34585.225387541497</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325456.87884284847</v>
      </c>
      <c r="N49" s="271">
        <f>K49*M49</f>
        <v>9763.706365285454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44348.931752826953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46586.844425468254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9317.3688850936505</v>
      </c>
      <c r="M84" s="861"/>
      <c r="N84" s="51"/>
    </row>
    <row r="85" spans="1:14">
      <c r="B85" s="89" t="s">
        <v>973</v>
      </c>
      <c r="C85" s="90"/>
      <c r="D85" s="90"/>
      <c r="E85" s="90"/>
      <c r="F85" s="90"/>
      <c r="G85" s="90"/>
      <c r="H85" s="90"/>
      <c r="I85" s="87"/>
      <c r="J85" s="88"/>
      <c r="K85" s="303">
        <v>0.05</v>
      </c>
      <c r="L85" s="860">
        <f>N79*K85</f>
        <v>2329.3422212734126</v>
      </c>
      <c r="M85" s="861"/>
      <c r="N85" s="51"/>
    </row>
    <row r="86" spans="1:14" ht="15.75" thickBot="1">
      <c r="B86" s="91" t="s">
        <v>974</v>
      </c>
      <c r="C86" s="92"/>
      <c r="D86" s="92"/>
      <c r="E86" s="92"/>
      <c r="F86" s="92"/>
      <c r="G86" s="92"/>
      <c r="H86" s="92"/>
      <c r="I86" s="93"/>
      <c r="J86" s="94"/>
      <c r="K86" s="304">
        <v>0.05</v>
      </c>
      <c r="L86" s="862">
        <f>N79*K86</f>
        <v>2329.3422212734126</v>
      </c>
      <c r="M86" s="863"/>
      <c r="N86" s="51"/>
    </row>
    <row r="87" spans="1:14" ht="15.75" thickBot="1">
      <c r="B87" s="825" t="s">
        <v>953</v>
      </c>
      <c r="C87" s="826"/>
      <c r="D87" s="826"/>
      <c r="E87" s="826"/>
      <c r="F87" s="826"/>
      <c r="G87" s="826"/>
      <c r="H87" s="826"/>
      <c r="I87" s="826"/>
      <c r="J87" s="826"/>
      <c r="K87" s="826"/>
      <c r="L87" s="826"/>
      <c r="M87" s="827"/>
      <c r="N87" s="52">
        <f>L84+L85+L86</f>
        <v>13976.053327640477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60562.897753108729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7602.2380444791443</v>
      </c>
      <c r="N48" s="271">
        <f>K48*M48</f>
        <v>304.08952177916575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11195.865938658892</v>
      </c>
      <c r="N49" s="271">
        <f>K49*M49</f>
        <v>4478.3463754635568</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545.14648162091339</v>
      </c>
      <c r="N50" s="271">
        <f>K50*M50</f>
        <v>1635.4394448627402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6417.8753421054626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7211.7966754387962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1442.3593350877593</v>
      </c>
      <c r="M84" s="861"/>
      <c r="N84" s="51"/>
    </row>
    <row r="85" spans="1:14">
      <c r="B85" s="89" t="s">
        <v>973</v>
      </c>
      <c r="C85" s="90"/>
      <c r="D85" s="90"/>
      <c r="E85" s="90"/>
      <c r="F85" s="90"/>
      <c r="G85" s="90"/>
      <c r="H85" s="90"/>
      <c r="I85" s="87"/>
      <c r="J85" s="88"/>
      <c r="K85" s="303">
        <v>0.05</v>
      </c>
      <c r="L85" s="860">
        <f>N79*K85</f>
        <v>360.58983377193982</v>
      </c>
      <c r="M85" s="861"/>
      <c r="N85" s="51"/>
    </row>
    <row r="86" spans="1:14" ht="15.75" thickBot="1">
      <c r="B86" s="91" t="s">
        <v>974</v>
      </c>
      <c r="C86" s="92"/>
      <c r="D86" s="92"/>
      <c r="E86" s="92"/>
      <c r="F86" s="92"/>
      <c r="G86" s="92"/>
      <c r="H86" s="92"/>
      <c r="I86" s="93"/>
      <c r="J86" s="94"/>
      <c r="K86" s="304">
        <v>0.05</v>
      </c>
      <c r="L86" s="862">
        <f>N79*K86</f>
        <v>360.58983377193982</v>
      </c>
      <c r="M86" s="863"/>
      <c r="N86" s="51"/>
    </row>
    <row r="87" spans="1:14" ht="15.75" thickBot="1">
      <c r="B87" s="825" t="s">
        <v>953</v>
      </c>
      <c r="C87" s="826"/>
      <c r="D87" s="826"/>
      <c r="E87" s="826"/>
      <c r="F87" s="826"/>
      <c r="G87" s="826"/>
      <c r="H87" s="826"/>
      <c r="I87" s="826"/>
      <c r="J87" s="826"/>
      <c r="K87" s="826"/>
      <c r="L87" s="826"/>
      <c r="M87" s="827"/>
      <c r="N87" s="52">
        <f>L84+L85+L86</f>
        <v>2163.5390026316391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9375.3356780704344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29812.6982136437</v>
      </c>
      <c r="N48" s="271">
        <f>K48*M48</f>
        <v>11925.079285457481</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545.14648162091339</v>
      </c>
      <c r="N49" s="271">
        <f>K49*M49</f>
        <v>1635.4394448627402</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13560.518730320222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14354.440063653554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2870.8880127307111</v>
      </c>
      <c r="M84" s="861"/>
      <c r="N84" s="51"/>
    </row>
    <row r="85" spans="1:14">
      <c r="B85" s="89" t="s">
        <v>973</v>
      </c>
      <c r="C85" s="90"/>
      <c r="D85" s="90"/>
      <c r="E85" s="90"/>
      <c r="F85" s="90"/>
      <c r="G85" s="90"/>
      <c r="H85" s="90"/>
      <c r="I85" s="87"/>
      <c r="J85" s="88"/>
      <c r="K85" s="303">
        <v>0.05</v>
      </c>
      <c r="L85" s="860">
        <f>N79*K85</f>
        <v>717.72200318267778</v>
      </c>
      <c r="M85" s="861"/>
      <c r="N85" s="51"/>
    </row>
    <row r="86" spans="1:14" ht="15.75" thickBot="1">
      <c r="B86" s="91" t="s">
        <v>974</v>
      </c>
      <c r="C86" s="92"/>
      <c r="D86" s="92"/>
      <c r="E86" s="92"/>
      <c r="F86" s="92"/>
      <c r="G86" s="92"/>
      <c r="H86" s="92"/>
      <c r="I86" s="93"/>
      <c r="J86" s="94"/>
      <c r="K86" s="304">
        <v>0.05</v>
      </c>
      <c r="L86" s="862">
        <f>N79*K86</f>
        <v>717.72200318267778</v>
      </c>
      <c r="M86" s="863"/>
      <c r="N86" s="51"/>
    </row>
    <row r="87" spans="1:14" ht="15.75" thickBot="1">
      <c r="B87" s="825" t="s">
        <v>953</v>
      </c>
      <c r="C87" s="826"/>
      <c r="D87" s="826"/>
      <c r="E87" s="826"/>
      <c r="F87" s="826"/>
      <c r="G87" s="826"/>
      <c r="H87" s="826"/>
      <c r="I87" s="826"/>
      <c r="J87" s="826"/>
      <c r="K87" s="826"/>
      <c r="L87" s="826"/>
      <c r="M87" s="827"/>
      <c r="N87" s="52">
        <f>L84+L85+L86</f>
        <v>4306.3320190960667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18660.77208274962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7602.2380444791443</v>
      </c>
      <c r="N48" s="271">
        <f>K48*M48</f>
        <v>608.1790435583315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11195.865938658892</v>
      </c>
      <c r="N49" s="271">
        <f>K49*M49</f>
        <v>4478.3463754635568</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545.14648162091339</v>
      </c>
      <c r="N50" s="271">
        <f>K50*M50</f>
        <v>1635.4394448627402</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11534.674904088339</v>
      </c>
      <c r="N51" s="271">
        <f>K51*M51</f>
        <v>17302.012356132509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24023.977220017136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0">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27176.551459695118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5435.310291939024</v>
      </c>
      <c r="M84" s="861"/>
      <c r="N84" s="51"/>
    </row>
    <row r="85" spans="1:14">
      <c r="B85" s="89" t="s">
        <v>973</v>
      </c>
      <c r="C85" s="90"/>
      <c r="D85" s="90"/>
      <c r="E85" s="90"/>
      <c r="F85" s="90"/>
      <c r="G85" s="90"/>
      <c r="H85" s="90"/>
      <c r="I85" s="87"/>
      <c r="J85" s="88"/>
      <c r="K85" s="303">
        <v>0.05</v>
      </c>
      <c r="L85" s="860">
        <f>N79*K85</f>
        <v>1358.827572984756</v>
      </c>
      <c r="M85" s="861"/>
      <c r="N85" s="51"/>
    </row>
    <row r="86" spans="1:14" ht="15.75" thickBot="1">
      <c r="B86" s="91" t="s">
        <v>974</v>
      </c>
      <c r="C86" s="92"/>
      <c r="D86" s="92"/>
      <c r="E86" s="92"/>
      <c r="F86" s="92"/>
      <c r="G86" s="92"/>
      <c r="H86" s="92"/>
      <c r="I86" s="93"/>
      <c r="J86" s="94"/>
      <c r="K86" s="304">
        <v>0.05</v>
      </c>
      <c r="L86" s="862">
        <f>N79*K86</f>
        <v>1358.827572984756</v>
      </c>
      <c r="M86" s="863"/>
      <c r="N86" s="51"/>
    </row>
    <row r="87" spans="1:14" ht="15.75" thickBot="1">
      <c r="B87" s="825" t="s">
        <v>953</v>
      </c>
      <c r="C87" s="826"/>
      <c r="D87" s="826"/>
      <c r="E87" s="826"/>
      <c r="F87" s="826"/>
      <c r="G87" s="826"/>
      <c r="H87" s="826"/>
      <c r="I87" s="826"/>
      <c r="J87" s="826"/>
      <c r="K87" s="826"/>
      <c r="L87" s="826"/>
      <c r="M87" s="827"/>
      <c r="N87" s="52">
        <f>L84+L85+L86</f>
        <v>8152.965437908535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35329.516897603651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29812.6982136437</v>
      </c>
      <c r="N48" s="271">
        <f>K48*M48</f>
        <v>11925.079285457481</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545.14648162091339</v>
      </c>
      <c r="N49" s="271">
        <f>K49*M49</f>
        <v>1635.4394448627402</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11534.674904088339</v>
      </c>
      <c r="N50" s="271">
        <f>K50*M50</f>
        <v>17302.012356132509</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30862.531086452731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34015.10532613071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6803.0210652261421</v>
      </c>
      <c r="M84" s="861"/>
      <c r="N84" s="51"/>
    </row>
    <row r="85" spans="1:14">
      <c r="B85" s="89" t="s">
        <v>973</v>
      </c>
      <c r="C85" s="90"/>
      <c r="D85" s="90"/>
      <c r="E85" s="90"/>
      <c r="F85" s="90"/>
      <c r="G85" s="90"/>
      <c r="H85" s="90"/>
      <c r="I85" s="87"/>
      <c r="J85" s="88"/>
      <c r="K85" s="303">
        <v>0.05</v>
      </c>
      <c r="L85" s="860">
        <f>N79*K85</f>
        <v>1700.7552663065355</v>
      </c>
      <c r="M85" s="861"/>
      <c r="N85" s="51"/>
    </row>
    <row r="86" spans="1:14" ht="15.75" thickBot="1">
      <c r="B86" s="91" t="s">
        <v>974</v>
      </c>
      <c r="C86" s="92"/>
      <c r="D86" s="92"/>
      <c r="E86" s="92"/>
      <c r="F86" s="92"/>
      <c r="G86" s="92"/>
      <c r="H86" s="92"/>
      <c r="I86" s="93"/>
      <c r="J86" s="94"/>
      <c r="K86" s="304">
        <v>0.05</v>
      </c>
      <c r="L86" s="862">
        <f>N79*K86</f>
        <v>1700.7552663065355</v>
      </c>
      <c r="M86" s="863"/>
      <c r="N86" s="51"/>
    </row>
    <row r="87" spans="1:14" ht="15.75" thickBot="1">
      <c r="B87" s="825" t="s">
        <v>953</v>
      </c>
      <c r="C87" s="826"/>
      <c r="D87" s="826"/>
      <c r="E87" s="826"/>
      <c r="F87" s="826"/>
      <c r="G87" s="826"/>
      <c r="H87" s="826"/>
      <c r="I87" s="826"/>
      <c r="J87" s="826"/>
      <c r="K87" s="826"/>
      <c r="L87" s="826"/>
      <c r="M87" s="827"/>
      <c r="N87" s="52">
        <f>L84+L85+L86</f>
        <v>10204.531597839214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44219.636923969927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241</v>
      </c>
      <c r="B36" s="874" t="str">
        <f>VLOOKUP(A36,EQUIPOS!A6:D154,3,FALSE)</f>
        <v>Grúa (capacidad 15 ton)</v>
      </c>
      <c r="C36" s="875"/>
      <c r="D36" s="875"/>
      <c r="E36" s="875"/>
      <c r="F36" s="875"/>
      <c r="G36" s="875"/>
      <c r="H36" s="876"/>
      <c r="I36" s="266"/>
      <c r="J36" s="267"/>
      <c r="K36" s="268">
        <f>VLOOKUP(A36,EQUIPOS!A6:D163,4,FALSE)</f>
        <v>108112.12286329544</v>
      </c>
      <c r="L36" s="269"/>
      <c r="M36" s="335">
        <v>0.75</v>
      </c>
      <c r="N36" s="271">
        <f>K36/M36</f>
        <v>144149.49715106058</v>
      </c>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0.2</v>
      </c>
      <c r="N41" s="343">
        <f>N77*M41</f>
        <v>8969.3081204802675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153118.80527154086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10147.653145910353</v>
      </c>
      <c r="N48" s="271">
        <f>K48*M48</f>
        <v>10147.653145910353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10147.653145910353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208112.99901985255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41622.599803970515</v>
      </c>
      <c r="M84" s="861"/>
      <c r="N84" s="51"/>
    </row>
    <row r="85" spans="1:14">
      <c r="B85" s="89" t="s">
        <v>973</v>
      </c>
      <c r="C85" s="90"/>
      <c r="D85" s="90"/>
      <c r="E85" s="90"/>
      <c r="F85" s="90"/>
      <c r="G85" s="90"/>
      <c r="H85" s="90"/>
      <c r="I85" s="87"/>
      <c r="J85" s="88"/>
      <c r="K85" s="303">
        <v>0.05</v>
      </c>
      <c r="L85" s="860">
        <f>N79*K85</f>
        <v>10405.649950992629</v>
      </c>
      <c r="M85" s="861"/>
      <c r="N85" s="51"/>
    </row>
    <row r="86" spans="1:14" ht="15.75" thickBot="1">
      <c r="B86" s="91" t="s">
        <v>974</v>
      </c>
      <c r="C86" s="92"/>
      <c r="D86" s="92"/>
      <c r="E86" s="92"/>
      <c r="F86" s="92"/>
      <c r="G86" s="92"/>
      <c r="H86" s="92"/>
      <c r="I86" s="93"/>
      <c r="J86" s="94"/>
      <c r="K86" s="304">
        <v>0.05</v>
      </c>
      <c r="L86" s="862">
        <f>N79*K86</f>
        <v>10405.649950992629</v>
      </c>
      <c r="M86" s="863"/>
      <c r="N86" s="51"/>
    </row>
    <row r="87" spans="1:14" ht="15.75" thickBot="1">
      <c r="B87" s="825" t="s">
        <v>953</v>
      </c>
      <c r="C87" s="826"/>
      <c r="D87" s="826"/>
      <c r="E87" s="826"/>
      <c r="F87" s="826"/>
      <c r="G87" s="826"/>
      <c r="H87" s="826"/>
      <c r="I87" s="826"/>
      <c r="J87" s="826"/>
      <c r="K87" s="826"/>
      <c r="L87" s="826"/>
      <c r="M87" s="827"/>
      <c r="N87" s="52">
        <f>L84+L85+L86</f>
        <v>62433.899705955773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270546.89872580831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0.2</v>
      </c>
      <c r="N41" s="343">
        <f>N77*M41</f>
        <v>6726.9810903601992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10147.653145910353</v>
      </c>
      <c r="N48" s="271">
        <f>K48*M48</f>
        <v>10147.653145910353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10147.653145910353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50509.539688071549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10101.907937614311</v>
      </c>
      <c r="M84" s="861"/>
      <c r="N84" s="51"/>
    </row>
    <row r="85" spans="1:14">
      <c r="B85" s="89" t="s">
        <v>973</v>
      </c>
      <c r="C85" s="90"/>
      <c r="D85" s="90"/>
      <c r="E85" s="90"/>
      <c r="F85" s="90"/>
      <c r="G85" s="90"/>
      <c r="H85" s="90"/>
      <c r="I85" s="87"/>
      <c r="J85" s="88"/>
      <c r="K85" s="303">
        <v>0.05</v>
      </c>
      <c r="L85" s="860">
        <f>N79*K85</f>
        <v>2525.4769844035777</v>
      </c>
      <c r="M85" s="861"/>
      <c r="N85" s="51"/>
    </row>
    <row r="86" spans="1:14" ht="15.75" thickBot="1">
      <c r="B86" s="91" t="s">
        <v>974</v>
      </c>
      <c r="C86" s="92"/>
      <c r="D86" s="92"/>
      <c r="E86" s="92"/>
      <c r="F86" s="92"/>
      <c r="G86" s="92"/>
      <c r="H86" s="92"/>
      <c r="I86" s="93"/>
      <c r="J86" s="94"/>
      <c r="K86" s="304">
        <v>0.05</v>
      </c>
      <c r="L86" s="862">
        <f>N79*K86</f>
        <v>2525.4769844035777</v>
      </c>
      <c r="M86" s="863"/>
      <c r="N86" s="51"/>
    </row>
    <row r="87" spans="1:14" ht="15.75" thickBot="1">
      <c r="B87" s="825" t="s">
        <v>953</v>
      </c>
      <c r="C87" s="826"/>
      <c r="D87" s="826"/>
      <c r="E87" s="826"/>
      <c r="F87" s="826"/>
      <c r="G87" s="826"/>
      <c r="H87" s="826"/>
      <c r="I87" s="826"/>
      <c r="J87" s="826"/>
      <c r="K87" s="826"/>
      <c r="L87" s="826"/>
      <c r="M87" s="827"/>
      <c r="N87" s="52">
        <f>L84+L85+L86</f>
        <v>15152.861906421467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65662.401594493014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0.15</v>
      </c>
      <c r="N41" s="343">
        <f>N77*M41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10147.653145910353</v>
      </c>
      <c r="N48" s="271">
        <f>K48*M48</f>
        <v>10147.653145910353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10147.653145910353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0">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30746.859825624451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6149.3719651248903</v>
      </c>
      <c r="M84" s="861"/>
      <c r="N84" s="51"/>
    </row>
    <row r="85" spans="1:14">
      <c r="B85" s="89" t="s">
        <v>973</v>
      </c>
      <c r="C85" s="90"/>
      <c r="D85" s="90"/>
      <c r="E85" s="90"/>
      <c r="F85" s="90"/>
      <c r="G85" s="90"/>
      <c r="H85" s="90"/>
      <c r="I85" s="87"/>
      <c r="J85" s="88"/>
      <c r="K85" s="303">
        <v>0.05</v>
      </c>
      <c r="L85" s="860">
        <f>N79*K85</f>
        <v>1537.3429912812226</v>
      </c>
      <c r="M85" s="861"/>
      <c r="N85" s="51"/>
    </row>
    <row r="86" spans="1:14" ht="15.75" thickBot="1">
      <c r="B86" s="91" t="s">
        <v>974</v>
      </c>
      <c r="C86" s="92"/>
      <c r="D86" s="92"/>
      <c r="E86" s="92"/>
      <c r="F86" s="92"/>
      <c r="G86" s="92"/>
      <c r="H86" s="92"/>
      <c r="I86" s="93"/>
      <c r="J86" s="94"/>
      <c r="K86" s="304">
        <v>0.05</v>
      </c>
      <c r="L86" s="862">
        <f>N79*K86</f>
        <v>1537.3429912812226</v>
      </c>
      <c r="M86" s="863"/>
      <c r="N86" s="51"/>
    </row>
    <row r="87" spans="1:14" ht="15.75" thickBot="1">
      <c r="B87" s="825" t="s">
        <v>953</v>
      </c>
      <c r="C87" s="826"/>
      <c r="D87" s="826"/>
      <c r="E87" s="826"/>
      <c r="F87" s="826"/>
      <c r="G87" s="826"/>
      <c r="H87" s="826"/>
      <c r="I87" s="826"/>
      <c r="J87" s="826"/>
      <c r="K87" s="826"/>
      <c r="L87" s="826"/>
      <c r="M87" s="827"/>
      <c r="N87" s="52">
        <f>L84+L85+L86</f>
        <v>9224.0579476873354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39970.917773311783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0.15</v>
      </c>
      <c r="N41" s="343">
        <f>N77*M41</f>
        <v>2015.1397838850748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10147.653145910353</v>
      </c>
      <c r="N48" s="271">
        <f>K48*M48</f>
        <v>10147.653145910353</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10147.653145910353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25597.05815569593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5119.4116311391863</v>
      </c>
      <c r="M84" s="861"/>
      <c r="N84" s="51"/>
    </row>
    <row r="85" spans="1:14">
      <c r="B85" s="89" t="s">
        <v>973</v>
      </c>
      <c r="C85" s="90"/>
      <c r="D85" s="90"/>
      <c r="E85" s="90"/>
      <c r="F85" s="90"/>
      <c r="G85" s="90"/>
      <c r="H85" s="90"/>
      <c r="I85" s="87"/>
      <c r="J85" s="88"/>
      <c r="K85" s="303">
        <v>0.05</v>
      </c>
      <c r="L85" s="860">
        <f>N79*K85</f>
        <v>1279.8529077847966</v>
      </c>
      <c r="M85" s="861"/>
      <c r="N85" s="51"/>
    </row>
    <row r="86" spans="1:14" ht="15.75" thickBot="1">
      <c r="B86" s="91" t="s">
        <v>974</v>
      </c>
      <c r="C86" s="92"/>
      <c r="D86" s="92"/>
      <c r="E86" s="92"/>
      <c r="F86" s="92"/>
      <c r="G86" s="92"/>
      <c r="H86" s="92"/>
      <c r="I86" s="93"/>
      <c r="J86" s="94"/>
      <c r="K86" s="304">
        <v>0.05</v>
      </c>
      <c r="L86" s="862">
        <f>N79*K86</f>
        <v>1279.8529077847966</v>
      </c>
      <c r="M86" s="863"/>
      <c r="N86" s="51"/>
    </row>
    <row r="87" spans="1:14" ht="15.75" thickBot="1">
      <c r="B87" s="825" t="s">
        <v>953</v>
      </c>
      <c r="C87" s="826"/>
      <c r="D87" s="826"/>
      <c r="E87" s="826"/>
      <c r="F87" s="826"/>
      <c r="G87" s="826"/>
      <c r="H87" s="826"/>
      <c r="I87" s="826"/>
      <c r="J87" s="826"/>
      <c r="K87" s="826"/>
      <c r="L87" s="826"/>
      <c r="M87" s="827"/>
      <c r="N87" s="52">
        <f>L84+L85+L86</f>
        <v>7679.1174467087785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33276.175602404706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0.15</v>
      </c>
      <c r="N41" s="343">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34071.655101307086</v>
      </c>
      <c r="N48" s="271">
        <f>K48*M48</f>
        <v>71550.475712744883</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10147.653145910353</v>
      </c>
      <c r="N49" s="271">
        <f>K49*M49</f>
        <v>10147.653145910353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81698.12885865524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168376.31657758218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33675.263315516437</v>
      </c>
      <c r="M84" s="861"/>
      <c r="N84" s="51"/>
    </row>
    <row r="85" spans="1:14">
      <c r="B85" s="89" t="s">
        <v>973</v>
      </c>
      <c r="C85" s="90"/>
      <c r="D85" s="90"/>
      <c r="E85" s="90"/>
      <c r="F85" s="90"/>
      <c r="G85" s="90"/>
      <c r="H85" s="90"/>
      <c r="I85" s="87"/>
      <c r="J85" s="88"/>
      <c r="K85" s="303">
        <v>0.05</v>
      </c>
      <c r="L85" s="860">
        <f>N79*K85</f>
        <v>8418.8158288791092</v>
      </c>
      <c r="M85" s="861"/>
      <c r="N85" s="51"/>
    </row>
    <row r="86" spans="1:14" ht="15.75" thickBot="1">
      <c r="B86" s="91" t="s">
        <v>974</v>
      </c>
      <c r="C86" s="92"/>
      <c r="D86" s="92"/>
      <c r="E86" s="92"/>
      <c r="F86" s="92"/>
      <c r="G86" s="92"/>
      <c r="H86" s="92"/>
      <c r="I86" s="93"/>
      <c r="J86" s="94"/>
      <c r="K86" s="304">
        <v>0.05</v>
      </c>
      <c r="L86" s="862">
        <f>N79*K86</f>
        <v>8418.8158288791092</v>
      </c>
      <c r="M86" s="863"/>
      <c r="N86" s="51"/>
    </row>
    <row r="87" spans="1:14" ht="15.75" thickBot="1">
      <c r="B87" s="825" t="s">
        <v>953</v>
      </c>
      <c r="C87" s="826"/>
      <c r="D87" s="826"/>
      <c r="E87" s="826"/>
      <c r="F87" s="826"/>
      <c r="G87" s="826"/>
      <c r="H87" s="826"/>
      <c r="I87" s="826"/>
      <c r="J87" s="826"/>
      <c r="K87" s="826"/>
      <c r="L87" s="826"/>
      <c r="M87" s="827"/>
      <c r="N87" s="52">
        <f>L84+L85+L86</f>
        <v>50512.894973274655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218889.21155085682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0.15</v>
      </c>
      <c r="N41" s="343">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34071.655101307086</v>
      </c>
      <c r="N48" s="271">
        <f>K48*M48</f>
        <v>68143.310202614171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10147.653145910353</v>
      </c>
      <c r="N49" s="271">
        <f>K49*M49</f>
        <v>10147.653145910353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78290.963348524529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164969.15106745146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32993.830213490291</v>
      </c>
      <c r="M84" s="861"/>
      <c r="N84" s="51"/>
    </row>
    <row r="85" spans="1:14">
      <c r="B85" s="89" t="s">
        <v>973</v>
      </c>
      <c r="C85" s="90"/>
      <c r="D85" s="90"/>
      <c r="E85" s="90"/>
      <c r="F85" s="90"/>
      <c r="G85" s="90"/>
      <c r="H85" s="90"/>
      <c r="I85" s="87"/>
      <c r="J85" s="88"/>
      <c r="K85" s="303">
        <v>0.05</v>
      </c>
      <c r="L85" s="860">
        <f>N79*K85</f>
        <v>8248.4575533725729</v>
      </c>
      <c r="M85" s="861"/>
      <c r="N85" s="51"/>
    </row>
    <row r="86" spans="1:14" ht="15.75" thickBot="1">
      <c r="B86" s="91" t="s">
        <v>974</v>
      </c>
      <c r="C86" s="92"/>
      <c r="D86" s="92"/>
      <c r="E86" s="92"/>
      <c r="F86" s="92"/>
      <c r="G86" s="92"/>
      <c r="H86" s="92"/>
      <c r="I86" s="93"/>
      <c r="J86" s="94"/>
      <c r="K86" s="304">
        <v>0.05</v>
      </c>
      <c r="L86" s="862">
        <f>N79*K86</f>
        <v>8248.4575533725729</v>
      </c>
      <c r="M86" s="863"/>
      <c r="N86" s="51"/>
    </row>
    <row r="87" spans="1:14" ht="15.75" thickBot="1">
      <c r="B87" s="825" t="s">
        <v>953</v>
      </c>
      <c r="C87" s="826"/>
      <c r="D87" s="826"/>
      <c r="E87" s="826"/>
      <c r="F87" s="826"/>
      <c r="G87" s="826"/>
      <c r="H87" s="826"/>
      <c r="I87" s="826"/>
      <c r="J87" s="826"/>
      <c r="K87" s="826"/>
      <c r="L87" s="826"/>
      <c r="M87" s="827"/>
      <c r="N87" s="52">
        <f>L84+L85+L86</f>
        <v>49490.745320235437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214459.89638768689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4720.6884844632978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34071.655101307086</v>
      </c>
      <c r="N48" s="271">
        <f>K48*M48</f>
        <v>44633.868182712285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10147.653145910353</v>
      </c>
      <c r="N49" s="271">
        <f>K49*M49</f>
        <v>10147.653145910353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54781.521328622635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106709.0946577189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21341.818931543781</v>
      </c>
      <c r="M84" s="861"/>
      <c r="N84" s="51"/>
    </row>
    <row r="85" spans="1:14">
      <c r="B85" s="89" t="s">
        <v>973</v>
      </c>
      <c r="C85" s="90"/>
      <c r="D85" s="90"/>
      <c r="E85" s="90"/>
      <c r="F85" s="90"/>
      <c r="G85" s="90"/>
      <c r="H85" s="90"/>
      <c r="I85" s="87"/>
      <c r="J85" s="88"/>
      <c r="K85" s="303">
        <v>0.05</v>
      </c>
      <c r="L85" s="860">
        <f>N79*K85</f>
        <v>5335.4547328859453</v>
      </c>
      <c r="M85" s="861"/>
      <c r="N85" s="51"/>
    </row>
    <row r="86" spans="1:14" ht="15.75" thickBot="1">
      <c r="B86" s="91" t="s">
        <v>974</v>
      </c>
      <c r="C86" s="92"/>
      <c r="D86" s="92"/>
      <c r="E86" s="92"/>
      <c r="F86" s="92"/>
      <c r="G86" s="92"/>
      <c r="H86" s="92"/>
      <c r="I86" s="93"/>
      <c r="J86" s="94"/>
      <c r="K86" s="304">
        <v>0.05</v>
      </c>
      <c r="L86" s="862">
        <f>N79*K86</f>
        <v>5335.4547328859453</v>
      </c>
      <c r="M86" s="863"/>
      <c r="N86" s="51"/>
    </row>
    <row r="87" spans="1:14" ht="15.75" thickBot="1">
      <c r="B87" s="825" t="s">
        <v>953</v>
      </c>
      <c r="C87" s="826"/>
      <c r="D87" s="826"/>
      <c r="E87" s="826"/>
      <c r="F87" s="826"/>
      <c r="G87" s="826"/>
      <c r="H87" s="826"/>
      <c r="I87" s="826"/>
      <c r="J87" s="826"/>
      <c r="K87" s="826"/>
      <c r="L87" s="826"/>
      <c r="M87" s="827"/>
      <c r="N87" s="52">
        <f>L84+L85+L86</f>
        <v>32012.72839731567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138721.82305503456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3957.0477002118823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34071.655101307086</v>
      </c>
      <c r="N48" s="271">
        <f>K48*M48</f>
        <v>37478.820611437797</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10147.653145910353</v>
      </c>
      <c r="N49" s="271">
        <f>K49*M49</f>
        <v>10147.653145910353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47626.473757348154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91153.998459678871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18230.799691935776</v>
      </c>
      <c r="M84" s="861"/>
      <c r="N84" s="51"/>
    </row>
    <row r="85" spans="1:14">
      <c r="B85" s="89" t="s">
        <v>973</v>
      </c>
      <c r="C85" s="90"/>
      <c r="D85" s="90"/>
      <c r="E85" s="90"/>
      <c r="F85" s="90"/>
      <c r="G85" s="90"/>
      <c r="H85" s="90"/>
      <c r="I85" s="87"/>
      <c r="J85" s="88"/>
      <c r="K85" s="303">
        <v>0.05</v>
      </c>
      <c r="L85" s="860">
        <f>N79*K85</f>
        <v>4557.6999229839439</v>
      </c>
      <c r="M85" s="861"/>
      <c r="N85" s="51"/>
    </row>
    <row r="86" spans="1:14" ht="15.75" thickBot="1">
      <c r="B86" s="91" t="s">
        <v>974</v>
      </c>
      <c r="C86" s="92"/>
      <c r="D86" s="92"/>
      <c r="E86" s="92"/>
      <c r="F86" s="92"/>
      <c r="G86" s="92"/>
      <c r="H86" s="92"/>
      <c r="I86" s="93"/>
      <c r="J86" s="94"/>
      <c r="K86" s="304">
        <v>0.05</v>
      </c>
      <c r="L86" s="862">
        <f>N79*K86</f>
        <v>4557.6999229839439</v>
      </c>
      <c r="M86" s="863"/>
      <c r="N86" s="51"/>
    </row>
    <row r="87" spans="1:14" ht="15.75" thickBot="1">
      <c r="B87" s="825" t="s">
        <v>953</v>
      </c>
      <c r="C87" s="826"/>
      <c r="D87" s="826"/>
      <c r="E87" s="826"/>
      <c r="F87" s="826"/>
      <c r="G87" s="826"/>
      <c r="H87" s="826"/>
      <c r="I87" s="826"/>
      <c r="J87" s="826"/>
      <c r="K87" s="826"/>
      <c r="L87" s="826"/>
      <c r="M87" s="827"/>
      <c r="N87" s="52">
        <f>L84+L85+L86</f>
        <v>27346.19953790366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118500.19799758252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A38" s="113"/>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269.07924361440803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34071.655101307086</v>
      </c>
      <c r="N48" s="271">
        <f>K48*M48</f>
        <v>1703.5827550653544</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44.719047320465556</v>
      </c>
      <c r="N49" s="271">
        <f>K49*M49</f>
        <v>223.59523660232779</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23424.262882148621</v>
      </c>
      <c r="N50" s="271">
        <f>K50*M50</f>
        <v>23424.262882148621</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25351.440873816304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28311.312553574789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5662.2625107149579</v>
      </c>
      <c r="M84" s="861"/>
      <c r="N84" s="51"/>
    </row>
    <row r="85" spans="1:14">
      <c r="B85" s="89" t="s">
        <v>973</v>
      </c>
      <c r="C85" s="90"/>
      <c r="D85" s="90"/>
      <c r="E85" s="90"/>
      <c r="F85" s="90"/>
      <c r="G85" s="90"/>
      <c r="H85" s="90"/>
      <c r="I85" s="87"/>
      <c r="J85" s="88"/>
      <c r="K85" s="303">
        <v>0.05</v>
      </c>
      <c r="L85" s="860">
        <f>N79*K85</f>
        <v>1415.5656276787395</v>
      </c>
      <c r="M85" s="861"/>
      <c r="N85" s="51"/>
    </row>
    <row r="86" spans="1:14" ht="15.75" thickBot="1">
      <c r="B86" s="91" t="s">
        <v>974</v>
      </c>
      <c r="C86" s="92"/>
      <c r="D86" s="92"/>
      <c r="E86" s="92"/>
      <c r="F86" s="92"/>
      <c r="G86" s="92"/>
      <c r="H86" s="92"/>
      <c r="I86" s="93"/>
      <c r="J86" s="94"/>
      <c r="K86" s="304">
        <v>0.05</v>
      </c>
      <c r="L86" s="862">
        <f>N79*K86</f>
        <v>1415.5656276787395</v>
      </c>
      <c r="M86" s="863"/>
      <c r="N86" s="51"/>
    </row>
    <row r="87" spans="1:14" ht="15.75" thickBot="1">
      <c r="B87" s="825" t="s">
        <v>953</v>
      </c>
      <c r="C87" s="826"/>
      <c r="D87" s="826"/>
      <c r="E87" s="826"/>
      <c r="F87" s="826"/>
      <c r="G87" s="826"/>
      <c r="H87" s="826"/>
      <c r="I87" s="826"/>
      <c r="J87" s="826"/>
      <c r="K87" s="826"/>
      <c r="L87" s="826"/>
      <c r="M87" s="827"/>
      <c r="N87" s="52">
        <f>L84+L85+L86</f>
        <v>8493.3937660724368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36804.70631964723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0.1</v>
      </c>
      <c r="N41" s="343">
        <f>N77*M41</f>
        <v>108.262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3714.8751452643883</v>
      </c>
      <c r="N48" s="271">
        <f>K48*M48</f>
        <v>3714.8751452643883</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31942.176657475396</v>
      </c>
      <c r="N49" s="271">
        <f>K49*M49</f>
        <v>1597.1088328737699</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34071.655101307086</v>
      </c>
      <c r="N50" s="271">
        <f>K50*M50</f>
        <v>2555.3741325980313</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44.719047320465556</v>
      </c>
      <c r="N51" s="271">
        <f>K51*M51</f>
        <v>223.59523660232779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8090.9533473385172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9281.8353473385177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1856.3670694677037</v>
      </c>
      <c r="M84" s="861"/>
      <c r="N84" s="51"/>
    </row>
    <row r="85" spans="1:14">
      <c r="B85" s="89" t="s">
        <v>973</v>
      </c>
      <c r="C85" s="90"/>
      <c r="D85" s="90"/>
      <c r="E85" s="90"/>
      <c r="F85" s="90"/>
      <c r="G85" s="90"/>
      <c r="H85" s="90"/>
      <c r="I85" s="87"/>
      <c r="J85" s="88"/>
      <c r="K85" s="303">
        <v>0.05</v>
      </c>
      <c r="L85" s="860">
        <f>N79*K85</f>
        <v>464.09176736692592</v>
      </c>
      <c r="M85" s="861"/>
      <c r="N85" s="51"/>
    </row>
    <row r="86" spans="1:14" ht="15.75" thickBot="1">
      <c r="B86" s="91" t="s">
        <v>974</v>
      </c>
      <c r="C86" s="92"/>
      <c r="D86" s="92"/>
      <c r="E86" s="92"/>
      <c r="F86" s="92"/>
      <c r="G86" s="92"/>
      <c r="H86" s="92"/>
      <c r="I86" s="93"/>
      <c r="J86" s="94"/>
      <c r="K86" s="304">
        <v>0.05</v>
      </c>
      <c r="L86" s="862">
        <f>N79*K86</f>
        <v>464.09176736692592</v>
      </c>
      <c r="M86" s="863"/>
      <c r="N86" s="51"/>
    </row>
    <row r="87" spans="1:14" ht="15.75" thickBot="1">
      <c r="B87" s="825" t="s">
        <v>953</v>
      </c>
      <c r="C87" s="826"/>
      <c r="D87" s="826"/>
      <c r="E87" s="826"/>
      <c r="F87" s="826"/>
      <c r="G87" s="826"/>
      <c r="H87" s="826"/>
      <c r="I87" s="826"/>
      <c r="J87" s="826"/>
      <c r="K87" s="826"/>
      <c r="L87" s="826"/>
      <c r="M87" s="827"/>
      <c r="N87" s="52">
        <f>L84+L85+L86</f>
        <v>2784.5506042015554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12066.385951540073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253</v>
      </c>
      <c r="B36" s="874" t="str">
        <f>VLOOKUP(A36,EQUIPOS!A6:D154,3,FALSE)</f>
        <v>Máquina hidrosembradora</v>
      </c>
      <c r="C36" s="875"/>
      <c r="D36" s="875"/>
      <c r="E36" s="875"/>
      <c r="F36" s="875"/>
      <c r="G36" s="875"/>
      <c r="H36" s="876"/>
      <c r="I36" s="266"/>
      <c r="J36" s="267"/>
      <c r="K36" s="268">
        <f>VLOOKUP(A36,EQUIPOS!A6:D163,4,FALSE)</f>
        <v>18716.530649270571</v>
      </c>
      <c r="L36" s="269"/>
      <c r="M36" s="335">
        <v>350</v>
      </c>
      <c r="N36" s="271">
        <f>K36/M36</f>
        <v>53.475801855058776</v>
      </c>
    </row>
    <row r="37" spans="1:14">
      <c r="A37" s="113" t="s">
        <v>138</v>
      </c>
      <c r="B37" s="874" t="str">
        <f>VLOOKUP(A37,EQUIPOS!A7:D154,3,FALSE)</f>
        <v>Camioneta D-300</v>
      </c>
      <c r="C37" s="875"/>
      <c r="D37" s="875"/>
      <c r="E37" s="875"/>
      <c r="F37" s="875"/>
      <c r="G37" s="875"/>
      <c r="H37" s="876"/>
      <c r="I37" s="420"/>
      <c r="J37" s="421"/>
      <c r="K37" s="268">
        <f>VLOOKUP(A37,EQUIPOS!A7:D164,4,FALSE)</f>
        <v>33215.195521503942</v>
      </c>
      <c r="L37" s="334"/>
      <c r="M37" s="335">
        <v>350</v>
      </c>
      <c r="N37" s="271">
        <f>K37/M37</f>
        <v>94.90055863286841</v>
      </c>
    </row>
    <row r="38" spans="1:14">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4.8049864931144288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153.1813469810416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3714.8751452643883</v>
      </c>
      <c r="N48" s="271">
        <f>K48*M48</f>
        <v>3714.8751452643883</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2835.4985618605801</v>
      </c>
      <c r="N49" s="271">
        <f>K49*M49</f>
        <v>1134.1994247442321</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44.719047320465556</v>
      </c>
      <c r="N50" s="271">
        <f>K50*M50</f>
        <v>223.59523660232779</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31942.176657475396</v>
      </c>
      <c r="N51" s="271">
        <f>K51*M51</f>
        <v>1597.1088328737699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6669.778639484718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6919.0597163280481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1383.8119432656097</v>
      </c>
      <c r="M84" s="861"/>
      <c r="N84" s="51"/>
    </row>
    <row r="85" spans="1:14">
      <c r="B85" s="89" t="s">
        <v>973</v>
      </c>
      <c r="C85" s="90"/>
      <c r="D85" s="90"/>
      <c r="E85" s="90"/>
      <c r="F85" s="90"/>
      <c r="G85" s="90"/>
      <c r="H85" s="90"/>
      <c r="I85" s="87"/>
      <c r="J85" s="88"/>
      <c r="K85" s="303">
        <v>0.05</v>
      </c>
      <c r="L85" s="860">
        <f>N79*K85</f>
        <v>345.95298581640242</v>
      </c>
      <c r="M85" s="861"/>
      <c r="N85" s="51"/>
    </row>
    <row r="86" spans="1:14" ht="15.75" thickBot="1">
      <c r="B86" s="91" t="s">
        <v>974</v>
      </c>
      <c r="C86" s="92"/>
      <c r="D86" s="92"/>
      <c r="E86" s="92"/>
      <c r="F86" s="92"/>
      <c r="G86" s="92"/>
      <c r="H86" s="92"/>
      <c r="I86" s="93"/>
      <c r="J86" s="94"/>
      <c r="K86" s="304">
        <v>0.05</v>
      </c>
      <c r="L86" s="862">
        <f>N79*K86</f>
        <v>345.95298581640242</v>
      </c>
      <c r="M86" s="863"/>
      <c r="N86" s="51"/>
    </row>
    <row r="87" spans="1:14" ht="15.75" thickBot="1">
      <c r="B87" s="825" t="s">
        <v>953</v>
      </c>
      <c r="C87" s="826"/>
      <c r="D87" s="826"/>
      <c r="E87" s="826"/>
      <c r="F87" s="826"/>
      <c r="G87" s="826"/>
      <c r="H87" s="826"/>
      <c r="I87" s="826"/>
      <c r="J87" s="826"/>
      <c r="K87" s="826"/>
      <c r="L87" s="826"/>
      <c r="M87" s="827"/>
      <c r="N87" s="52">
        <f>L84+L85+L86</f>
        <v>2075.7179148984146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8994.7776312264632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29.25" customHeight="1" thickBot="1">
      <c r="A31" t="s">
        <v>1845</v>
      </c>
      <c r="B31" s="80" t="s">
        <v>1726</v>
      </c>
      <c r="C31" s="967" t="s">
        <v>2049</v>
      </c>
      <c r="D31" s="968"/>
      <c r="E31" s="968"/>
      <c r="F31" s="968"/>
      <c r="G31" s="968"/>
      <c r="H31" s="968"/>
      <c r="I31" s="968"/>
      <c r="J31" s="968"/>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8000</v>
      </c>
      <c r="N36" s="271">
        <f>K36/M36</f>
        <v>4.151899440187993</v>
      </c>
    </row>
    <row r="37" spans="1:14">
      <c r="A37" s="113"/>
      <c r="B37" s="874"/>
      <c r="C37" s="875"/>
      <c r="D37" s="875"/>
      <c r="E37" s="875"/>
      <c r="F37" s="875"/>
      <c r="G37" s="875"/>
      <c r="H37" s="876"/>
      <c r="I37" s="420"/>
      <c r="J37" s="421"/>
      <c r="K37" s="268"/>
      <c r="L37" s="334"/>
      <c r="M37" s="335"/>
      <c r="N37" s="271"/>
    </row>
    <row r="38" spans="1:14">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31.059823801628795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5517.9577806177786</v>
      </c>
      <c r="N48" s="271">
        <f>K48*M48</f>
        <v>5793.8556696486676</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13696.488310949944</v>
      </c>
      <c r="N49" s="271">
        <f>K49*M49</f>
        <v>13696.488310949944</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447.83463754635562</v>
      </c>
      <c r="N50" s="271">
        <f>K50*M50</f>
        <v>895.66927509271125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20386.013255691323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23107.86551563703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4621.5731031274063</v>
      </c>
      <c r="M84" s="861"/>
      <c r="N84" s="51"/>
    </row>
    <row r="85" spans="1:14">
      <c r="B85" s="89" t="s">
        <v>973</v>
      </c>
      <c r="C85" s="90"/>
      <c r="D85" s="90"/>
      <c r="E85" s="90"/>
      <c r="F85" s="90"/>
      <c r="G85" s="90"/>
      <c r="H85" s="90"/>
      <c r="I85" s="87"/>
      <c r="J85" s="88"/>
      <c r="K85" s="303">
        <v>0.05</v>
      </c>
      <c r="L85" s="860">
        <f>N79*K85</f>
        <v>1155.3932757818516</v>
      </c>
      <c r="M85" s="861"/>
      <c r="N85" s="51"/>
    </row>
    <row r="86" spans="1:14" ht="15.75" thickBot="1">
      <c r="B86" s="91" t="s">
        <v>974</v>
      </c>
      <c r="C86" s="92"/>
      <c r="D86" s="92"/>
      <c r="E86" s="92"/>
      <c r="F86" s="92"/>
      <c r="G86" s="92"/>
      <c r="H86" s="92"/>
      <c r="I86" s="93"/>
      <c r="J86" s="94"/>
      <c r="K86" s="304">
        <v>0.05</v>
      </c>
      <c r="L86" s="862">
        <f>N79*K86</f>
        <v>1155.3932757818516</v>
      </c>
      <c r="M86" s="863"/>
      <c r="N86" s="51"/>
    </row>
    <row r="87" spans="1:14" ht="15.75" thickBot="1">
      <c r="B87" s="825" t="s">
        <v>953</v>
      </c>
      <c r="C87" s="826"/>
      <c r="D87" s="826"/>
      <c r="E87" s="826"/>
      <c r="F87" s="826"/>
      <c r="G87" s="826"/>
      <c r="H87" s="826"/>
      <c r="I87" s="826"/>
      <c r="J87" s="826"/>
      <c r="K87" s="826"/>
      <c r="L87" s="826"/>
      <c r="M87" s="827"/>
      <c r="N87" s="52">
        <f>L84+L85+L86</f>
        <v>6932.3596546911085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30040.225170328136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28.5" customHeight="1" thickBot="1">
      <c r="A31" t="s">
        <v>1845</v>
      </c>
      <c r="B31" s="80" t="s">
        <v>1727</v>
      </c>
      <c r="C31" s="967" t="s">
        <v>2052</v>
      </c>
      <c r="D31" s="968"/>
      <c r="E31" s="968"/>
      <c r="F31" s="968"/>
      <c r="G31" s="968"/>
      <c r="H31" s="968"/>
      <c r="I31" s="968"/>
      <c r="J31" s="968"/>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6"/>
      <c r="J36" s="267"/>
      <c r="K36" s="268">
        <f>VLOOKUP(A36,EQUIPOS!A6:D163,4,FALSE)</f>
        <v>33215.195521503942</v>
      </c>
      <c r="L36" s="269"/>
      <c r="M36" s="335">
        <v>8000</v>
      </c>
      <c r="N36" s="271">
        <f>K36/M36</f>
        <v>4.151899440187993</v>
      </c>
    </row>
    <row r="37" spans="1:14">
      <c r="A37" s="113"/>
      <c r="B37" s="874"/>
      <c r="C37" s="875"/>
      <c r="D37" s="875"/>
      <c r="E37" s="875"/>
      <c r="F37" s="875"/>
      <c r="G37" s="875"/>
      <c r="H37" s="876"/>
      <c r="I37" s="420"/>
      <c r="J37" s="421"/>
      <c r="K37" s="268"/>
      <c r="L37" s="334"/>
      <c r="M37" s="335"/>
      <c r="N37" s="271"/>
    </row>
    <row r="38" spans="1:14">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31.059823801628795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13292.513220771783</v>
      </c>
      <c r="N48" s="271">
        <f>K48*M48</f>
        <v>13957.138881810373</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13696.488310949944</v>
      </c>
      <c r="N49" s="271">
        <f>K49*M49</f>
        <v>13696.488310949944</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447.83463754635562</v>
      </c>
      <c r="N50" s="271">
        <f>K50*M50</f>
        <v>895.66927509271125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28549.296467853026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31271.148727798733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6254.2297455597472</v>
      </c>
      <c r="M84" s="861"/>
      <c r="N84" s="51"/>
    </row>
    <row r="85" spans="1:14">
      <c r="B85" s="89" t="s">
        <v>973</v>
      </c>
      <c r="C85" s="90"/>
      <c r="D85" s="90"/>
      <c r="E85" s="90"/>
      <c r="F85" s="90"/>
      <c r="G85" s="90"/>
      <c r="H85" s="90"/>
      <c r="I85" s="87"/>
      <c r="J85" s="88"/>
      <c r="K85" s="303">
        <v>0.05</v>
      </c>
      <c r="L85" s="860">
        <f>N79*K85</f>
        <v>1563.5574363899368</v>
      </c>
      <c r="M85" s="861"/>
      <c r="N85" s="51"/>
    </row>
    <row r="86" spans="1:14" ht="15.75" thickBot="1">
      <c r="B86" s="91" t="s">
        <v>974</v>
      </c>
      <c r="C86" s="92"/>
      <c r="D86" s="92"/>
      <c r="E86" s="92"/>
      <c r="F86" s="92"/>
      <c r="G86" s="92"/>
      <c r="H86" s="92"/>
      <c r="I86" s="93"/>
      <c r="J86" s="94"/>
      <c r="K86" s="304">
        <v>0.05</v>
      </c>
      <c r="L86" s="862">
        <f>N79*K86</f>
        <v>1563.5574363899368</v>
      </c>
      <c r="M86" s="863"/>
      <c r="N86" s="51"/>
    </row>
    <row r="87" spans="1:14" ht="15.75" thickBot="1">
      <c r="B87" s="825" t="s">
        <v>953</v>
      </c>
      <c r="C87" s="826"/>
      <c r="D87" s="826"/>
      <c r="E87" s="826"/>
      <c r="F87" s="826"/>
      <c r="G87" s="826"/>
      <c r="H87" s="826"/>
      <c r="I87" s="826"/>
      <c r="J87" s="826"/>
      <c r="K87" s="826"/>
      <c r="L87" s="826"/>
      <c r="M87" s="827"/>
      <c r="N87" s="52">
        <f>L84+L85+L86</f>
        <v>9381.3446183396209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40652.493346138355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119</v>
      </c>
      <c r="B36" s="874" t="str">
        <f>VLOOKUP(A36,EQUIPOS!A6:D154,3,FALSE)</f>
        <v xml:space="preserve">Bomba de concreto, Producción: 30 m3/h, POTENCIA: 67 HP, MAX PRESION DE CONCRETO: 1150 PSI
</v>
      </c>
      <c r="C36" s="875"/>
      <c r="D36" s="875"/>
      <c r="E36" s="875"/>
      <c r="F36" s="875"/>
      <c r="G36" s="875"/>
      <c r="H36" s="876"/>
      <c r="I36" s="266"/>
      <c r="J36" s="267"/>
      <c r="K36" s="268">
        <f>VLOOKUP(A36,EQUIPOS!A6:D163,4,FALSE)</f>
        <v>36462.171368674513</v>
      </c>
      <c r="L36" s="269"/>
      <c r="M36" s="335">
        <v>100</v>
      </c>
      <c r="N36" s="271">
        <f>K36/M36</f>
        <v>364.62171368674512</v>
      </c>
    </row>
    <row r="37" spans="1:14">
      <c r="A37" s="113" t="s">
        <v>138</v>
      </c>
      <c r="B37" s="874" t="str">
        <f>VLOOKUP(A37,EQUIPOS!A7:D154,3,FALSE)</f>
        <v>Camioneta D-300</v>
      </c>
      <c r="C37" s="875"/>
      <c r="D37" s="875"/>
      <c r="E37" s="875"/>
      <c r="F37" s="875"/>
      <c r="G37" s="875"/>
      <c r="H37" s="876"/>
      <c r="I37" s="420"/>
      <c r="J37" s="421"/>
      <c r="K37" s="268">
        <f>VLOOKUP(A37,EQUIPOS!A7:D164,4,FALSE)</f>
        <v>33215.195521503942</v>
      </c>
      <c r="L37" s="334"/>
      <c r="M37" s="335">
        <v>1000</v>
      </c>
      <c r="N37" s="271">
        <f>K37/M37</f>
        <v>33.215195521503944</v>
      </c>
    </row>
    <row r="38" spans="1:14">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0.01</v>
      </c>
      <c r="N41" s="343">
        <f>N77*M41</f>
        <v>4.0401280451800998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401.87703725342914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379098.27048469329</v>
      </c>
      <c r="N48" s="271">
        <f>K48*M48</f>
        <v>37909.827048469328</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2919.4462536402243</v>
      </c>
      <c r="N49" s="271">
        <f>K49*M49</f>
        <v>3211.3908790042469</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21527.574188937731</v>
      </c>
      <c r="N50" s="271">
        <f>K50*M50</f>
        <v>21527.574188937731</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62648.792116411307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63454.681958182744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12690.936391636549</v>
      </c>
      <c r="M84" s="861"/>
      <c r="N84" s="51"/>
    </row>
    <row r="85" spans="1:14">
      <c r="B85" s="89" t="s">
        <v>973</v>
      </c>
      <c r="C85" s="90"/>
      <c r="D85" s="90"/>
      <c r="E85" s="90"/>
      <c r="F85" s="90"/>
      <c r="G85" s="90"/>
      <c r="H85" s="90"/>
      <c r="I85" s="87"/>
      <c r="J85" s="88"/>
      <c r="K85" s="303">
        <v>0.05</v>
      </c>
      <c r="L85" s="860">
        <f>N79*K85</f>
        <v>3172.7340979091373</v>
      </c>
      <c r="M85" s="861"/>
      <c r="N85" s="51"/>
    </row>
    <row r="86" spans="1:14" ht="15.75" thickBot="1">
      <c r="B86" s="91" t="s">
        <v>974</v>
      </c>
      <c r="C86" s="92"/>
      <c r="D86" s="92"/>
      <c r="E86" s="92"/>
      <c r="F86" s="92"/>
      <c r="G86" s="92"/>
      <c r="H86" s="92"/>
      <c r="I86" s="93"/>
      <c r="J86" s="94"/>
      <c r="K86" s="304">
        <v>0.05</v>
      </c>
      <c r="L86" s="862">
        <f>N79*K86</f>
        <v>3172.7340979091373</v>
      </c>
      <c r="M86" s="863"/>
      <c r="N86" s="51"/>
    </row>
    <row r="87" spans="1:14" ht="15.75" thickBot="1">
      <c r="B87" s="825" t="s">
        <v>953</v>
      </c>
      <c r="C87" s="826"/>
      <c r="D87" s="826"/>
      <c r="E87" s="826"/>
      <c r="F87" s="826"/>
      <c r="G87" s="826"/>
      <c r="H87" s="826"/>
      <c r="I87" s="826"/>
      <c r="J87" s="826"/>
      <c r="K87" s="826"/>
      <c r="L87" s="826"/>
      <c r="M87" s="827"/>
      <c r="N87" s="52">
        <f>L84+L85+L86</f>
        <v>19036.404587454825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82491.086545637576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1" t="s">
        <v>2215</v>
      </c>
      <c r="L29" s="801" t="s">
        <v>945</v>
      </c>
      <c r="M29" s="802"/>
      <c r="N29" s="71" t="s">
        <v>946</v>
      </c>
    </row>
    <row r="30" spans="1:14" ht="17.25" hidden="1" customHeight="1">
      <c r="B30" s="71" t="s">
        <v>943</v>
      </c>
      <c r="C30" s="804" t="s">
        <v>944</v>
      </c>
      <c r="D30" s="805"/>
      <c r="E30" s="805"/>
      <c r="F30" s="805"/>
      <c r="G30" s="805"/>
      <c r="H30" s="805"/>
      <c r="I30" s="805"/>
      <c r="J30" s="72"/>
      <c r="K30" s="306"/>
      <c r="L30" s="801" t="s">
        <v>945</v>
      </c>
      <c r="M30" s="802"/>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N77*M41</f>
        <v>270.65500000000003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34071.655101307086</v>
      </c>
      <c r="N48" s="271">
        <f>K48*M48</f>
        <v>17035.827550653543</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2129.4784438316929</v>
      </c>
      <c r="N49" s="271">
        <f>K49*M49</f>
        <v>2129.4784438316929</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5" t="s">
        <v>953</v>
      </c>
      <c r="C55" s="826"/>
      <c r="D55" s="826"/>
      <c r="E55" s="826"/>
      <c r="F55" s="826"/>
      <c r="G55" s="826"/>
      <c r="H55" s="826"/>
      <c r="I55" s="826"/>
      <c r="J55" s="826"/>
      <c r="K55" s="826"/>
      <c r="L55" s="826"/>
      <c r="M55" s="827"/>
      <c r="N55" s="393">
        <f>SUM(N48:N54)</f>
        <v>19165.305994485236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1" t="s">
        <v>961</v>
      </c>
      <c r="M59" s="890"/>
      <c r="N59" s="76" t="s">
        <v>951</v>
      </c>
    </row>
    <row r="60" spans="1:14">
      <c r="B60" s="46"/>
      <c r="C60" s="316"/>
      <c r="D60" s="316"/>
      <c r="E60" s="316"/>
      <c r="F60" s="316"/>
      <c r="G60" s="316"/>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310"/>
      <c r="I63" s="278"/>
      <c r="J63" s="285"/>
      <c r="K63" s="278"/>
      <c r="L63" s="912"/>
      <c r="M63" s="913"/>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5" t="s">
        <v>953</v>
      </c>
      <c r="C66" s="826"/>
      <c r="D66" s="826"/>
      <c r="E66" s="826"/>
      <c r="F66" s="826"/>
      <c r="G66" s="826"/>
      <c r="H66" s="826"/>
      <c r="I66" s="826"/>
      <c r="J66" s="826"/>
      <c r="K66" s="826"/>
      <c r="L66" s="826"/>
      <c r="M66" s="827"/>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7"/>
      <c r="C76" s="998"/>
      <c r="D76" s="998"/>
      <c r="E76" s="998"/>
      <c r="F76" s="998"/>
      <c r="G76" s="998"/>
      <c r="H76" s="998"/>
      <c r="I76" s="169"/>
      <c r="J76" s="169"/>
      <c r="K76" s="169"/>
      <c r="L76" s="999"/>
      <c r="M76" s="1000"/>
      <c r="N76" s="484"/>
    </row>
    <row r="77" spans="1:15" ht="15.75" thickBot="1">
      <c r="B77" s="825" t="s">
        <v>953</v>
      </c>
      <c r="C77" s="826"/>
      <c r="D77" s="826"/>
      <c r="E77" s="826"/>
      <c r="F77" s="826"/>
      <c r="G77" s="826"/>
      <c r="H77" s="826"/>
      <c r="I77" s="826"/>
      <c r="J77" s="826"/>
      <c r="K77" s="826"/>
      <c r="L77" s="826"/>
      <c r="M77" s="827"/>
      <c r="N77" s="300">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24849.060994485233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3"/>
      <c r="J83" s="333"/>
      <c r="K83" s="301" t="s">
        <v>970</v>
      </c>
      <c r="L83" s="872" t="s">
        <v>971</v>
      </c>
      <c r="M83" s="873"/>
      <c r="N83" s="302"/>
    </row>
    <row r="84" spans="1:14">
      <c r="B84" s="858" t="s">
        <v>972</v>
      </c>
      <c r="C84" s="859"/>
      <c r="D84" s="859"/>
      <c r="E84" s="859"/>
      <c r="F84" s="859"/>
      <c r="G84" s="859"/>
      <c r="H84" s="859"/>
      <c r="I84" s="87"/>
      <c r="J84" s="88"/>
      <c r="K84" s="303">
        <v>0.2</v>
      </c>
      <c r="L84" s="860">
        <f>N79*K84</f>
        <v>4969.812198897047</v>
      </c>
      <c r="M84" s="861"/>
      <c r="N84" s="51"/>
    </row>
    <row r="85" spans="1:14">
      <c r="B85" s="89" t="s">
        <v>973</v>
      </c>
      <c r="C85" s="90"/>
      <c r="D85" s="90"/>
      <c r="E85" s="90"/>
      <c r="F85" s="90"/>
      <c r="G85" s="90"/>
      <c r="H85" s="90"/>
      <c r="I85" s="87"/>
      <c r="J85" s="88"/>
      <c r="K85" s="303">
        <v>0.05</v>
      </c>
      <c r="L85" s="860">
        <f>N79*K85</f>
        <v>1242.4530497242617</v>
      </c>
      <c r="M85" s="861"/>
      <c r="N85" s="51"/>
    </row>
    <row r="86" spans="1:14" ht="15.75" thickBot="1">
      <c r="B86" s="91" t="s">
        <v>974</v>
      </c>
      <c r="C86" s="92"/>
      <c r="D86" s="92"/>
      <c r="E86" s="92"/>
      <c r="F86" s="92"/>
      <c r="G86" s="92"/>
      <c r="H86" s="92"/>
      <c r="I86" s="93"/>
      <c r="J86" s="94"/>
      <c r="K86" s="304">
        <v>0.05</v>
      </c>
      <c r="L86" s="862">
        <f>N79*K86</f>
        <v>1242.4530497242617</v>
      </c>
      <c r="M86" s="863"/>
      <c r="N86" s="51"/>
    </row>
    <row r="87" spans="1:14" ht="15.75" thickBot="1">
      <c r="B87" s="825" t="s">
        <v>953</v>
      </c>
      <c r="C87" s="826"/>
      <c r="D87" s="826"/>
      <c r="E87" s="826"/>
      <c r="F87" s="826"/>
      <c r="G87" s="826"/>
      <c r="H87" s="826"/>
      <c r="I87" s="826"/>
      <c r="J87" s="826"/>
      <c r="K87" s="826"/>
      <c r="L87" s="826"/>
      <c r="M87" s="827"/>
      <c r="N87" s="52">
        <f>L84+L85+L86</f>
        <v>7454.7182983455696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7">
        <f>N79+N87</f>
        <v>32303.779292830804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t="17.25" hidden="1" customHeight="1" thickBot="1">
      <c r="B30" s="71" t="s">
        <v>943</v>
      </c>
      <c r="C30" s="804" t="s">
        <v>944</v>
      </c>
      <c r="D30" s="805"/>
      <c r="E30" s="805"/>
      <c r="F30" s="805"/>
      <c r="G30" s="805"/>
      <c r="H30" s="805"/>
      <c r="I30" s="805"/>
      <c r="J30" s="72"/>
      <c r="K30" s="306"/>
      <c r="L30" s="801" t="s">
        <v>945</v>
      </c>
      <c r="M30" s="802"/>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6"/>
      <c r="J36" s="267"/>
      <c r="K36" s="268"/>
      <c r="L36" s="269"/>
      <c r="M36" s="335"/>
      <c r="N36" s="271"/>
    </row>
    <row r="37" spans="1:14">
      <c r="A37" s="113"/>
      <c r="B37" s="874"/>
      <c r="C37" s="875"/>
      <c r="D37" s="875"/>
      <c r="E37" s="875"/>
      <c r="F37" s="875"/>
      <c r="G37" s="875"/>
      <c r="H37" s="876"/>
      <c r="I37" s="420"/>
      <c r="J37" s="421"/>
      <c r="K37" s="268"/>
      <c r="L37" s="334"/>
      <c r="M37" s="335"/>
      <c r="N37" s="271"/>
    </row>
    <row r="38" spans="1:14">
      <c r="B38" s="874"/>
      <c r="C38" s="875"/>
      <c r="D38" s="875"/>
      <c r="E38" s="875"/>
      <c r="F38" s="875"/>
      <c r="G38" s="875"/>
      <c r="H38" s="876"/>
      <c r="I38" s="327"/>
      <c r="J38" s="329"/>
      <c r="K38" s="268"/>
      <c r="L38" s="422"/>
      <c r="M38" s="423"/>
      <c r="N38" s="271"/>
    </row>
    <row r="39" spans="1:14">
      <c r="B39" s="874"/>
      <c r="C39" s="875"/>
      <c r="D39" s="875"/>
      <c r="E39" s="875"/>
      <c r="F39" s="875"/>
      <c r="G39" s="875"/>
      <c r="H39" s="876"/>
      <c r="I39" s="36"/>
      <c r="J39" s="37"/>
      <c r="K39" s="268"/>
      <c r="L39" s="275"/>
      <c r="M39" s="335"/>
      <c r="N39" s="271"/>
    </row>
    <row r="40" spans="1:14">
      <c r="B40" s="319"/>
      <c r="C40" s="320"/>
      <c r="D40" s="320"/>
      <c r="E40" s="320"/>
      <c r="F40" s="322"/>
      <c r="G40" s="322"/>
      <c r="H40" s="125"/>
      <c r="I40" s="36"/>
      <c r="J40" s="37"/>
      <c r="K40" s="268"/>
      <c r="L40" s="275"/>
      <c r="M40" s="276"/>
      <c r="N40" s="272"/>
    </row>
    <row r="41" spans="1:14">
      <c r="B41" s="882" t="s">
        <v>952</v>
      </c>
      <c r="C41" s="883"/>
      <c r="D41" s="883"/>
      <c r="E41" s="38"/>
      <c r="F41" s="39"/>
      <c r="G41" s="39"/>
      <c r="H41" s="40"/>
      <c r="I41" s="36"/>
      <c r="J41" s="37"/>
      <c r="K41" s="278"/>
      <c r="L41" s="275"/>
      <c r="M41" s="400">
        <v>0.05</v>
      </c>
      <c r="N41" s="343">
        <f>N76*M41</f>
        <v>90218.333333333343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1597.1088328737699</v>
      </c>
      <c r="N48" s="271">
        <f>K48*M48</f>
        <v>1756819.7161611468</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25" t="s">
        <v>953</v>
      </c>
      <c r="C54" s="826"/>
      <c r="D54" s="826"/>
      <c r="E54" s="826"/>
      <c r="F54" s="826"/>
      <c r="G54" s="826"/>
      <c r="H54" s="826"/>
      <c r="I54" s="826"/>
      <c r="J54" s="826"/>
      <c r="K54" s="826"/>
      <c r="L54" s="826"/>
      <c r="M54" s="827"/>
      <c r="N54" s="393">
        <f>SUM(N48:N53)</f>
        <v>1756819.7161611468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1" t="s">
        <v>961</v>
      </c>
      <c r="M58" s="890"/>
      <c r="N58" s="76" t="s">
        <v>951</v>
      </c>
    </row>
    <row r="59" spans="1:14">
      <c r="B59" s="46"/>
      <c r="C59" s="316"/>
      <c r="D59" s="316"/>
      <c r="E59" s="316"/>
      <c r="F59" s="316"/>
      <c r="G59" s="316"/>
      <c r="H59" s="310"/>
      <c r="I59" s="278"/>
      <c r="J59" s="285"/>
      <c r="K59" s="278"/>
      <c r="L59" s="912"/>
      <c r="M59" s="913"/>
      <c r="N59" s="286"/>
    </row>
    <row r="60" spans="1:14">
      <c r="B60" s="46"/>
      <c r="C60" s="47"/>
      <c r="D60" s="47"/>
      <c r="E60" s="47"/>
      <c r="F60" s="47"/>
      <c r="G60" s="47"/>
      <c r="H60" s="310"/>
      <c r="I60" s="278"/>
      <c r="J60" s="285"/>
      <c r="K60" s="278"/>
      <c r="L60" s="912"/>
      <c r="M60" s="913"/>
      <c r="N60" s="286"/>
    </row>
    <row r="61" spans="1:14">
      <c r="B61" s="46"/>
      <c r="C61" s="47"/>
      <c r="D61" s="47"/>
      <c r="E61" s="47"/>
      <c r="F61" s="47"/>
      <c r="G61" s="47"/>
      <c r="H61" s="310"/>
      <c r="I61" s="278"/>
      <c r="J61" s="285"/>
      <c r="K61" s="278"/>
      <c r="L61" s="912"/>
      <c r="M61" s="913"/>
      <c r="N61" s="286"/>
    </row>
    <row r="62" spans="1:14">
      <c r="B62" s="46"/>
      <c r="C62" s="47"/>
      <c r="D62" s="47"/>
      <c r="E62" s="47"/>
      <c r="F62" s="47"/>
      <c r="G62" s="47"/>
      <c r="H62" s="310"/>
      <c r="I62" s="278"/>
      <c r="J62" s="285"/>
      <c r="K62" s="278"/>
      <c r="L62" s="912"/>
      <c r="M62" s="913"/>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995"/>
      <c r="M64" s="996"/>
      <c r="N64" s="484"/>
    </row>
    <row r="65" spans="1:15" ht="15.75" thickBot="1">
      <c r="B65" s="825" t="s">
        <v>953</v>
      </c>
      <c r="C65" s="826"/>
      <c r="D65" s="826"/>
      <c r="E65" s="826"/>
      <c r="F65" s="826"/>
      <c r="G65" s="826"/>
      <c r="H65" s="826"/>
      <c r="I65" s="826"/>
      <c r="J65" s="826"/>
      <c r="K65" s="826"/>
      <c r="L65" s="826"/>
      <c r="M65" s="827"/>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979"/>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7"/>
      <c r="C75" s="998"/>
      <c r="D75" s="998"/>
      <c r="E75" s="998"/>
      <c r="F75" s="998"/>
      <c r="G75" s="998"/>
      <c r="H75" s="998"/>
      <c r="I75" s="169"/>
      <c r="J75" s="169"/>
      <c r="K75" s="169"/>
      <c r="L75" s="999"/>
      <c r="M75" s="1000"/>
      <c r="N75" s="45"/>
    </row>
    <row r="76" spans="1:15" ht="15.75" thickBot="1">
      <c r="B76" s="825" t="s">
        <v>953</v>
      </c>
      <c r="C76" s="826"/>
      <c r="D76" s="826"/>
      <c r="E76" s="826"/>
      <c r="F76" s="826"/>
      <c r="G76" s="826"/>
      <c r="H76" s="826"/>
      <c r="I76" s="826"/>
      <c r="J76" s="826"/>
      <c r="K76" s="826"/>
      <c r="L76" s="826"/>
      <c r="M76" s="827"/>
      <c r="N76" s="300">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3651404.7161611468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730280.94323222945</v>
      </c>
      <c r="M83" s="861"/>
      <c r="N83" s="51"/>
    </row>
    <row r="84" spans="1:14">
      <c r="B84" s="89" t="s">
        <v>973</v>
      </c>
      <c r="C84" s="90"/>
      <c r="D84" s="90"/>
      <c r="E84" s="90"/>
      <c r="F84" s="90"/>
      <c r="G84" s="90"/>
      <c r="H84" s="90"/>
      <c r="I84" s="87"/>
      <c r="J84" s="88"/>
      <c r="K84" s="303">
        <v>0.05</v>
      </c>
      <c r="L84" s="860">
        <f>N78*K84</f>
        <v>182570.23580805736</v>
      </c>
      <c r="M84" s="861"/>
      <c r="N84" s="51"/>
    </row>
    <row r="85" spans="1:14" ht="15.75" thickBot="1">
      <c r="B85" s="91" t="s">
        <v>974</v>
      </c>
      <c r="C85" s="92"/>
      <c r="D85" s="92"/>
      <c r="E85" s="92"/>
      <c r="F85" s="92"/>
      <c r="G85" s="92"/>
      <c r="H85" s="92"/>
      <c r="I85" s="93"/>
      <c r="J85" s="94"/>
      <c r="K85" s="304">
        <v>0.05</v>
      </c>
      <c r="L85" s="862">
        <f>N78*K85</f>
        <v>182570.23580805736</v>
      </c>
      <c r="M85" s="863"/>
      <c r="N85" s="51"/>
    </row>
    <row r="86" spans="1:14" ht="15.75" thickBot="1">
      <c r="B86" s="825" t="s">
        <v>953</v>
      </c>
      <c r="C86" s="826"/>
      <c r="D86" s="826"/>
      <c r="E86" s="826"/>
      <c r="F86" s="826"/>
      <c r="G86" s="826"/>
      <c r="H86" s="826"/>
      <c r="I86" s="826"/>
      <c r="J86" s="826"/>
      <c r="K86" s="826"/>
      <c r="L86" s="826"/>
      <c r="M86" s="827"/>
      <c r="N86" s="52">
        <f>L83+L84+L85</f>
        <v>1095421.4148483442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4746826.1310094912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28.5" customHeight="1" thickBot="1">
      <c r="A31" t="s">
        <v>1845</v>
      </c>
      <c r="B31" s="107" t="s">
        <v>1166</v>
      </c>
      <c r="C31" s="1001" t="s">
        <v>2193</v>
      </c>
      <c r="D31" s="1002"/>
      <c r="E31" s="1002"/>
      <c r="F31" s="1002"/>
      <c r="G31" s="1002"/>
      <c r="H31" s="1002"/>
      <c r="I31" s="1002"/>
      <c r="J31" s="1002"/>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71" t="s">
        <v>373</v>
      </c>
      <c r="B36" s="874" t="str">
        <f>VLOOKUP(A36,EQUIPOS!A6:D154,3,FALSE)</f>
        <v>Volqueta 6 m3</v>
      </c>
      <c r="C36" s="875"/>
      <c r="D36" s="875"/>
      <c r="E36" s="875"/>
      <c r="F36" s="875"/>
      <c r="G36" s="875"/>
      <c r="H36" s="876"/>
      <c r="I36" s="266"/>
      <c r="J36" s="267"/>
      <c r="K36" s="268">
        <f>VLOOKUP(A36,EQUIPOS!A6:D161,4,FALSE)</f>
        <v>70834.087198278576</v>
      </c>
      <c r="L36" s="269"/>
      <c r="M36" s="454">
        <v>81</v>
      </c>
      <c r="N36" s="271">
        <f>K36/M36</f>
        <v>874.49490368245154</v>
      </c>
    </row>
    <row r="37" spans="1:14">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2"/>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874.49490368245154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1" t="s">
        <v>961</v>
      </c>
      <c r="M58" s="890"/>
      <c r="N58" s="76" t="s">
        <v>951</v>
      </c>
    </row>
    <row r="59" spans="2:14">
      <c r="B59" s="46"/>
      <c r="C59" s="316"/>
      <c r="D59" s="316"/>
      <c r="E59" s="316"/>
      <c r="F59" s="316"/>
      <c r="G59" s="316"/>
      <c r="H59" s="310"/>
      <c r="I59" s="278"/>
      <c r="J59" s="285"/>
      <c r="K59" s="278"/>
      <c r="L59" s="912"/>
      <c r="M59" s="913"/>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5" t="s">
        <v>953</v>
      </c>
      <c r="C65" s="826"/>
      <c r="D65" s="826"/>
      <c r="E65" s="826"/>
      <c r="F65" s="826"/>
      <c r="G65" s="826"/>
      <c r="H65" s="826"/>
      <c r="I65" s="826"/>
      <c r="J65" s="826"/>
      <c r="K65" s="826"/>
      <c r="L65" s="826"/>
      <c r="M65" s="827"/>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874.49490368245154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174.89898073649033</v>
      </c>
      <c r="M83" s="861"/>
      <c r="N83" s="51"/>
    </row>
    <row r="84" spans="1:14">
      <c r="B84" s="89" t="s">
        <v>973</v>
      </c>
      <c r="C84" s="90"/>
      <c r="D84" s="90"/>
      <c r="E84" s="90"/>
      <c r="F84" s="90"/>
      <c r="G84" s="90"/>
      <c r="H84" s="90"/>
      <c r="I84" s="87"/>
      <c r="J84" s="88"/>
      <c r="K84" s="303">
        <v>0.05</v>
      </c>
      <c r="L84" s="860">
        <f>N78*K84</f>
        <v>43.724745184122582</v>
      </c>
      <c r="M84" s="861"/>
      <c r="N84" s="51"/>
    </row>
    <row r="85" spans="1:14" ht="15.75" thickBot="1">
      <c r="B85" s="91" t="s">
        <v>974</v>
      </c>
      <c r="C85" s="92"/>
      <c r="D85" s="92"/>
      <c r="E85" s="92"/>
      <c r="F85" s="92"/>
      <c r="G85" s="92"/>
      <c r="H85" s="92"/>
      <c r="I85" s="93"/>
      <c r="J85" s="94"/>
      <c r="K85" s="304">
        <v>0.05</v>
      </c>
      <c r="L85" s="862">
        <f>N78*K85</f>
        <v>43.724745184122582</v>
      </c>
      <c r="M85" s="863"/>
      <c r="N85" s="51"/>
    </row>
    <row r="86" spans="1:14" ht="15.75" thickBot="1">
      <c r="B86" s="825" t="s">
        <v>953</v>
      </c>
      <c r="C86" s="826"/>
      <c r="D86" s="826"/>
      <c r="E86" s="826"/>
      <c r="F86" s="826"/>
      <c r="G86" s="826"/>
      <c r="H86" s="826"/>
      <c r="I86" s="826"/>
      <c r="J86" s="826"/>
      <c r="K86" s="826"/>
      <c r="L86" s="826"/>
      <c r="M86" s="827"/>
      <c r="N86" s="52">
        <f>L83+L84+L85</f>
        <v>262.34847110473549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1136.843374787187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9"/>
      <c r="H25" s="81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1" t="s">
        <v>2215</v>
      </c>
      <c r="L29" s="801" t="s">
        <v>945</v>
      </c>
      <c r="M29" s="802"/>
      <c r="N29" s="71" t="s">
        <v>946</v>
      </c>
    </row>
    <row r="30" spans="1:14" hidden="1">
      <c r="B30" s="71" t="s">
        <v>943</v>
      </c>
      <c r="C30" s="804" t="s">
        <v>944</v>
      </c>
      <c r="D30" s="805"/>
      <c r="E30" s="805"/>
      <c r="F30" s="805"/>
      <c r="G30" s="805"/>
      <c r="H30" s="805"/>
      <c r="I30" s="805"/>
      <c r="J30" s="72"/>
      <c r="K30" s="306"/>
      <c r="L30" s="801" t="s">
        <v>945</v>
      </c>
      <c r="M30" s="802"/>
      <c r="N30" s="71" t="s">
        <v>946</v>
      </c>
    </row>
    <row r="31" spans="1:14" ht="41.25" customHeight="1" thickBot="1">
      <c r="A31" t="s">
        <v>1845</v>
      </c>
      <c r="B31" s="107" t="s">
        <v>1167</v>
      </c>
      <c r="C31" s="1001" t="s">
        <v>2196</v>
      </c>
      <c r="D31" s="1002"/>
      <c r="E31" s="1002"/>
      <c r="F31" s="1002"/>
      <c r="G31" s="1002"/>
      <c r="H31" s="1002"/>
      <c r="I31" s="1002"/>
      <c r="J31" s="1002"/>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6"/>
      <c r="J36" s="267"/>
      <c r="K36" s="268">
        <f>VLOOKUP(A36,EQUIPOS!A6:D161,4,FALSE)</f>
        <v>70834.087198278576</v>
      </c>
      <c r="L36" s="269"/>
      <c r="M36" s="282">
        <v>66</v>
      </c>
      <c r="N36" s="271">
        <f>K36/M36</f>
        <v>1073.2437454284632</v>
      </c>
    </row>
    <row r="37" spans="1:14">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2"/>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1073.2437454284632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1" t="s">
        <v>961</v>
      </c>
      <c r="M58" s="890"/>
      <c r="N58" s="76" t="s">
        <v>951</v>
      </c>
    </row>
    <row r="59" spans="2:14">
      <c r="B59" s="46"/>
      <c r="C59" s="316"/>
      <c r="D59" s="316"/>
      <c r="E59" s="316"/>
      <c r="F59" s="316"/>
      <c r="G59" s="316"/>
      <c r="H59" s="310"/>
      <c r="I59" s="278"/>
      <c r="J59" s="285"/>
      <c r="K59" s="278"/>
      <c r="L59" s="912"/>
      <c r="M59" s="913"/>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5" t="s">
        <v>953</v>
      </c>
      <c r="C65" s="826"/>
      <c r="D65" s="826"/>
      <c r="E65" s="826"/>
      <c r="F65" s="826"/>
      <c r="G65" s="826"/>
      <c r="H65" s="826"/>
      <c r="I65" s="826"/>
      <c r="J65" s="826"/>
      <c r="K65" s="826"/>
      <c r="L65" s="826"/>
      <c r="M65" s="827"/>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1073.2437454284632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214.64874908569266</v>
      </c>
      <c r="M83" s="861"/>
      <c r="N83" s="51"/>
    </row>
    <row r="84" spans="1:14">
      <c r="B84" s="89" t="s">
        <v>973</v>
      </c>
      <c r="C84" s="90"/>
      <c r="D84" s="90"/>
      <c r="E84" s="90"/>
      <c r="F84" s="90"/>
      <c r="G84" s="90"/>
      <c r="H84" s="90"/>
      <c r="I84" s="87"/>
      <c r="J84" s="88"/>
      <c r="K84" s="303">
        <v>0.05</v>
      </c>
      <c r="L84" s="860">
        <f>N78*K84</f>
        <v>53.662187271423164</v>
      </c>
      <c r="M84" s="861"/>
      <c r="N84" s="51"/>
    </row>
    <row r="85" spans="1:14" ht="15.75" thickBot="1">
      <c r="B85" s="91" t="s">
        <v>974</v>
      </c>
      <c r="C85" s="92"/>
      <c r="D85" s="92"/>
      <c r="E85" s="92"/>
      <c r="F85" s="92"/>
      <c r="G85" s="92"/>
      <c r="H85" s="92"/>
      <c r="I85" s="93"/>
      <c r="J85" s="94"/>
      <c r="K85" s="304">
        <v>0.05</v>
      </c>
      <c r="L85" s="862">
        <f>N78*K85</f>
        <v>53.662187271423164</v>
      </c>
      <c r="M85" s="863"/>
      <c r="N85" s="51"/>
    </row>
    <row r="86" spans="1:14" ht="15.75" thickBot="1">
      <c r="B86" s="825" t="s">
        <v>953</v>
      </c>
      <c r="C86" s="826"/>
      <c r="D86" s="826"/>
      <c r="E86" s="826"/>
      <c r="F86" s="826"/>
      <c r="G86" s="826"/>
      <c r="H86" s="826"/>
      <c r="I86" s="826"/>
      <c r="J86" s="826"/>
      <c r="K86" s="826"/>
      <c r="L86" s="826"/>
      <c r="M86" s="827"/>
      <c r="N86" s="52">
        <f>L83+L84+L85</f>
        <v>321.97312362853893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1395.216869057002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6" t="s">
        <v>2205</v>
      </c>
      <c r="C10" s="917"/>
      <c r="D10" s="917"/>
      <c r="E10" s="917"/>
      <c r="F10" s="387" t="s">
        <v>2206</v>
      </c>
      <c r="G10" s="382"/>
      <c r="H10" s="388"/>
      <c r="I10" s="918" t="s">
        <v>2207</v>
      </c>
      <c r="J10" s="918"/>
      <c r="K10" s="389" t="s">
        <v>2206</v>
      </c>
      <c r="L10" s="385"/>
      <c r="M10" s="385"/>
      <c r="N10" s="386"/>
    </row>
    <row r="11" spans="2:14">
      <c r="B11" s="360" t="s">
        <v>939</v>
      </c>
      <c r="C11" s="361"/>
      <c r="D11" s="803"/>
      <c r="E11" s="803"/>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8" t="s">
        <v>2222</v>
      </c>
      <c r="G25" s="818"/>
      <c r="H25" s="818"/>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8" t="s">
        <v>944</v>
      </c>
      <c r="D29" s="1009"/>
      <c r="E29" s="1009"/>
      <c r="F29" s="1009"/>
      <c r="G29" s="1009"/>
      <c r="H29" s="1009"/>
      <c r="I29" s="1009"/>
      <c r="J29" s="72"/>
      <c r="K29" s="341" t="s">
        <v>2215</v>
      </c>
      <c r="L29" s="1006" t="s">
        <v>945</v>
      </c>
      <c r="M29" s="1007"/>
      <c r="N29" s="71" t="s">
        <v>946</v>
      </c>
    </row>
    <row r="30" spans="1:14" hidden="1">
      <c r="B30" s="71" t="s">
        <v>943</v>
      </c>
      <c r="C30" s="804" t="s">
        <v>944</v>
      </c>
      <c r="D30" s="805"/>
      <c r="E30" s="805"/>
      <c r="F30" s="805"/>
      <c r="G30" s="805"/>
      <c r="H30" s="805"/>
      <c r="I30" s="805"/>
      <c r="J30" s="72"/>
      <c r="K30" s="306"/>
      <c r="L30" s="801" t="s">
        <v>945</v>
      </c>
      <c r="M30" s="802"/>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6"/>
      <c r="J36" s="267"/>
      <c r="K36" s="268">
        <f>VLOOKUP(A36,EQUIPOS!A6:D161,4,FALSE)</f>
        <v>70834.087198278576</v>
      </c>
      <c r="L36" s="269"/>
      <c r="M36" s="282">
        <v>66</v>
      </c>
      <c r="N36" s="271">
        <f>K36/M36</f>
        <v>1073.2437454284632</v>
      </c>
    </row>
    <row r="37" spans="1:14">
      <c r="B37" s="874"/>
      <c r="C37" s="875"/>
      <c r="D37" s="875"/>
      <c r="E37" s="875"/>
      <c r="F37" s="875"/>
      <c r="G37" s="875"/>
      <c r="H37" s="876"/>
      <c r="I37" s="266"/>
      <c r="J37" s="267"/>
      <c r="K37" s="268"/>
      <c r="L37" s="269"/>
      <c r="M37" s="270"/>
      <c r="N37" s="271"/>
    </row>
    <row r="38" spans="1:14">
      <c r="B38" s="874"/>
      <c r="C38" s="875"/>
      <c r="D38" s="875"/>
      <c r="E38" s="875"/>
      <c r="F38" s="875"/>
      <c r="G38" s="875"/>
      <c r="H38" s="876"/>
      <c r="I38" s="266"/>
      <c r="J38" s="267"/>
      <c r="K38" s="268"/>
      <c r="L38" s="269"/>
      <c r="M38" s="270"/>
      <c r="N38" s="272"/>
    </row>
    <row r="39" spans="1:14">
      <c r="B39" s="874"/>
      <c r="C39" s="875"/>
      <c r="D39" s="875"/>
      <c r="E39" s="875"/>
      <c r="F39" s="875"/>
      <c r="G39" s="875"/>
      <c r="H39" s="876"/>
      <c r="I39" s="877"/>
      <c r="J39" s="878"/>
      <c r="K39" s="273"/>
      <c r="L39" s="879"/>
      <c r="M39" s="880"/>
      <c r="N39" s="274"/>
    </row>
    <row r="40" spans="1:14">
      <c r="B40" s="874"/>
      <c r="C40" s="875"/>
      <c r="D40" s="875"/>
      <c r="E40" s="881"/>
      <c r="F40" s="875"/>
      <c r="G40" s="875"/>
      <c r="H40" s="876"/>
      <c r="I40" s="36"/>
      <c r="J40" s="37"/>
      <c r="K40" s="273"/>
      <c r="L40" s="275"/>
      <c r="M40" s="276"/>
      <c r="N40" s="277"/>
    </row>
    <row r="41" spans="1:14">
      <c r="B41" s="882"/>
      <c r="C41" s="883"/>
      <c r="D41" s="883"/>
      <c r="E41" s="38"/>
      <c r="F41" s="39"/>
      <c r="G41" s="39"/>
      <c r="H41" s="40"/>
      <c r="I41" s="36"/>
      <c r="J41" s="37"/>
      <c r="K41" s="278"/>
      <c r="L41" s="275"/>
      <c r="M41" s="276"/>
      <c r="N41" s="343"/>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1073.2437454284632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4" t="s">
        <v>945</v>
      </c>
      <c r="K47" s="85" t="s">
        <v>946</v>
      </c>
      <c r="L47" s="906" t="s">
        <v>955</v>
      </c>
      <c r="M47" s="905"/>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1" t="s">
        <v>961</v>
      </c>
      <c r="M58" s="890"/>
      <c r="N58" s="76" t="s">
        <v>951</v>
      </c>
    </row>
    <row r="59" spans="2:14">
      <c r="B59" s="46"/>
      <c r="C59" s="316"/>
      <c r="D59" s="316"/>
      <c r="E59" s="316"/>
      <c r="F59" s="316"/>
      <c r="G59" s="316"/>
      <c r="H59" s="310"/>
      <c r="I59" s="278"/>
      <c r="J59" s="285"/>
      <c r="K59" s="278"/>
      <c r="L59" s="912"/>
      <c r="M59" s="913"/>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5" t="s">
        <v>953</v>
      </c>
      <c r="C65" s="826"/>
      <c r="D65" s="826"/>
      <c r="E65" s="826"/>
      <c r="F65" s="826"/>
      <c r="G65" s="826"/>
      <c r="H65" s="826"/>
      <c r="I65" s="826"/>
      <c r="J65" s="826"/>
      <c r="K65" s="826"/>
      <c r="L65" s="826"/>
      <c r="M65" s="827"/>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0"/>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1073.2437454284632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3"/>
      <c r="J82" s="333"/>
      <c r="K82" s="301" t="s">
        <v>970</v>
      </c>
      <c r="L82" s="872" t="s">
        <v>971</v>
      </c>
      <c r="M82" s="873"/>
      <c r="N82" s="302"/>
    </row>
    <row r="83" spans="1:14">
      <c r="B83" s="858" t="s">
        <v>972</v>
      </c>
      <c r="C83" s="859"/>
      <c r="D83" s="859"/>
      <c r="E83" s="859"/>
      <c r="F83" s="859"/>
      <c r="G83" s="859"/>
      <c r="H83" s="859"/>
      <c r="I83" s="87"/>
      <c r="J83" s="88"/>
      <c r="K83" s="303">
        <v>0.2</v>
      </c>
      <c r="L83" s="860">
        <f>N78*K83</f>
        <v>214.64874908569266</v>
      </c>
      <c r="M83" s="861"/>
      <c r="N83" s="51"/>
    </row>
    <row r="84" spans="1:14">
      <c r="B84" s="89" t="s">
        <v>973</v>
      </c>
      <c r="C84" s="90"/>
      <c r="D84" s="90"/>
      <c r="E84" s="90"/>
      <c r="F84" s="90"/>
      <c r="G84" s="90"/>
      <c r="H84" s="90"/>
      <c r="I84" s="87"/>
      <c r="J84" s="88"/>
      <c r="K84" s="303">
        <v>0.05</v>
      </c>
      <c r="L84" s="860">
        <f>N78*K84</f>
        <v>53.662187271423164</v>
      </c>
      <c r="M84" s="861"/>
      <c r="N84" s="51"/>
    </row>
    <row r="85" spans="1:14" ht="15.75" thickBot="1">
      <c r="B85" s="91" t="s">
        <v>974</v>
      </c>
      <c r="C85" s="92"/>
      <c r="D85" s="92"/>
      <c r="E85" s="92"/>
      <c r="F85" s="92"/>
      <c r="G85" s="92"/>
      <c r="H85" s="92"/>
      <c r="I85" s="93"/>
      <c r="J85" s="94"/>
      <c r="K85" s="304">
        <v>0.05</v>
      </c>
      <c r="L85" s="862">
        <f>N78*K85</f>
        <v>53.662187271423164</v>
      </c>
      <c r="M85" s="863"/>
      <c r="N85" s="51"/>
    </row>
    <row r="86" spans="1:14" ht="15.75" thickBot="1">
      <c r="B86" s="825" t="s">
        <v>953</v>
      </c>
      <c r="C86" s="826"/>
      <c r="D86" s="826"/>
      <c r="E86" s="826"/>
      <c r="F86" s="826"/>
      <c r="G86" s="826"/>
      <c r="H86" s="826"/>
      <c r="I86" s="826"/>
      <c r="J86" s="826"/>
      <c r="K86" s="826"/>
      <c r="L86" s="826"/>
      <c r="M86" s="827"/>
      <c r="N86" s="52">
        <f>L83+L84+L85</f>
        <v>321.97312362853893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7">
        <f>N78+N86</f>
        <v>1395.216869057002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2021-04-06T21:06:54Z</dcterms:modified>
</cp:coreProperties>
</file>