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4E6B8C31-DC5C-4DD5-A677-4ABCE6A76772}"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9" i="2" l="1"/>
  <c r="D67" i="2"/>
  <c r="D64" i="2"/>
  <c r="D39" i="2" s="1"/>
  <c r="D51" i="2"/>
  <c r="D52" i="2" s="1"/>
  <c r="D47" i="2"/>
  <c r="D46" i="2"/>
  <c r="D45" i="2"/>
  <c r="D37" i="2" l="1"/>
  <c r="D29" i="2"/>
  <c r="D32" i="2"/>
  <c r="D33" i="2"/>
  <c r="D36" i="2"/>
  <c r="D34" i="2"/>
  <c r="D38" i="2"/>
  <c r="D31"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2" l="1"/>
  <c r="N41" i="82" s="1"/>
  <c r="N76" i="88"/>
  <c r="N41" i="88" s="1"/>
  <c r="N76" i="94"/>
  <c r="N41" i="94" s="1"/>
  <c r="N76" i="105"/>
  <c r="N41" i="105" s="1"/>
  <c r="N76" i="108"/>
  <c r="N41" i="108" s="1"/>
  <c r="N77" i="259"/>
  <c r="N41" i="259" s="1"/>
  <c r="N77" i="308"/>
  <c r="N41" i="308" s="1"/>
  <c r="N77" i="323"/>
  <c r="N79" i="323" s="1"/>
  <c r="L85" i="323" s="1"/>
  <c r="N76" i="56"/>
  <c r="N42" i="56" s="1"/>
  <c r="N43" i="56" s="1"/>
  <c r="N76" i="67"/>
  <c r="N41" i="67" s="1"/>
  <c r="N76" i="68"/>
  <c r="N41" i="68" s="1"/>
  <c r="N75" i="75"/>
  <c r="N41" i="75" s="1"/>
  <c r="N76" i="80"/>
  <c r="N41" i="80" s="1"/>
  <c r="N43" i="80" s="1"/>
  <c r="N76" i="84"/>
  <c r="N41" i="84" s="1"/>
  <c r="N76" i="86"/>
  <c r="N41" i="86" s="1"/>
  <c r="N76" i="90"/>
  <c r="N41" i="90" s="1"/>
  <c r="N43" i="90" s="1"/>
  <c r="N76" i="102"/>
  <c r="N41" i="102" s="1"/>
  <c r="N77" i="328"/>
  <c r="N41" i="328" s="1"/>
  <c r="N43" i="328" s="1"/>
  <c r="N80" i="164"/>
  <c r="N46" i="164"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80" i="184"/>
  <c r="N46" i="184" s="1"/>
  <c r="N48" i="184" s="1"/>
  <c r="N81" i="185"/>
  <c r="N47" i="185" s="1"/>
  <c r="N49" i="185" s="1"/>
  <c r="N77" i="233"/>
  <c r="N41" i="233" s="1"/>
  <c r="N43" i="233" s="1"/>
  <c r="N76" i="26"/>
  <c r="N42" i="26" s="1"/>
  <c r="N43" i="26" s="1"/>
  <c r="N79" i="50"/>
  <c r="N42" i="50" s="1"/>
  <c r="N83" i="279"/>
  <c r="N46" i="279" s="1"/>
  <c r="N48" i="279" s="1"/>
  <c r="N77" i="333"/>
  <c r="N41" i="333" s="1"/>
  <c r="N77" i="337"/>
  <c r="N41" i="337" s="1"/>
  <c r="N43" i="337" s="1"/>
  <c r="N61" i="221"/>
  <c r="N43" i="31"/>
  <c r="N81" i="186"/>
  <c r="N47" i="186" s="1"/>
  <c r="N49" i="186" s="1"/>
  <c r="N80" i="188"/>
  <c r="N46" i="188" s="1"/>
  <c r="N48" i="188" s="1"/>
  <c r="N81" i="187"/>
  <c r="N47" i="187" s="1"/>
  <c r="N76" i="231"/>
  <c r="N40" i="231" s="1"/>
  <c r="N76" i="243"/>
  <c r="N40" i="243" s="1"/>
  <c r="N81" i="267"/>
  <c r="N41" i="267" s="1"/>
  <c r="N43" i="267" s="1"/>
  <c r="N75" i="302"/>
  <c r="N41" i="302" s="1"/>
  <c r="N43" i="302" s="1"/>
  <c r="N77" i="362"/>
  <c r="N41" i="362" s="1"/>
  <c r="N43" i="362" s="1"/>
  <c r="N83" i="165"/>
  <c r="N49" i="165" s="1"/>
  <c r="N51" i="165" s="1"/>
  <c r="N76" i="65"/>
  <c r="N41" i="65" s="1"/>
  <c r="N43" i="65" s="1"/>
  <c r="N78" i="65" s="1"/>
  <c r="L85" i="65" s="1"/>
  <c r="N76" i="92"/>
  <c r="N41" i="92" s="1"/>
  <c r="N76" i="96"/>
  <c r="N41" i="96" s="1"/>
  <c r="N76" i="98"/>
  <c r="N41" i="98" s="1"/>
  <c r="N76" i="101"/>
  <c r="N41" i="101" s="1"/>
  <c r="N76" i="107"/>
  <c r="N41" i="107" s="1"/>
  <c r="N75" i="133"/>
  <c r="N41" i="133" s="1"/>
  <c r="N43" i="133" s="1"/>
  <c r="N76" i="134"/>
  <c r="N41" i="134" s="1"/>
  <c r="N43"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43" i="227" s="1"/>
  <c r="N76" i="242"/>
  <c r="N40" i="242" s="1"/>
  <c r="N42" i="242" s="1"/>
  <c r="N78" i="273"/>
  <c r="N41" i="273" s="1"/>
  <c r="N81" i="282"/>
  <c r="N44" i="282" s="1"/>
  <c r="N75" i="289"/>
  <c r="N41" i="289" s="1"/>
  <c r="N43" i="289" s="1"/>
  <c r="N75" i="293"/>
  <c r="N41" i="293" s="1"/>
  <c r="N43" i="293" s="1"/>
  <c r="N77" i="295"/>
  <c r="N41" i="295" s="1"/>
  <c r="N43" i="295" s="1"/>
  <c r="N75" i="325"/>
  <c r="N41" i="325" s="1"/>
  <c r="N77" i="193"/>
  <c r="N43" i="193" s="1"/>
  <c r="N45" i="193" s="1"/>
  <c r="N87" i="246"/>
  <c r="N45" i="246" s="1"/>
  <c r="N47" i="246" s="1"/>
  <c r="N77" i="250"/>
  <c r="N41" i="250" s="1"/>
  <c r="N91" i="260"/>
  <c r="N47" i="260" s="1"/>
  <c r="N81" i="280"/>
  <c r="N44" i="280" s="1"/>
  <c r="N53" i="325"/>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43" i="74" s="1"/>
  <c r="N77" i="74" s="1"/>
  <c r="L84" i="74" s="1"/>
  <c r="N76" i="79"/>
  <c r="N41" i="79" s="1"/>
  <c r="N43" i="79" s="1"/>
  <c r="N76" i="81"/>
  <c r="N41" i="81" s="1"/>
  <c r="N76" i="83"/>
  <c r="N41" i="83" s="1"/>
  <c r="N43" i="83" s="1"/>
  <c r="N76" i="85"/>
  <c r="N41" i="85" s="1"/>
  <c r="N76" i="87"/>
  <c r="N41" i="87" s="1"/>
  <c r="N76" i="89"/>
  <c r="N41" i="89" s="1"/>
  <c r="N76" i="91"/>
  <c r="N41" i="91" s="1"/>
  <c r="N43" i="91" s="1"/>
  <c r="N76" i="100"/>
  <c r="N41" i="100" s="1"/>
  <c r="N43" i="100" s="1"/>
  <c r="N76" i="106"/>
  <c r="N41" i="106" s="1"/>
  <c r="N43" i="106" s="1"/>
  <c r="N80" i="160"/>
  <c r="N46" i="160" s="1"/>
  <c r="N48" i="160" s="1"/>
  <c r="N78" i="232"/>
  <c r="N41" i="232" s="1"/>
  <c r="N43" i="232" s="1"/>
  <c r="N76" i="234"/>
  <c r="N40" i="234" s="1"/>
  <c r="N79" i="244"/>
  <c r="N45" i="244" s="1"/>
  <c r="N77" i="254"/>
  <c r="N41" i="254" s="1"/>
  <c r="N81" i="266"/>
  <c r="N41" i="266" s="1"/>
  <c r="N78" i="272"/>
  <c r="N41" i="272" s="1"/>
  <c r="N43" i="272" s="1"/>
  <c r="N75" i="290"/>
  <c r="N41" i="290" s="1"/>
  <c r="N43" i="290" s="1"/>
  <c r="N77" i="294"/>
  <c r="N41" i="294" s="1"/>
  <c r="N43" i="294" s="1"/>
  <c r="N75" i="299"/>
  <c r="N41" i="299" s="1"/>
  <c r="N43" i="299" s="1"/>
  <c r="N77" i="321"/>
  <c r="N77" i="342"/>
  <c r="N41"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73" i="229"/>
  <c r="N40" i="229" s="1"/>
  <c r="N77" i="258"/>
  <c r="N41" i="258" s="1"/>
  <c r="N43"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N43" i="67"/>
  <c r="N78" i="67" s="1"/>
  <c r="L84" i="67" s="1"/>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I70" i="80"/>
  <c r="I71" i="80"/>
  <c r="I70" i="84"/>
  <c r="I71" i="84"/>
  <c r="N43" i="86"/>
  <c r="I70" i="86"/>
  <c r="I71" i="86"/>
  <c r="I70" i="90"/>
  <c r="I71" i="90"/>
  <c r="N43" i="92"/>
  <c r="N43" i="94"/>
  <c r="N43" i="96"/>
  <c r="I70" i="96"/>
  <c r="I71" i="96"/>
  <c r="N43" i="102"/>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8"/>
  <c r="N43" i="101"/>
  <c r="N43" i="103"/>
  <c r="N43" i="107"/>
  <c r="N43" i="108"/>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8" i="180"/>
  <c r="N48" i="181"/>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I70" i="38"/>
  <c r="N43" i="38"/>
  <c r="L84" i="28"/>
  <c r="L83" i="28"/>
  <c r="L85" i="28"/>
  <c r="I70" i="15"/>
  <c r="N76" i="12"/>
  <c r="N42" i="12" s="1"/>
  <c r="N43" i="12" s="1"/>
  <c r="I70" i="12"/>
  <c r="N78" i="22" l="1"/>
  <c r="N78" i="31"/>
  <c r="L83" i="31" s="1"/>
  <c r="L85" i="67"/>
  <c r="L86" i="323"/>
  <c r="N78" i="42"/>
  <c r="L85" i="42" s="1"/>
  <c r="L83" i="78"/>
  <c r="N93" i="260"/>
  <c r="L100" i="260" s="1"/>
  <c r="N78" i="39"/>
  <c r="L85" i="39" s="1"/>
  <c r="L84" i="208"/>
  <c r="N81" i="248"/>
  <c r="N43" i="248" s="1"/>
  <c r="N45" i="248" s="1"/>
  <c r="L84" i="226"/>
  <c r="L84" i="65"/>
  <c r="L84" i="78"/>
  <c r="N79" i="306"/>
  <c r="L86" i="306" s="1"/>
  <c r="N79" i="333"/>
  <c r="L84" i="333" s="1"/>
  <c r="L84" i="63"/>
  <c r="L83" i="67"/>
  <c r="L82" i="289"/>
  <c r="N78" i="25"/>
  <c r="L85" i="25" s="1"/>
  <c r="N78" i="37"/>
  <c r="L85" i="37" s="1"/>
  <c r="N78" i="21"/>
  <c r="L83" i="21" s="1"/>
  <c r="L83" i="7"/>
  <c r="L83" i="47"/>
  <c r="L82" i="74"/>
  <c r="L86" i="253"/>
  <c r="L84" i="253"/>
  <c r="L85" i="51"/>
  <c r="N86" i="51" s="1"/>
  <c r="N88" i="51" s="1"/>
  <c r="D43" i="5" s="1"/>
  <c r="L83" i="65"/>
  <c r="N86" i="65" s="1"/>
  <c r="N88" i="65" s="1"/>
  <c r="D56" i="5" s="1"/>
  <c r="L83" i="74"/>
  <c r="N79" i="364"/>
  <c r="L86" i="364" s="1"/>
  <c r="L83" i="289"/>
  <c r="N79" i="356"/>
  <c r="L85" i="356" s="1"/>
  <c r="N80" i="275"/>
  <c r="L85" i="275"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3" i="43"/>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L85" i="32"/>
  <c r="L84" i="31"/>
  <c r="L84" i="32"/>
  <c r="L85" i="31"/>
  <c r="N74" i="227"/>
  <c r="L79" i="227" s="1"/>
  <c r="N70" i="186"/>
  <c r="N83" i="186" s="1"/>
  <c r="L88" i="186" s="1"/>
  <c r="N67" i="150"/>
  <c r="N79" i="261"/>
  <c r="L84" i="261" s="1"/>
  <c r="L82" i="305"/>
  <c r="L83" i="305"/>
  <c r="L87" i="281"/>
  <c r="N78" i="243"/>
  <c r="L83" i="243" s="1"/>
  <c r="L85" i="128"/>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L99" i="260"/>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3" i="39" l="1"/>
  <c r="N85" i="78"/>
  <c r="N87" i="78" s="1"/>
  <c r="D69" i="5" s="1"/>
  <c r="N70" i="267"/>
  <c r="N83" i="267" s="1"/>
  <c r="L88" i="267" s="1"/>
  <c r="N72" i="165"/>
  <c r="N85" i="165" s="1"/>
  <c r="L91" i="165" s="1"/>
  <c r="N83" i="155"/>
  <c r="L88" i="155" s="1"/>
  <c r="L83" i="42"/>
  <c r="N86" i="42" s="1"/>
  <c r="N88" i="42" s="1"/>
  <c r="D33" i="5" s="1"/>
  <c r="N86" i="67"/>
  <c r="N88" i="67" s="1"/>
  <c r="D58" i="5" s="1"/>
  <c r="L85" i="105"/>
  <c r="L84" i="39"/>
  <c r="N86" i="39" s="1"/>
  <c r="N88" i="39" s="1"/>
  <c r="D30" i="5" s="1"/>
  <c r="N87" i="371"/>
  <c r="N89" i="371" s="1"/>
  <c r="D293" i="5" s="1"/>
  <c r="L98" i="260"/>
  <c r="N101" i="260" s="1"/>
  <c r="N103" i="260" s="1"/>
  <c r="D219" i="5" s="1"/>
  <c r="N86" i="208"/>
  <c r="N88" i="208" s="1"/>
  <c r="D119" i="5" s="1"/>
  <c r="N87" i="340"/>
  <c r="N89" i="340" s="1"/>
  <c r="D294" i="5" s="1"/>
  <c r="N86" i="123"/>
  <c r="N88" i="123" s="1"/>
  <c r="D114" i="5" s="1"/>
  <c r="N86" i="226"/>
  <c r="N88" i="226" s="1"/>
  <c r="D187" i="5" s="1"/>
  <c r="N86" i="224"/>
  <c r="N88" i="224" s="1"/>
  <c r="D185" i="5" s="1"/>
  <c r="N70" i="171"/>
  <c r="N83" i="171" s="1"/>
  <c r="L90" i="171" s="1"/>
  <c r="N69" i="184"/>
  <c r="N82" i="184" s="1"/>
  <c r="L88" i="184" s="1"/>
  <c r="N77" i="285"/>
  <c r="L84" i="285" s="1"/>
  <c r="N79" i="239"/>
  <c r="L85" i="239" s="1"/>
  <c r="N86" i="124"/>
  <c r="N88" i="124" s="1"/>
  <c r="D113" i="5" s="1"/>
  <c r="L83" i="37"/>
  <c r="L84" i="37"/>
  <c r="N86" i="7"/>
  <c r="N88" i="7" s="1"/>
  <c r="D3" i="5" s="1"/>
  <c r="L85" i="306"/>
  <c r="L84" i="306"/>
  <c r="L84" i="251"/>
  <c r="L85" i="21"/>
  <c r="L84" i="363"/>
  <c r="N86" i="47"/>
  <c r="N88" i="47" s="1"/>
  <c r="D39" i="5" s="1"/>
  <c r="N87" i="321"/>
  <c r="N89" i="321" s="1"/>
  <c r="D277" i="5" s="1"/>
  <c r="N86" i="121"/>
  <c r="N88" i="121" s="1"/>
  <c r="D111" i="5" s="1"/>
  <c r="N87" i="339"/>
  <c r="N89" i="339" s="1"/>
  <c r="D292" i="5" s="1"/>
  <c r="N86" i="63"/>
  <c r="N88" i="63" s="1"/>
  <c r="D54" i="5" s="1"/>
  <c r="L84" i="346"/>
  <c r="L85" i="262"/>
  <c r="N70" i="168"/>
  <c r="N83" i="168" s="1"/>
  <c r="L90" i="168" s="1"/>
  <c r="L86" i="254"/>
  <c r="L84" i="365"/>
  <c r="L86" i="256"/>
  <c r="N87" i="343"/>
  <c r="N89" i="343" s="1"/>
  <c r="D296" i="5" s="1"/>
  <c r="N79" i="316"/>
  <c r="L84" i="316" s="1"/>
  <c r="L83" i="284"/>
  <c r="N70" i="178"/>
  <c r="N83" i="178" s="1"/>
  <c r="L88" i="178" s="1"/>
  <c r="L82" i="284"/>
  <c r="N79" i="317"/>
  <c r="L85" i="317" s="1"/>
  <c r="N69" i="179"/>
  <c r="N82" i="179" s="1"/>
  <c r="L89" i="179" s="1"/>
  <c r="L86" i="241"/>
  <c r="N79" i="313"/>
  <c r="L85" i="313" s="1"/>
  <c r="L86" i="333"/>
  <c r="L84" i="92"/>
  <c r="N86" i="131"/>
  <c r="N88" i="131" s="1"/>
  <c r="D122" i="5" s="1"/>
  <c r="L90" i="282"/>
  <c r="L87" i="274"/>
  <c r="L84" i="19"/>
  <c r="L83" i="19"/>
  <c r="L84" i="342"/>
  <c r="N85" i="74"/>
  <c r="N87" i="74" s="1"/>
  <c r="D65" i="5" s="1"/>
  <c r="N69" i="177"/>
  <c r="N82" i="177" s="1"/>
  <c r="L89" i="177" s="1"/>
  <c r="N86" i="64"/>
  <c r="N88" i="64" s="1"/>
  <c r="D55" i="5" s="1"/>
  <c r="N82" i="174"/>
  <c r="L89" i="174" s="1"/>
  <c r="N87" i="328"/>
  <c r="N89" i="328" s="1"/>
  <c r="D282" i="5" s="1"/>
  <c r="N85" i="289"/>
  <c r="N87" i="289" s="1"/>
  <c r="D245" i="5" s="1"/>
  <c r="L86" i="262"/>
  <c r="L86" i="365"/>
  <c r="N89" i="50"/>
  <c r="N91" i="50" s="1"/>
  <c r="D42" i="5" s="1"/>
  <c r="L91" i="221"/>
  <c r="N86" i="58"/>
  <c r="N88" i="58" s="1"/>
  <c r="D49" i="5" s="1"/>
  <c r="N87" i="327"/>
  <c r="N89" i="327" s="1"/>
  <c r="D281" i="5" s="1"/>
  <c r="N85" i="303"/>
  <c r="N87" i="303" s="1"/>
  <c r="D259" i="5" s="1"/>
  <c r="L83" i="298"/>
  <c r="L82" i="298"/>
  <c r="L83" i="147"/>
  <c r="L84" i="147"/>
  <c r="L84" i="24"/>
  <c r="L83" i="38"/>
  <c r="L84" i="364"/>
  <c r="L86" i="251"/>
  <c r="N79" i="314"/>
  <c r="L86" i="314" s="1"/>
  <c r="N79" i="318"/>
  <c r="L86" i="318" s="1"/>
  <c r="N79" i="315"/>
  <c r="L84" i="315" s="1"/>
  <c r="N79" i="319"/>
  <c r="L84" i="319" s="1"/>
  <c r="N77" i="287"/>
  <c r="L84" i="287" s="1"/>
  <c r="N86" i="132"/>
  <c r="N88" i="132" s="1"/>
  <c r="D123" i="5" s="1"/>
  <c r="L86" i="240"/>
  <c r="L85" i="336"/>
  <c r="L85" i="41"/>
  <c r="L83" i="30"/>
  <c r="L84" i="27"/>
  <c r="N90" i="218"/>
  <c r="N92" i="218" s="1"/>
  <c r="D180" i="5" s="1"/>
  <c r="N90" i="219"/>
  <c r="N92" i="219" s="1"/>
  <c r="D181" i="5" s="1"/>
  <c r="L85" i="333"/>
  <c r="N66" i="294"/>
  <c r="N79" i="294" s="1"/>
  <c r="L86" i="294" s="1"/>
  <c r="N70" i="268"/>
  <c r="N83" i="268" s="1"/>
  <c r="L90" i="268" s="1"/>
  <c r="N69" i="172"/>
  <c r="N82" i="172" s="1"/>
  <c r="L88" i="172" s="1"/>
  <c r="N70" i="157"/>
  <c r="N83" i="157" s="1"/>
  <c r="L90" i="157" s="1"/>
  <c r="L83" i="138"/>
  <c r="L85" i="138"/>
  <c r="L83" i="142"/>
  <c r="L84" i="142"/>
  <c r="L84" i="286"/>
  <c r="L83" i="286"/>
  <c r="N70" i="176"/>
  <c r="N83" i="176" s="1"/>
  <c r="L88" i="176" s="1"/>
  <c r="N69" i="180"/>
  <c r="N82" i="180" s="1"/>
  <c r="L88" i="180" s="1"/>
  <c r="L84" i="38"/>
  <c r="L85" i="69"/>
  <c r="L85" i="364"/>
  <c r="L85" i="213"/>
  <c r="L86" i="332"/>
  <c r="N79" i="311"/>
  <c r="L84" i="311" s="1"/>
  <c r="L84" i="75"/>
  <c r="L84" i="332"/>
  <c r="L92" i="221"/>
  <c r="L85" i="135"/>
  <c r="L83" i="26"/>
  <c r="N85" i="72"/>
  <c r="N87" i="72" s="1"/>
  <c r="D63" i="5" s="1"/>
  <c r="L84" i="25"/>
  <c r="L83" i="25"/>
  <c r="L84" i="135"/>
  <c r="L84" i="21"/>
  <c r="L85" i="254"/>
  <c r="N69" i="183"/>
  <c r="N82" i="183" s="1"/>
  <c r="L88" i="183" s="1"/>
  <c r="N64" i="297"/>
  <c r="N77" i="297" s="1"/>
  <c r="L82" i="297" s="1"/>
  <c r="N69" i="164"/>
  <c r="N82" i="164" s="1"/>
  <c r="L87" i="164" s="1"/>
  <c r="L87" i="232"/>
  <c r="L85" i="232"/>
  <c r="L84" i="215"/>
  <c r="L83" i="215"/>
  <c r="L85" i="100"/>
  <c r="L84" i="100"/>
  <c r="L85" i="142"/>
  <c r="L83" i="75"/>
  <c r="L83" i="302"/>
  <c r="L85" i="241"/>
  <c r="L82" i="302"/>
  <c r="L84" i="26"/>
  <c r="L83" i="59"/>
  <c r="L83" i="105"/>
  <c r="L83" i="92"/>
  <c r="L83" i="102"/>
  <c r="L82" i="286"/>
  <c r="L84" i="102"/>
  <c r="L82" i="325"/>
  <c r="N86" i="43"/>
  <c r="N88" i="43" s="1"/>
  <c r="D34" i="5" s="1"/>
  <c r="N86" i="130"/>
  <c r="N88" i="130" s="1"/>
  <c r="D121" i="5" s="1"/>
  <c r="L87" i="275"/>
  <c r="L86" i="275"/>
  <c r="L83" i="24"/>
  <c r="L88" i="282"/>
  <c r="L85" i="363"/>
  <c r="L86" i="232"/>
  <c r="L85" i="147"/>
  <c r="L85" i="215"/>
  <c r="L84" i="298"/>
  <c r="L84" i="30"/>
  <c r="L84" i="103"/>
  <c r="L85" i="240"/>
  <c r="L85" i="27"/>
  <c r="N87" i="253"/>
  <c r="N89" i="253" s="1"/>
  <c r="D213" i="5" s="1"/>
  <c r="L84" i="356"/>
  <c r="L86" i="356"/>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6" i="105" l="1"/>
  <c r="N88" i="105" s="1"/>
  <c r="D95" i="5" s="1"/>
  <c r="N87" i="256"/>
  <c r="N89" i="256" s="1"/>
  <c r="D215" i="5" s="1"/>
  <c r="N89" i="244"/>
  <c r="N87" i="336"/>
  <c r="N89" i="336" s="1"/>
  <c r="D290" i="5" s="1"/>
  <c r="N87" i="342"/>
  <c r="N89" i="342" s="1"/>
  <c r="D295" i="5" s="1"/>
  <c r="N87" i="306"/>
  <c r="N89" i="306" s="1"/>
  <c r="D262" i="5" s="1"/>
  <c r="L90" i="267"/>
  <c r="L89" i="171"/>
  <c r="N87" i="241"/>
  <c r="N89" i="241" s="1"/>
  <c r="D201" i="5" s="1"/>
  <c r="L84" i="313"/>
  <c r="L85" i="314"/>
  <c r="L88" i="171"/>
  <c r="L87" i="184"/>
  <c r="P88" i="208"/>
  <c r="L89" i="184"/>
  <c r="N86" i="19"/>
  <c r="N88" i="19" s="1"/>
  <c r="D11" i="5" s="1"/>
  <c r="N86" i="25"/>
  <c r="N88" i="25" s="1"/>
  <c r="D17" i="5" s="1"/>
  <c r="N86" i="21"/>
  <c r="N88" i="21" s="1"/>
  <c r="D13" i="5" s="1"/>
  <c r="N86" i="37"/>
  <c r="N88" i="37" s="1"/>
  <c r="D28" i="5" s="1"/>
  <c r="L86" i="239"/>
  <c r="L84" i="239"/>
  <c r="L86" i="319"/>
  <c r="L83" i="285"/>
  <c r="L82" i="285"/>
  <c r="L87" i="174"/>
  <c r="L88" i="174"/>
  <c r="L88" i="179"/>
  <c r="L87" i="179"/>
  <c r="L88" i="268"/>
  <c r="L86" i="311"/>
  <c r="L85" i="311"/>
  <c r="L84" i="318"/>
  <c r="L85" i="318"/>
  <c r="L85" i="316"/>
  <c r="L86" i="316"/>
  <c r="N87" i="251"/>
  <c r="N89" i="251" s="1"/>
  <c r="D211" i="5" s="1"/>
  <c r="L90" i="178"/>
  <c r="N86" i="59"/>
  <c r="N88" i="59" s="1"/>
  <c r="D50" i="5" s="1"/>
  <c r="N87" i="346"/>
  <c r="N89" i="346" s="1"/>
  <c r="D299" i="5" s="1"/>
  <c r="N86" i="92"/>
  <c r="N88" i="92" s="1"/>
  <c r="D83" i="5" s="1"/>
  <c r="N87" i="254"/>
  <c r="N89" i="254" s="1"/>
  <c r="D214" i="5" s="1"/>
  <c r="L86" i="317"/>
  <c r="L84" i="317"/>
  <c r="N85" i="302"/>
  <c r="N87" i="302" s="1"/>
  <c r="N88" i="274"/>
  <c r="N90" i="274" s="1"/>
  <c r="D232" i="5" s="1"/>
  <c r="N87" i="363"/>
  <c r="N89" i="363" s="1"/>
  <c r="D313" i="5" s="1"/>
  <c r="N87" i="365"/>
  <c r="N89" i="365" s="1"/>
  <c r="D315" i="5" s="1"/>
  <c r="L85" i="319"/>
  <c r="N86" i="69"/>
  <c r="N88" i="69" s="1"/>
  <c r="D60" i="5" s="1"/>
  <c r="L89" i="178"/>
  <c r="N86" i="147"/>
  <c r="N88" i="147" s="1"/>
  <c r="D137" i="5" s="1"/>
  <c r="N87" i="262"/>
  <c r="N89" i="262" s="1"/>
  <c r="D221" i="5" s="1"/>
  <c r="N91" i="282"/>
  <c r="N93" i="282" s="1"/>
  <c r="D239" i="5" s="1"/>
  <c r="N86" i="140"/>
  <c r="N88" i="140" s="1"/>
  <c r="D132" i="5" s="1"/>
  <c r="N87" i="333"/>
  <c r="N89" i="333" s="1"/>
  <c r="D287" i="5" s="1"/>
  <c r="L84" i="297"/>
  <c r="L88" i="157"/>
  <c r="L87" i="177"/>
  <c r="L88" i="177"/>
  <c r="N82" i="227"/>
  <c r="N84" i="227" s="1"/>
  <c r="D188" i="5" s="1"/>
  <c r="N85" i="284"/>
  <c r="N87" i="284" s="1"/>
  <c r="D241" i="5" s="1"/>
  <c r="N93" i="221"/>
  <c r="N95" i="221" s="1"/>
  <c r="D184" i="5" s="1"/>
  <c r="L87" i="189"/>
  <c r="L89" i="180"/>
  <c r="L89" i="268"/>
  <c r="N86" i="26"/>
  <c r="N88" i="26" s="1"/>
  <c r="D18" i="5" s="1"/>
  <c r="L86" i="313"/>
  <c r="L83" i="287"/>
  <c r="L89" i="157"/>
  <c r="L87" i="180"/>
  <c r="N90" i="217"/>
  <c r="N92" i="217" s="1"/>
  <c r="D179" i="5" s="1"/>
  <c r="N86" i="24"/>
  <c r="N88" i="24" s="1"/>
  <c r="D16" i="5" s="1"/>
  <c r="N85" i="75"/>
  <c r="N87" i="75" s="1"/>
  <c r="D66" i="5" s="1"/>
  <c r="N86" i="30"/>
  <c r="N88" i="30" s="1"/>
  <c r="D22" i="5" s="1"/>
  <c r="N85" i="298"/>
  <c r="N87" i="298" s="1"/>
  <c r="D254" i="5" s="1"/>
  <c r="N85" i="325"/>
  <c r="N87" i="325" s="1"/>
  <c r="D280" i="5" s="1"/>
  <c r="N86" i="213"/>
  <c r="N88" i="213" s="1"/>
  <c r="D175" i="5" s="1"/>
  <c r="L83" i="297"/>
  <c r="N86" i="100"/>
  <c r="N88" i="100" s="1"/>
  <c r="D90" i="5" s="1"/>
  <c r="N86" i="53"/>
  <c r="N88" i="53" s="1"/>
  <c r="D45" i="5" s="1"/>
  <c r="L83" i="60"/>
  <c r="L87" i="183"/>
  <c r="N87" i="364"/>
  <c r="N89" i="364" s="1"/>
  <c r="D314" i="5" s="1"/>
  <c r="N86" i="80"/>
  <c r="N88" i="80" s="1"/>
  <c r="D71" i="5" s="1"/>
  <c r="N86" i="231"/>
  <c r="N88" i="231" s="1"/>
  <c r="D191" i="5" s="1"/>
  <c r="N87" i="264"/>
  <c r="N89" i="264" s="1"/>
  <c r="D223" i="5" s="1"/>
  <c r="N88" i="232"/>
  <c r="N90" i="232" s="1"/>
  <c r="D192" i="5" s="1"/>
  <c r="N86" i="135"/>
  <c r="N88" i="135" s="1"/>
  <c r="D126" i="5" s="1"/>
  <c r="N86" i="142"/>
  <c r="N88" i="142" s="1"/>
  <c r="D134" i="5" s="1"/>
  <c r="N86" i="215"/>
  <c r="N88" i="215" s="1"/>
  <c r="D177" i="5" s="1"/>
  <c r="N87" i="332"/>
  <c r="N89" i="332" s="1"/>
  <c r="D286" i="5" s="1"/>
  <c r="N86" i="38"/>
  <c r="N88" i="38" s="1"/>
  <c r="D29" i="5" s="1"/>
  <c r="N86" i="27"/>
  <c r="N88" i="27" s="1"/>
  <c r="D19" i="5" s="1"/>
  <c r="N87" i="240"/>
  <c r="N89" i="240" s="1"/>
  <c r="D200" i="5" s="1"/>
  <c r="L89" i="164"/>
  <c r="L86" i="315"/>
  <c r="L84" i="314"/>
  <c r="N86" i="99"/>
  <c r="N88" i="99" s="1"/>
  <c r="D89" i="5" s="1"/>
  <c r="N86" i="138"/>
  <c r="N88" i="138" s="1"/>
  <c r="D129" i="5" s="1"/>
  <c r="L90" i="176"/>
  <c r="L85" i="294"/>
  <c r="N86" i="102"/>
  <c r="N88" i="102" s="1"/>
  <c r="D92" i="5" s="1"/>
  <c r="L85" i="315"/>
  <c r="L82" i="287"/>
  <c r="N86" i="41"/>
  <c r="N88" i="41" s="1"/>
  <c r="D32" i="5" s="1"/>
  <c r="N91" i="249"/>
  <c r="N93" i="249" s="1"/>
  <c r="D209" i="5" s="1"/>
  <c r="L84" i="294"/>
  <c r="N85" i="286"/>
  <c r="N87" i="286" s="1"/>
  <c r="D243" i="5" s="1"/>
  <c r="L88" i="164"/>
  <c r="L89" i="183"/>
  <c r="L89" i="176"/>
  <c r="N86" i="33"/>
  <c r="N88" i="33" s="1"/>
  <c r="D25" i="5" s="1"/>
  <c r="N86" i="88"/>
  <c r="N88" i="88" s="1"/>
  <c r="D79" i="5" s="1"/>
  <c r="N86" i="29"/>
  <c r="N88" i="29" s="1"/>
  <c r="D21" i="5" s="1"/>
  <c r="N87" i="238"/>
  <c r="N89" i="238" s="1"/>
  <c r="D198" i="5" s="1"/>
  <c r="N87" i="235"/>
  <c r="N89" i="235" s="1"/>
  <c r="D195" i="5" s="1"/>
  <c r="N86" i="149"/>
  <c r="N88" i="149" s="1"/>
  <c r="D135" i="5" s="1"/>
  <c r="N86" i="103"/>
  <c r="N88" i="103" s="1"/>
  <c r="D93" i="5" s="1"/>
  <c r="L89" i="189"/>
  <c r="N86" i="9"/>
  <c r="N88" i="9" s="1"/>
  <c r="D4" i="5" s="1"/>
  <c r="N87" i="295"/>
  <c r="N89" i="295" s="1"/>
  <c r="D251" i="5" s="1"/>
  <c r="N86" i="96"/>
  <c r="N88" i="96" s="1"/>
  <c r="D86" i="5" s="1"/>
  <c r="N86" i="214"/>
  <c r="N88" i="214" s="1"/>
  <c r="D176" i="5" s="1"/>
  <c r="N88" i="275"/>
  <c r="N90" i="275" s="1"/>
  <c r="D233" i="5" s="1"/>
  <c r="N86" i="209"/>
  <c r="N88" i="209" s="1"/>
  <c r="D131" i="5" s="1"/>
  <c r="N86" i="83"/>
  <c r="N88" i="83" s="1"/>
  <c r="D74"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1" l="1"/>
  <c r="N93" i="171" s="1"/>
  <c r="D156" i="5" s="1"/>
  <c r="N87" i="313"/>
  <c r="N89" i="313" s="1"/>
  <c r="D269" i="5" s="1"/>
  <c r="N90" i="184"/>
  <c r="N92" i="184" s="1"/>
  <c r="D164" i="5" s="1"/>
  <c r="N87" i="239"/>
  <c r="N89" i="239" s="1"/>
  <c r="D199" i="5" s="1"/>
  <c r="N87" i="314"/>
  <c r="N89" i="314" s="1"/>
  <c r="D270" i="5" s="1"/>
  <c r="N87" i="319"/>
  <c r="N89" i="319" s="1"/>
  <c r="D275" i="5" s="1"/>
  <c r="N87" i="316"/>
  <c r="N89" i="316" s="1"/>
  <c r="D272" i="5" s="1"/>
  <c r="N85" i="285"/>
  <c r="N87" i="285" s="1"/>
  <c r="D242" i="5" s="1"/>
  <c r="N90" i="179"/>
  <c r="N92" i="179" s="1"/>
  <c r="D158" i="5" s="1"/>
  <c r="N90" i="174"/>
  <c r="N92" i="174" s="1"/>
  <c r="D154" i="5" s="1"/>
  <c r="N87" i="311"/>
  <c r="N89" i="311" s="1"/>
  <c r="D267" i="5" s="1"/>
  <c r="N91" i="268"/>
  <c r="N93" i="268" s="1"/>
  <c r="D227" i="5" s="1"/>
  <c r="N87" i="318"/>
  <c r="N89" i="318" s="1"/>
  <c r="D274" i="5" s="1"/>
  <c r="N85" i="297"/>
  <c r="N87" i="297" s="1"/>
  <c r="D253" i="5" s="1"/>
  <c r="N90" i="180"/>
  <c r="N92" i="180" s="1"/>
  <c r="D159" i="5" s="1"/>
  <c r="N91" i="178"/>
  <c r="N93" i="178" s="1"/>
  <c r="D157" i="5" s="1"/>
  <c r="N90" i="177"/>
  <c r="N92" i="177" s="1"/>
  <c r="N87" i="317"/>
  <c r="N89" i="317" s="1"/>
  <c r="D273" i="5" s="1"/>
  <c r="N90" i="183"/>
  <c r="N92" i="183" s="1"/>
  <c r="D163" i="5" s="1"/>
  <c r="N91" i="176"/>
  <c r="N93" i="176" s="1"/>
  <c r="D155" i="5" s="1"/>
  <c r="N85" i="287"/>
  <c r="N87" i="287" s="1"/>
  <c r="D244" i="5" s="1"/>
  <c r="N86" i="60"/>
  <c r="N88" i="60" s="1"/>
  <c r="D51" i="5" s="1"/>
  <c r="N91" i="157"/>
  <c r="N93" i="157" s="1"/>
  <c r="D145" i="5" s="1"/>
  <c r="N90" i="189"/>
  <c r="N92" i="189" s="1"/>
  <c r="D169" i="5" s="1"/>
  <c r="N90" i="164"/>
  <c r="N92" i="164" s="1"/>
  <c r="D149" i="5" s="1"/>
  <c r="N87" i="294"/>
  <c r="N89" i="294" s="1"/>
  <c r="D250" i="5" s="1"/>
  <c r="N91" i="158"/>
  <c r="N93" i="158" s="1"/>
  <c r="D146" i="5" s="1"/>
  <c r="N82" i="228"/>
  <c r="N84" i="228" s="1"/>
  <c r="D189" i="5" s="1"/>
  <c r="N91" i="162"/>
  <c r="N93" i="162" s="1"/>
  <c r="D148" i="5" s="1"/>
  <c r="D208" i="5"/>
  <c r="P93" i="248"/>
  <c r="N90" i="172"/>
  <c r="N92" i="172" s="1"/>
  <c r="D153" i="5" s="1"/>
  <c r="N87" i="315"/>
  <c r="N89" i="315" s="1"/>
  <c r="D271"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<sst xmlns="http://schemas.openxmlformats.org/spreadsheetml/2006/main" count="38539" uniqueCount="2344">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</sst>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theme="8" tint="-0.249977111117893"/>
      <name val="Arial"/>
      <family val="2"/>
    </font>
    <font>
      <b/>
      <sz val="10"/>
      <color theme="8" tint="-0.249977111117893"/>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3" fontId="0" fillId="0" borderId="0" xfId="0" applyNumberFormat="1" applyFill="1" applyProtection="1"/>
    <xf numFmtId="0" fontId="45" fillId="7" borderId="49" xfId="0" applyFont="1" applyFill="1" applyBorder="1" applyAlignment="1">
      <alignment horizontal="center"/>
    </xf>
    <xf numFmtId="0" fontId="45" fillId="7" borderId="47" xfId="0" applyFont="1" applyFill="1" applyBorder="1" applyAlignment="1">
      <alignment horizontal="center"/>
    </xf>
    <xf numFmtId="170" fontId="44" fillId="7" borderId="15" xfId="0" applyNumberFormat="1" applyFont="1" applyFill="1" applyBorder="1" applyAlignment="1">
      <alignment horizontal="right"/>
    </xf>
    <xf numFmtId="164" fontId="7" fillId="25" borderId="6"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ATLÁNTICO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127000</xdr:colOff>
      <xdr:row>0</xdr:row>
      <xdr:rowOff>190500</xdr:rowOff>
    </xdr:from>
    <xdr:to>
      <xdr:col>3</xdr:col>
      <xdr:colOff>1976515</xdr:colOff>
      <xdr:row>0</xdr:row>
      <xdr:rowOff>1031821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502321" y="190500"/>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797624</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3" max="3" width="12.42578125" customWidth="1"/>
    <col min="8" max="8" width="83" customWidth="1"/>
    <col min="25" max="25" width="12.42578125" customWidth="1"/>
    <col min="26" max="26" width="9" customWidth="1"/>
    <col min="27" max="27" width="10.28515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RowHeight="15"/>
  <cols>
    <col min="13" max="13" width="11.710937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32.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3974017.5206908435</v>
      </c>
      <c r="G3" t="s">
        <v>980</v>
      </c>
      <c r="J3" s="1"/>
    </row>
    <row r="4" spans="1:10" ht="54" thickTop="1" thickBot="1">
      <c r="A4" s="131" t="s">
        <v>985</v>
      </c>
      <c r="B4" s="132" t="s">
        <v>1169</v>
      </c>
      <c r="C4" s="130" t="s">
        <v>984</v>
      </c>
      <c r="D4" s="177">
        <f>VLOOKUP('200.2'!A88,'200.2'!A37:N108,14,FALSE)</f>
        <v>418321.38080589031</v>
      </c>
      <c r="J4" s="1"/>
    </row>
    <row r="5" spans="1:10" ht="54" thickTop="1" thickBot="1">
      <c r="A5" s="131" t="s">
        <v>986</v>
      </c>
      <c r="B5" s="132" t="s">
        <v>1170</v>
      </c>
      <c r="C5" s="133" t="s">
        <v>987</v>
      </c>
      <c r="D5" s="177">
        <f>VLOOKUP('201.1'!A88,'201.1'!A38:N109,14,FALSE)</f>
        <v>170738.85462204608</v>
      </c>
    </row>
    <row r="6" spans="1:10" ht="54" thickTop="1" thickBot="1">
      <c r="A6" s="131" t="s">
        <v>988</v>
      </c>
      <c r="B6" s="132" t="s">
        <v>1171</v>
      </c>
      <c r="C6" s="133" t="s">
        <v>987</v>
      </c>
      <c r="D6" s="177">
        <f>VLOOKUP('201.2'!A88,'201.2'!A39:N110,14,FALSE)</f>
        <v>184567.65696872037</v>
      </c>
    </row>
    <row r="7" spans="1:10" ht="70.5" customHeight="1" thickTop="1" thickBot="1">
      <c r="A7" s="131" t="s">
        <v>989</v>
      </c>
      <c r="B7" s="132" t="s">
        <v>1172</v>
      </c>
      <c r="C7" s="133" t="s">
        <v>987</v>
      </c>
      <c r="D7" s="177">
        <f>VLOOKUP('201.3'!A88,'201.3'!A40:N111,14,FALSE)</f>
        <v>42916.878321901982</v>
      </c>
    </row>
    <row r="8" spans="1:10" ht="54" thickTop="1" thickBot="1">
      <c r="A8" s="131" t="s">
        <v>990</v>
      </c>
      <c r="B8" s="132" t="s">
        <v>1173</v>
      </c>
      <c r="C8" s="133" t="s">
        <v>987</v>
      </c>
      <c r="D8" s="178">
        <f>VLOOKUP('201.4'!A88,'201.4'!A41:N112,14,FALSE)</f>
        <v>64650.972373974771</v>
      </c>
    </row>
    <row r="9" spans="1:10" ht="54" thickTop="1" thickBot="1">
      <c r="A9" s="131" t="s">
        <v>991</v>
      </c>
      <c r="B9" s="132" t="s">
        <v>1170</v>
      </c>
      <c r="C9" s="133" t="s">
        <v>1845</v>
      </c>
      <c r="D9" s="178">
        <f>VLOOKUP('201.5'!A88,'201.5'!A42:N113,14,FALSE)</f>
        <v>170738.85462204608</v>
      </c>
    </row>
    <row r="10" spans="1:10" ht="54" thickTop="1" thickBot="1">
      <c r="A10" s="131" t="s">
        <v>992</v>
      </c>
      <c r="B10" s="132" t="s">
        <v>1171</v>
      </c>
      <c r="C10" s="133" t="s">
        <v>1845</v>
      </c>
      <c r="D10" s="178">
        <f>VLOOKUP('201.6'!A88,'201.6'!A43:N114,14,FALSE)</f>
        <v>184567.65696872037</v>
      </c>
    </row>
    <row r="11" spans="1:10" ht="54" thickTop="1" thickBot="1">
      <c r="A11" s="131" t="s">
        <v>993</v>
      </c>
      <c r="B11" s="132" t="s">
        <v>1171</v>
      </c>
      <c r="C11" s="133" t="s">
        <v>387</v>
      </c>
      <c r="D11" s="178">
        <f>VLOOKUP('201.7'!A88,'201.7'!A44:N115,14,FALSE)</f>
        <v>181545.24991518678</v>
      </c>
    </row>
    <row r="12" spans="1:10" ht="54" thickTop="1" thickBot="1">
      <c r="A12" s="131" t="s">
        <v>994</v>
      </c>
      <c r="B12" s="132" t="s">
        <v>1174</v>
      </c>
      <c r="C12" s="133" t="s">
        <v>233</v>
      </c>
      <c r="D12" s="178">
        <f>VLOOKUP('201.8'!A88,'201.8'!A45:N116,14,FALSE)</f>
        <v>18043.95284188326</v>
      </c>
    </row>
    <row r="13" spans="1:10" ht="54" thickTop="1" thickBot="1">
      <c r="A13" s="131" t="s">
        <v>995</v>
      </c>
      <c r="B13" s="132" t="s">
        <v>1175</v>
      </c>
      <c r="C13" s="133" t="s">
        <v>233</v>
      </c>
      <c r="D13" s="178">
        <f>VLOOKUP('201.9'!A88,'201.9'!A46:N117,14,FALSE)</f>
        <v>17746.551762488409</v>
      </c>
    </row>
    <row r="14" spans="1:10" ht="54" thickTop="1" thickBot="1">
      <c r="A14" s="131" t="s">
        <v>996</v>
      </c>
      <c r="B14" s="132" t="s">
        <v>1176</v>
      </c>
      <c r="C14" s="133" t="s">
        <v>144</v>
      </c>
      <c r="D14" s="178">
        <f>VLOOKUP('201.10'!A88,'201.10'!A47:N118,14,FALSE)</f>
        <v>7050.0511190193756</v>
      </c>
    </row>
    <row r="15" spans="1:10" ht="54" thickTop="1" thickBot="1">
      <c r="A15" s="131" t="s">
        <v>997</v>
      </c>
      <c r="B15" s="132" t="s">
        <v>1177</v>
      </c>
      <c r="C15" s="133" t="s">
        <v>998</v>
      </c>
      <c r="D15" s="178">
        <f>VLOOKUP('201.11'!A88,'201.11'!A48:N119,14,FALSE)</f>
        <v>1699.2554520667231</v>
      </c>
    </row>
    <row r="16" spans="1:10" ht="54" thickTop="1" thickBot="1">
      <c r="A16" s="131" t="s">
        <v>999</v>
      </c>
      <c r="B16" s="132" t="s">
        <v>1178</v>
      </c>
      <c r="C16" s="133" t="s">
        <v>1845</v>
      </c>
      <c r="D16" s="178">
        <f>VLOOKUP('201.12'!A88,'201.12'!A49:N120,14,FALSE)</f>
        <v>132586.95288660534</v>
      </c>
    </row>
    <row r="17" spans="1:4" ht="64.5" thickTop="1" thickBot="1">
      <c r="A17" s="134" t="s">
        <v>1000</v>
      </c>
      <c r="B17" s="135" t="s">
        <v>1179</v>
      </c>
      <c r="C17" s="133" t="s">
        <v>1845</v>
      </c>
      <c r="D17" s="178">
        <f>VLOOKUP('201.13'!A88,'201.13'!A50:N121,14,FALSE)</f>
        <v>120016.84870202585</v>
      </c>
    </row>
    <row r="18" spans="1:4" ht="54" thickTop="1" thickBot="1">
      <c r="A18" s="131" t="s">
        <v>1001</v>
      </c>
      <c r="B18" s="132" t="s">
        <v>1180</v>
      </c>
      <c r="C18" s="133" t="s">
        <v>144</v>
      </c>
      <c r="D18" s="178">
        <f>VLOOKUP('201.14'!A88,'201.14'!A51:N122,14,FALSE)</f>
        <v>43300.894333669719</v>
      </c>
    </row>
    <row r="19" spans="1:4" ht="54" thickTop="1" thickBot="1">
      <c r="A19" s="131" t="s">
        <v>1002</v>
      </c>
      <c r="B19" s="132" t="s">
        <v>1181</v>
      </c>
      <c r="C19" s="133" t="s">
        <v>144</v>
      </c>
      <c r="D19" s="178">
        <f>VLOOKUP('201.15'!A88,'201.15'!A52:N123,14,FALSE)</f>
        <v>53219.905655877825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99907.006791489213</v>
      </c>
    </row>
    <row r="22" spans="1:4" ht="54" thickTop="1" thickBot="1">
      <c r="A22" s="131" t="s">
        <v>1005</v>
      </c>
      <c r="B22" s="132" t="s">
        <v>1184</v>
      </c>
      <c r="C22" s="133" t="s">
        <v>1845</v>
      </c>
      <c r="D22" s="178">
        <f>VLOOKUP('201.18'!A88,'201.18'!A55:N126,14,FALSE)</f>
        <v>99907.006791489213</v>
      </c>
    </row>
    <row r="23" spans="1:4" ht="54" thickTop="1" thickBot="1">
      <c r="A23" s="131" t="s">
        <v>1006</v>
      </c>
      <c r="B23" s="132" t="s">
        <v>1185</v>
      </c>
      <c r="C23" s="133" t="s">
        <v>144</v>
      </c>
      <c r="D23" s="178">
        <f>VLOOKUP('201.19'!A88,'201.19'!A56:N127,14,FALSE)</f>
        <v>11463.952161516529</v>
      </c>
    </row>
    <row r="24" spans="1:4" ht="54" thickTop="1" thickBot="1">
      <c r="A24" s="131" t="s">
        <v>1007</v>
      </c>
      <c r="B24" s="132" t="s">
        <v>1186</v>
      </c>
      <c r="C24" s="133" t="s">
        <v>144</v>
      </c>
      <c r="D24" s="178">
        <f>VLOOKUP('201.20'!A88,'201.20'!A57:N128,14,FALSE)</f>
        <v>2256.6582155158562</v>
      </c>
    </row>
    <row r="25" spans="1:4" ht="54" thickTop="1" thickBot="1">
      <c r="A25" s="131" t="s">
        <v>1008</v>
      </c>
      <c r="B25" s="132" t="s">
        <v>1187</v>
      </c>
      <c r="C25" s="133" t="s">
        <v>144</v>
      </c>
      <c r="D25" s="178">
        <f>VLOOKUP('201.21'!A88,'201.21'!A58:N129,14,FALSE)</f>
        <v>7941.8518359263562</v>
      </c>
    </row>
    <row r="26" spans="1:4" ht="54" thickTop="1" thickBot="1">
      <c r="A26" s="131" t="s">
        <v>1425</v>
      </c>
      <c r="B26" s="132" t="s">
        <v>1413</v>
      </c>
      <c r="C26" s="133" t="s">
        <v>1845</v>
      </c>
      <c r="D26" s="178">
        <f>VLOOKUP('203.1'!A88,'203.1'!A59:N130,14,FALSE)</f>
        <v>1043571.1493573403</v>
      </c>
    </row>
    <row r="27" spans="1:4" ht="54" thickTop="1" thickBot="1">
      <c r="A27" s="131" t="s">
        <v>1426</v>
      </c>
      <c r="B27" s="132" t="s">
        <v>1417</v>
      </c>
      <c r="C27" s="133" t="s">
        <v>1845</v>
      </c>
      <c r="D27" s="178">
        <f>VLOOKUP('203.2'!A88,'203.2'!A60:N131,14,FALSE)</f>
        <v>1260438.4251781683</v>
      </c>
    </row>
    <row r="28" spans="1:4" ht="54" thickTop="1" thickBot="1">
      <c r="A28" s="131" t="s">
        <v>1427</v>
      </c>
      <c r="B28" s="132" t="s">
        <v>1418</v>
      </c>
      <c r="C28" s="133" t="s">
        <v>1845</v>
      </c>
      <c r="D28" s="178">
        <f>VLOOKUP('203.3'!A88,'203.3'!A61:N132,14,FALSE)</f>
        <v>1415343.6221930454</v>
      </c>
    </row>
    <row r="29" spans="1:4" ht="54" thickTop="1" thickBot="1">
      <c r="A29" s="131" t="s">
        <v>1428</v>
      </c>
      <c r="B29" s="132" t="s">
        <v>1419</v>
      </c>
      <c r="C29" s="133" t="s">
        <v>1845</v>
      </c>
      <c r="D29" s="178">
        <f>VLOOKUP('203.4'!A88,'203.4'!A62:N133,14,FALSE)</f>
        <v>659633.11521736218</v>
      </c>
    </row>
    <row r="30" spans="1:4" ht="54" thickTop="1" thickBot="1">
      <c r="A30" s="131" t="s">
        <v>1429</v>
      </c>
      <c r="B30" s="132" t="s">
        <v>1420</v>
      </c>
      <c r="C30" s="133" t="s">
        <v>1845</v>
      </c>
      <c r="D30" s="178">
        <f>VLOOKUP('203.5'!A88,'203.5'!A63:N134,14,FALSE)</f>
        <v>761143.98906061379</v>
      </c>
    </row>
    <row r="31" spans="1:4" ht="54" thickTop="1" thickBot="1">
      <c r="A31" s="131" t="s">
        <v>1430</v>
      </c>
      <c r="B31" s="132" t="s">
        <v>1421</v>
      </c>
      <c r="C31" s="133" t="s">
        <v>1845</v>
      </c>
      <c r="D31" s="178">
        <f>VLOOKUP('203.6'!A88,'203.6'!A64:N135,14,FALSE)</f>
        <v>825741.81786995567</v>
      </c>
    </row>
    <row r="32" spans="1:4" ht="54" thickTop="1" thickBot="1">
      <c r="A32" s="131" t="s">
        <v>1431</v>
      </c>
      <c r="B32" s="132" t="s">
        <v>1422</v>
      </c>
      <c r="C32" s="133" t="s">
        <v>1845</v>
      </c>
      <c r="D32" s="178">
        <f>VLOOKUP('203.7'!A88,'203.7'!A65:N136,14,FALSE)</f>
        <v>267451.026779167</v>
      </c>
    </row>
    <row r="33" spans="1:4" ht="54" thickTop="1" thickBot="1">
      <c r="A33" s="131" t="s">
        <v>1432</v>
      </c>
      <c r="B33" s="132" t="s">
        <v>1871</v>
      </c>
      <c r="C33" s="133" t="s">
        <v>1845</v>
      </c>
      <c r="D33" s="178">
        <f>VLOOKUP('203.8'!A88,'203.8'!A66:N137,14,FALSE)</f>
        <v>388030.33177378535</v>
      </c>
    </row>
    <row r="34" spans="1:4" ht="54" thickTop="1" thickBot="1">
      <c r="A34" s="131" t="s">
        <v>1433</v>
      </c>
      <c r="B34" s="132" t="s">
        <v>1424</v>
      </c>
      <c r="C34" s="133" t="s">
        <v>1845</v>
      </c>
      <c r="D34" s="178">
        <f>VLOOKUP('203.9'!A88,'203.9'!A67:N138,14,FALSE)</f>
        <v>410527.82908151421</v>
      </c>
    </row>
    <row r="35" spans="1:4" ht="54" thickTop="1" thickBot="1">
      <c r="A35" s="131" t="s">
        <v>1434</v>
      </c>
      <c r="B35" s="132" t="s">
        <v>1414</v>
      </c>
      <c r="C35" s="133" t="s">
        <v>1845</v>
      </c>
      <c r="D35" s="178">
        <f>VLOOKUP('203.10'!A88,'203.10'!A68:N139,14,FALSE)</f>
        <v>213230.23812383856</v>
      </c>
    </row>
    <row r="36" spans="1:4" ht="54" thickTop="1" thickBot="1">
      <c r="A36" s="131" t="s">
        <v>1435</v>
      </c>
      <c r="B36" s="132" t="s">
        <v>1415</v>
      </c>
      <c r="C36" s="133" t="s">
        <v>1845</v>
      </c>
      <c r="D36" s="178">
        <f>VLOOKUP('203.11'!A88,'203.11'!A69:N140,14,FALSE)</f>
        <v>295995.11551489483</v>
      </c>
    </row>
    <row r="37" spans="1:4" ht="54" thickTop="1" thickBot="1">
      <c r="A37" s="131" t="s">
        <v>1436</v>
      </c>
      <c r="B37" s="216" t="s">
        <v>1416</v>
      </c>
      <c r="C37" s="133" t="s">
        <v>1845</v>
      </c>
      <c r="D37" s="178">
        <f>VLOOKUP('203.12'!A88,'203.12'!A70:N141,14,FALSE)</f>
        <v>307682.12710332533</v>
      </c>
    </row>
    <row r="38" spans="1:4" ht="54" thickTop="1" thickBot="1">
      <c r="A38" s="131" t="s">
        <v>1009</v>
      </c>
      <c r="B38" s="132" t="s">
        <v>1188</v>
      </c>
      <c r="C38" s="133" t="s">
        <v>387</v>
      </c>
      <c r="D38" s="178">
        <f>VLOOKUP('210.1.1'!A88,'210.1.1'!A71:N142,14,FALSE)</f>
        <v>17395.042468011186</v>
      </c>
    </row>
    <row r="39" spans="1:4" ht="54" thickTop="1" thickBot="1">
      <c r="A39" s="131" t="s">
        <v>1010</v>
      </c>
      <c r="B39" s="132" t="s">
        <v>1189</v>
      </c>
      <c r="C39" s="133" t="s">
        <v>387</v>
      </c>
      <c r="D39" s="178">
        <f>VLOOKUP('210.1.2'!A88,'210.1.2'!A72:N143,14,FALSE)</f>
        <v>4499.8482657402437</v>
      </c>
    </row>
    <row r="40" spans="1:4" ht="54" thickTop="1" thickBot="1">
      <c r="A40" s="131" t="s">
        <v>1011</v>
      </c>
      <c r="B40" s="132" t="s">
        <v>1190</v>
      </c>
      <c r="C40" s="133" t="s">
        <v>387</v>
      </c>
      <c r="D40" s="178">
        <f>VLOOKUP('210.2.1'!A90,'210.2.1'!A73:N144,14,FALSE)</f>
        <v>35478.922022214138</v>
      </c>
    </row>
    <row r="41" spans="1:4" ht="54" thickTop="1" thickBot="1">
      <c r="A41" s="131" t="s">
        <v>1012</v>
      </c>
      <c r="B41" s="132" t="s">
        <v>1191</v>
      </c>
      <c r="C41" s="133" t="s">
        <v>387</v>
      </c>
      <c r="D41" s="178">
        <f>VLOOKUP('210.2.2'!A88,'210.2.2'!A74:N145,14,FALSE)</f>
        <v>17395.042468011186</v>
      </c>
    </row>
    <row r="42" spans="1:4" ht="54" thickTop="1" thickBot="1">
      <c r="A42" s="131" t="s">
        <v>1013</v>
      </c>
      <c r="B42" s="132" t="s">
        <v>1192</v>
      </c>
      <c r="C42" s="133" t="s">
        <v>387</v>
      </c>
      <c r="D42" s="178">
        <f>VLOOKUP('210.2.3'!A91,'210.2.3'!A91:N146,14,FALSE)</f>
        <v>22583.727819943189</v>
      </c>
    </row>
    <row r="43" spans="1:4" ht="54" thickTop="1" thickBot="1">
      <c r="A43" s="131" t="s">
        <v>1014</v>
      </c>
      <c r="B43" s="132" t="s">
        <v>1193</v>
      </c>
      <c r="C43" s="133" t="s">
        <v>387</v>
      </c>
      <c r="D43" s="178">
        <f>VLOOKUP('210.2.4'!A88,'210.2.4'!A88:N147,14,FALSE)</f>
        <v>4499.8482657402437</v>
      </c>
    </row>
    <row r="44" spans="1:4" ht="54" thickTop="1" thickBot="1">
      <c r="A44" s="131" t="s">
        <v>1015</v>
      </c>
      <c r="B44" s="132" t="s">
        <v>1194</v>
      </c>
      <c r="C44" s="133" t="s">
        <v>387</v>
      </c>
      <c r="D44" s="178">
        <f>VLOOKUP('211.1'!A88,'211.1'!A88:N148,14,FALSE)</f>
        <v>11995.764070824553</v>
      </c>
    </row>
    <row r="45" spans="1:4" ht="54" thickTop="1" thickBot="1">
      <c r="A45" s="131" t="s">
        <v>1016</v>
      </c>
      <c r="B45" s="132" t="s">
        <v>1195</v>
      </c>
      <c r="C45" s="133" t="s">
        <v>387</v>
      </c>
      <c r="D45" s="178">
        <f>VLOOKUP('220.1'!A88,'220.1'!A88:N149,14,FALSE)</f>
        <v>18572.787335331566</v>
      </c>
    </row>
    <row r="46" spans="1:4" ht="54" thickTop="1" thickBot="1">
      <c r="A46" s="131" t="s">
        <v>1017</v>
      </c>
      <c r="B46" s="132" t="s">
        <v>1196</v>
      </c>
      <c r="C46" s="133" t="s">
        <v>387</v>
      </c>
      <c r="D46" s="178">
        <f>VLOOKUP('221.1'!A88,'221.1'!A88:N150,14,FALSE)</f>
        <v>12684.119945909319</v>
      </c>
    </row>
    <row r="47" spans="1:4" ht="54" thickTop="1" thickBot="1">
      <c r="A47" s="131" t="s">
        <v>1018</v>
      </c>
      <c r="B47" s="132" t="s">
        <v>1197</v>
      </c>
      <c r="C47" s="133" t="s">
        <v>387</v>
      </c>
      <c r="D47" s="178">
        <f>VLOOKUP('221.2'!A88,'221.2'!A88:N151,14,FALSE)</f>
        <v>8114.7748580911575</v>
      </c>
    </row>
    <row r="48" spans="1:4" ht="64.5" thickTop="1" thickBot="1">
      <c r="A48" s="131" t="s">
        <v>1441</v>
      </c>
      <c r="B48" s="132" t="s">
        <v>1438</v>
      </c>
      <c r="C48" s="133" t="s">
        <v>233</v>
      </c>
      <c r="D48" s="178">
        <f>VLOOKUP('223.1'!A88,'223.1'!A88:N152,14,FALSE)</f>
        <v>10799.685960343668</v>
      </c>
    </row>
    <row r="49" spans="1:4" ht="54" thickTop="1" thickBot="1">
      <c r="A49" s="131" t="s">
        <v>1442</v>
      </c>
      <c r="B49" s="132" t="s">
        <v>1439</v>
      </c>
      <c r="C49" s="133" t="s">
        <v>233</v>
      </c>
      <c r="D49" s="178">
        <f>VLOOKUP('223.2'!A88,'223.2'!A88:N153,14,FALSE)</f>
        <v>13695.061455069797</v>
      </c>
    </row>
    <row r="50" spans="1:4" ht="54" thickTop="1" thickBot="1">
      <c r="A50" s="131" t="s">
        <v>1443</v>
      </c>
      <c r="B50" s="132" t="s">
        <v>1440</v>
      </c>
      <c r="C50" s="133" t="s">
        <v>387</v>
      </c>
      <c r="D50" s="178">
        <f>VLOOKUP('223.3.1'!A88,'223.3.1'!A88:N154,14,FALSE)</f>
        <v>74362</v>
      </c>
    </row>
    <row r="51" spans="1:4" ht="64.5" thickTop="1" thickBot="1">
      <c r="A51" s="131" t="s">
        <v>1444</v>
      </c>
      <c r="B51" s="132" t="s">
        <v>1446</v>
      </c>
      <c r="C51" s="133" t="s">
        <v>387</v>
      </c>
      <c r="D51" s="178">
        <f>VLOOKUP('223.3.2'!A88,'223.3.2'!A88:N155,14,FALSE)</f>
        <v>86715.549283511849</v>
      </c>
    </row>
    <row r="52" spans="1:4" ht="54" thickTop="1" thickBot="1">
      <c r="A52" s="131" t="s">
        <v>1445</v>
      </c>
      <c r="B52" s="132" t="s">
        <v>1447</v>
      </c>
      <c r="C52" s="133" t="s">
        <v>387</v>
      </c>
      <c r="D52" s="178">
        <f>VLOOKUP('223.3.3'!A88,'223.3.3'!A88:N156,14,FALSE)</f>
        <v>120639.02817643563</v>
      </c>
    </row>
    <row r="53" spans="1:4" ht="54" thickTop="1" thickBot="1">
      <c r="A53" s="137" t="s">
        <v>1019</v>
      </c>
      <c r="B53" s="138" t="s">
        <v>1956</v>
      </c>
      <c r="C53" s="133" t="s">
        <v>233</v>
      </c>
      <c r="D53" s="178">
        <f>VLOOKUP('230.1'!A88,'230.1'!A88:N157,14,FALSE)</f>
        <v>3944.5256997008628</v>
      </c>
    </row>
    <row r="54" spans="1:4" ht="54" thickTop="1" thickBot="1">
      <c r="A54" s="137" t="s">
        <v>1020</v>
      </c>
      <c r="B54" s="138" t="s">
        <v>1198</v>
      </c>
      <c r="C54" s="133" t="s">
        <v>233</v>
      </c>
      <c r="D54" s="178">
        <f>VLOOKUP('231.1'!A88,'231.1'!A88:N159,14,FALSE)</f>
        <v>9664.623888250404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12250.739791787946</v>
      </c>
    </row>
    <row r="57" spans="1:4" ht="54" thickTop="1" thickBot="1">
      <c r="A57" s="137" t="s">
        <v>1451</v>
      </c>
      <c r="B57" s="138" t="s">
        <v>1452</v>
      </c>
      <c r="C57" s="133" t="s">
        <v>233</v>
      </c>
      <c r="D57" s="178">
        <f>VLOOKUP('233.10'!A88,'233.10'!A88:N162,14,FALSE)</f>
        <v>30598.919756578096</v>
      </c>
    </row>
    <row r="58" spans="1:4" ht="54" thickTop="1" thickBot="1">
      <c r="A58" s="137" t="s">
        <v>1022</v>
      </c>
      <c r="B58" s="138" t="s">
        <v>1453</v>
      </c>
      <c r="C58" s="133" t="s">
        <v>233</v>
      </c>
      <c r="D58" s="178">
        <f>VLOOKUP('234.1'!A88,'234.1'!A88:N163,14,FALSE)</f>
        <v>1298.4517863809604</v>
      </c>
    </row>
    <row r="59" spans="1:4" ht="54" thickTop="1" thickBot="1">
      <c r="A59" s="137" t="s">
        <v>1456</v>
      </c>
      <c r="B59" s="138" t="s">
        <v>1457</v>
      </c>
      <c r="C59" s="133" t="s">
        <v>387</v>
      </c>
      <c r="D59" s="178">
        <f>VLOOKUP('235.1'!A88,'235.1'!A88:N164,14,FALSE)</f>
        <v>65783.170454893087</v>
      </c>
    </row>
    <row r="60" spans="1:4" ht="54" thickTop="1" thickBot="1">
      <c r="A60" s="139" t="s">
        <v>1458</v>
      </c>
      <c r="B60" s="138" t="s">
        <v>1459</v>
      </c>
      <c r="C60" s="133" t="s">
        <v>387</v>
      </c>
      <c r="D60" s="178">
        <f>VLOOKUP('235.10'!A88,'235.10'!A88:N165,14,FALSE)</f>
        <v>20087.402354856727</v>
      </c>
    </row>
    <row r="61" spans="1:4" ht="54" thickTop="1" thickBot="1">
      <c r="A61" s="139" t="s">
        <v>1460</v>
      </c>
      <c r="B61" s="138" t="s">
        <v>1461</v>
      </c>
      <c r="C61" s="133" t="s">
        <v>377</v>
      </c>
      <c r="D61" s="178">
        <f>VLOOKUP('235.11'!A88,'235.11'!A88:N166,14,FALSE)</f>
        <v>571.19710125045447</v>
      </c>
    </row>
    <row r="62" spans="1:4" ht="54" thickTop="1" thickBot="1">
      <c r="A62" s="139" t="s">
        <v>1462</v>
      </c>
      <c r="B62" s="138" t="s">
        <v>1873</v>
      </c>
      <c r="C62" s="133" t="s">
        <v>387</v>
      </c>
      <c r="D62" s="178">
        <f>VLOOKUP('236.1'!A88,'236.1'!A88:N167,14,FALSE)</f>
        <v>110888.36319984013</v>
      </c>
    </row>
    <row r="63" spans="1:4" ht="54" thickTop="1" thickBot="1">
      <c r="A63" s="139" t="s">
        <v>1465</v>
      </c>
      <c r="B63" s="138" t="s">
        <v>1874</v>
      </c>
      <c r="C63" s="133" t="s">
        <v>387</v>
      </c>
      <c r="D63" s="178">
        <f>VLOOKUP('236.10'!A87,'236.10'!A87:N168,14,FALSE)</f>
        <v>20087.402354856727</v>
      </c>
    </row>
    <row r="64" spans="1:4" ht="54" thickTop="1" thickBot="1">
      <c r="A64" s="139" t="s">
        <v>1466</v>
      </c>
      <c r="B64" s="140" t="s">
        <v>1467</v>
      </c>
      <c r="C64" s="174" t="s">
        <v>377</v>
      </c>
      <c r="D64" s="178">
        <f>VLOOKUP('236.11'!A88,'236.11'!A88:N169,14,FALSE)</f>
        <v>1135.0120105622923</v>
      </c>
    </row>
    <row r="65" spans="1:4" ht="54" thickTop="1" thickBot="1">
      <c r="A65" s="137" t="s">
        <v>1023</v>
      </c>
      <c r="B65" s="138" t="s">
        <v>1199</v>
      </c>
      <c r="C65" s="133" t="s">
        <v>233</v>
      </c>
      <c r="D65" s="178">
        <f>VLOOKUP('310.1'!A87,'310.1'!A87:N170,14,FALSE)</f>
        <v>1282.8578634032688</v>
      </c>
    </row>
    <row r="66" spans="1:4" ht="54" thickTop="1" thickBot="1">
      <c r="A66" s="137" t="s">
        <v>1024</v>
      </c>
      <c r="B66" s="138" t="s">
        <v>1200</v>
      </c>
      <c r="C66" s="133" t="s">
        <v>387</v>
      </c>
      <c r="D66" s="178">
        <f>VLOOKUP('311.1'!A87,'311.1'!A87:N171,14,FALSE)</f>
        <v>68623.445494382191</v>
      </c>
    </row>
    <row r="67" spans="1:4" ht="54" thickTop="1" thickBot="1">
      <c r="A67" s="137" t="s">
        <v>1025</v>
      </c>
      <c r="B67" s="138" t="s">
        <v>1201</v>
      </c>
      <c r="C67" s="133" t="s">
        <v>998</v>
      </c>
      <c r="D67" s="178">
        <f>VLOOKUP('312.1'!A88,'312.1'!A88:N172,14,FALSE)</f>
        <v>8723.475351821502</v>
      </c>
    </row>
    <row r="68" spans="1:4" ht="54" thickTop="1" thickBot="1">
      <c r="A68" s="137" t="s">
        <v>1026</v>
      </c>
      <c r="B68" s="138" t="s">
        <v>1202</v>
      </c>
      <c r="C68" s="133" t="s">
        <v>998</v>
      </c>
      <c r="D68" s="178">
        <f>VLOOKUP('312.2'!A88,'312.2'!A88:N173,14,FALSE)</f>
        <v>5524.867722820286</v>
      </c>
    </row>
    <row r="69" spans="1:4" ht="54" thickTop="1" thickBot="1">
      <c r="A69" s="137" t="s">
        <v>1027</v>
      </c>
      <c r="B69" s="138" t="s">
        <v>1203</v>
      </c>
      <c r="C69" s="133" t="s">
        <v>1464</v>
      </c>
      <c r="D69" s="178">
        <f>VLOOKUP('312.3'!A87,'312.3'!A87:N174,14,FALSE)</f>
        <v>2061.3901386129774</v>
      </c>
    </row>
    <row r="70" spans="1:4" ht="54" thickTop="1" thickBot="1">
      <c r="A70" s="137" t="s">
        <v>1028</v>
      </c>
      <c r="B70" s="138" t="s">
        <v>1204</v>
      </c>
      <c r="C70" s="133" t="s">
        <v>387</v>
      </c>
      <c r="D70" s="179">
        <f>VLOOKUP('312.4'!A88,'312.4'!A88:N175,14,FALSE)</f>
        <v>68615.683474473888</v>
      </c>
    </row>
    <row r="71" spans="1:4" ht="54" thickTop="1" thickBot="1">
      <c r="A71" s="137" t="s">
        <v>1029</v>
      </c>
      <c r="B71" s="138" t="s">
        <v>1469</v>
      </c>
      <c r="C71" s="133" t="s">
        <v>387</v>
      </c>
      <c r="D71" s="179">
        <f>VLOOKUP('320.1'!A88,'320.1'!A88:N176,14,FALSE)</f>
        <v>102892.5592374891</v>
      </c>
    </row>
    <row r="72" spans="1:4" ht="54" thickTop="1" thickBot="1">
      <c r="A72" s="137" t="s">
        <v>1030</v>
      </c>
      <c r="B72" s="138" t="s">
        <v>1470</v>
      </c>
      <c r="C72" s="133" t="s">
        <v>387</v>
      </c>
      <c r="D72" s="179">
        <f>VLOOKUP('320.2'!A88,'320.2'!A88:N177,14,FALSE)</f>
        <v>102892.5592374891</v>
      </c>
    </row>
    <row r="73" spans="1:4" ht="54" thickTop="1" thickBot="1">
      <c r="A73" s="137" t="s">
        <v>1473</v>
      </c>
      <c r="B73" s="138" t="s">
        <v>1474</v>
      </c>
      <c r="C73" s="133" t="s">
        <v>387</v>
      </c>
      <c r="D73" s="179">
        <f>VLOOKUP('320.3'!A88,'320.3'!A88:N178,14,FALSE)</f>
        <v>84448.614065851812</v>
      </c>
    </row>
    <row r="74" spans="1:4" ht="54" thickTop="1" thickBot="1">
      <c r="A74" s="137" t="s">
        <v>1475</v>
      </c>
      <c r="B74" s="138" t="s">
        <v>1476</v>
      </c>
      <c r="C74" s="133" t="s">
        <v>387</v>
      </c>
      <c r="D74" s="179">
        <f>VLOOKUP('320.4'!A88,'320.4'!A88:N179,14,FALSE)</f>
        <v>118652.48720332712</v>
      </c>
    </row>
    <row r="75" spans="1:4" ht="54" thickTop="1" thickBot="1">
      <c r="A75" s="137" t="s">
        <v>1477</v>
      </c>
      <c r="B75" s="138" t="s">
        <v>1478</v>
      </c>
      <c r="C75" s="133" t="s">
        <v>387</v>
      </c>
      <c r="D75" s="179">
        <f>VLOOKUP('320.5'!A88,'320.5'!A88:N180,14,FALSE)</f>
        <v>118652.48720332712</v>
      </c>
    </row>
    <row r="76" spans="1:4" ht="54" thickTop="1" thickBot="1">
      <c r="A76" s="137" t="s">
        <v>1479</v>
      </c>
      <c r="B76" s="138" t="s">
        <v>1480</v>
      </c>
      <c r="C76" s="133" t="s">
        <v>387</v>
      </c>
      <c r="D76" s="179">
        <f>VLOOKUP('320.6'!A88,'320.6'!A88:N181,14,FALSE)</f>
        <v>100208.54203168987</v>
      </c>
    </row>
    <row r="77" spans="1:4" ht="54" thickTop="1" thickBot="1">
      <c r="A77" s="137" t="s">
        <v>1031</v>
      </c>
      <c r="B77" s="138" t="s">
        <v>1481</v>
      </c>
      <c r="C77" s="133" t="s">
        <v>387</v>
      </c>
      <c r="D77" s="179">
        <f>VLOOKUP('330.1'!A88,'330.1'!A88:N182,14,FALSE)</f>
        <v>140527.97115656294</v>
      </c>
    </row>
    <row r="78" spans="1:4" ht="54" thickTop="1" thickBot="1">
      <c r="A78" s="139" t="s">
        <v>1032</v>
      </c>
      <c r="B78" s="138" t="s">
        <v>1482</v>
      </c>
      <c r="C78" s="133" t="s">
        <v>387</v>
      </c>
      <c r="D78" s="179">
        <f>VLOOKUP('330.2'!A88,'330.1'!A88:N183,14,FALSE)</f>
        <v>140527.97115656294</v>
      </c>
    </row>
    <row r="79" spans="1:4" ht="54" thickTop="1" thickBot="1">
      <c r="A79" s="139" t="s">
        <v>1483</v>
      </c>
      <c r="B79" s="140" t="s">
        <v>1484</v>
      </c>
      <c r="C79" s="133" t="s">
        <v>387</v>
      </c>
      <c r="D79" s="179">
        <f>VLOOKUP('330.3'!A88,'330.3'!A88:N184,14,FALSE)</f>
        <v>135389.89092527141</v>
      </c>
    </row>
    <row r="80" spans="1:4" ht="54" thickTop="1" thickBot="1">
      <c r="A80" s="139" t="s">
        <v>1485</v>
      </c>
      <c r="B80" s="140" t="s">
        <v>1486</v>
      </c>
      <c r="C80" s="133" t="s">
        <v>387</v>
      </c>
      <c r="D80" s="179">
        <f>VLOOKUP('330.4'!A88,'330.4'!A88:N185,14,FALSE)</f>
        <v>156287.899122401</v>
      </c>
    </row>
    <row r="81" spans="1:4" ht="54" thickTop="1" thickBot="1">
      <c r="A81" s="139" t="s">
        <v>1487</v>
      </c>
      <c r="B81" s="140" t="s">
        <v>1488</v>
      </c>
      <c r="C81" s="133" t="s">
        <v>387</v>
      </c>
      <c r="D81" s="179">
        <f>VLOOKUP('330.5'!A88,'330.5'!A88:N186,14,FALSE)</f>
        <v>132675.28637962733</v>
      </c>
    </row>
    <row r="82" spans="1:4" ht="54" thickTop="1" thickBot="1">
      <c r="A82" s="139" t="s">
        <v>1489</v>
      </c>
      <c r="B82" s="140" t="s">
        <v>1490</v>
      </c>
      <c r="C82" s="133" t="s">
        <v>387</v>
      </c>
      <c r="D82" s="179">
        <f>VLOOKUP('330.6'!A88,'330.6'!A88:N187,14,FALSE)</f>
        <v>151149.81889110946</v>
      </c>
    </row>
    <row r="83" spans="1:4" ht="54" thickTop="1" thickBot="1">
      <c r="A83" s="137" t="s">
        <v>1033</v>
      </c>
      <c r="B83" s="138" t="s">
        <v>1491</v>
      </c>
      <c r="C83" s="133" t="s">
        <v>387</v>
      </c>
      <c r="D83" s="179">
        <f>VLOOKUP('340.1'!A88,'340.1'!A88:N188,14,FALSE)</f>
        <v>139811.66041770094</v>
      </c>
    </row>
    <row r="84" spans="1:4" ht="54" thickTop="1" thickBot="1">
      <c r="A84" s="137" t="s">
        <v>1034</v>
      </c>
      <c r="B84" s="138" t="s">
        <v>1492</v>
      </c>
      <c r="C84" s="133" t="s">
        <v>387</v>
      </c>
      <c r="D84" s="179">
        <f>VLOOKUP('340.2'!A88,'340.2'!A88:N190,14,FALSE)</f>
        <v>134871.19865684368</v>
      </c>
    </row>
    <row r="85" spans="1:4" ht="54" thickTop="1" thickBot="1">
      <c r="A85" s="137" t="s">
        <v>1035</v>
      </c>
      <c r="B85" s="138" t="s">
        <v>1493</v>
      </c>
      <c r="C85" s="133" t="s">
        <v>387</v>
      </c>
      <c r="D85" s="179">
        <f>VLOOKUP('340.3'!A88,'340.3'!A88:N191,14,FALSE)</f>
        <v>134871.19865684368</v>
      </c>
    </row>
    <row r="86" spans="1:4" ht="54" thickTop="1" thickBot="1">
      <c r="A86" s="137" t="s">
        <v>1494</v>
      </c>
      <c r="B86" s="138" t="s">
        <v>2021</v>
      </c>
      <c r="C86" s="133" t="s">
        <v>387</v>
      </c>
      <c r="D86" s="179">
        <f>VLOOKUP('350.1'!A88,'350.1'!A88:N192,14,FALSE)</f>
        <v>188323.8882487159</v>
      </c>
    </row>
    <row r="87" spans="1:4" ht="54" thickTop="1" thickBot="1">
      <c r="A87" s="195" t="s">
        <v>1495</v>
      </c>
      <c r="B87" s="138" t="s">
        <v>2022</v>
      </c>
      <c r="C87" s="133" t="s">
        <v>387</v>
      </c>
      <c r="D87" s="179">
        <f>VLOOKUP('350.2'!A88,'350.2'!A88:N193,14,FALSE)</f>
        <v>164711.27550594226</v>
      </c>
    </row>
    <row r="88" spans="1:4" ht="54" thickTop="1" thickBot="1">
      <c r="A88" s="139" t="s">
        <v>1496</v>
      </c>
      <c r="B88" s="140" t="s">
        <v>1497</v>
      </c>
      <c r="C88" s="133" t="s">
        <v>387</v>
      </c>
      <c r="D88" s="179">
        <f>VLOOKUP('350.3'!A88,'350.3'!A88:N194,14,FALSE)</f>
        <v>188323.8882487159</v>
      </c>
    </row>
    <row r="89" spans="1:4" ht="54" thickTop="1" thickBot="1">
      <c r="A89" s="137" t="s">
        <v>1498</v>
      </c>
      <c r="B89" s="138" t="s">
        <v>1499</v>
      </c>
      <c r="C89" s="133" t="s">
        <v>387</v>
      </c>
      <c r="D89" s="179">
        <f>VLOOKUP('350.4'!A88,'350.4'!A88:N195,14,FALSE)</f>
        <v>164711.27550594226</v>
      </c>
    </row>
    <row r="90" spans="1:4" ht="54" thickTop="1" thickBot="1">
      <c r="A90" s="139" t="s">
        <v>1500</v>
      </c>
      <c r="B90" s="140" t="s">
        <v>1501</v>
      </c>
      <c r="C90" s="133" t="s">
        <v>387</v>
      </c>
      <c r="D90" s="179">
        <f>VLOOKUP('350.10'!A88,'350.10'!A88:N196,14,FALSE)</f>
        <v>136916.14913617499</v>
      </c>
    </row>
    <row r="91" spans="1:4" ht="54" thickTop="1" thickBot="1">
      <c r="A91" s="139" t="s">
        <v>1502</v>
      </c>
      <c r="B91" s="140" t="s">
        <v>1503</v>
      </c>
      <c r="C91" s="133" t="s">
        <v>387</v>
      </c>
      <c r="D91" s="179">
        <f>VLOOKUP('350.11'!A88,'350.11'!A88:N197,14,FALSE)</f>
        <v>113303.53639340136</v>
      </c>
    </row>
    <row r="92" spans="1:4" ht="54" thickTop="1" thickBot="1">
      <c r="A92" s="139" t="s">
        <v>1504</v>
      </c>
      <c r="B92" s="140" t="s">
        <v>1505</v>
      </c>
      <c r="C92" s="133" t="s">
        <v>387</v>
      </c>
      <c r="D92" s="179">
        <f>VLOOKUP('350.12'!A88,'350.12'!A88:N198,14,FALSE)</f>
        <v>136916.14913617499</v>
      </c>
    </row>
    <row r="93" spans="1:4" ht="54" thickTop="1" thickBot="1">
      <c r="A93" s="139" t="s">
        <v>1506</v>
      </c>
      <c r="B93" s="140" t="s">
        <v>1507</v>
      </c>
      <c r="C93" s="133" t="s">
        <v>387</v>
      </c>
      <c r="D93" s="179">
        <f>VLOOKUP('350.13'!A88,'350.13'!A88:N199,14,FALSE)</f>
        <v>113303.53639340136</v>
      </c>
    </row>
    <row r="94" spans="1:4" ht="54" thickTop="1" thickBot="1">
      <c r="A94" s="137" t="s">
        <v>1508</v>
      </c>
      <c r="B94" s="138" t="s">
        <v>1509</v>
      </c>
      <c r="C94" s="133" t="s">
        <v>998</v>
      </c>
      <c r="D94" s="179">
        <f>VLOOKUP('350.14'!A88,'350.14'!A88:N200,14,FALSE)</f>
        <v>571.19710125045447</v>
      </c>
    </row>
    <row r="95" spans="1:4" ht="54" thickTop="1" thickBot="1">
      <c r="A95" s="139" t="s">
        <v>1510</v>
      </c>
      <c r="B95" s="140" t="s">
        <v>1511</v>
      </c>
      <c r="C95" s="133" t="s">
        <v>387</v>
      </c>
      <c r="D95" s="179">
        <f>VLOOKUP('351.1'!A88,'351.1'!A88:N201,14,FALSE)</f>
        <v>164711.27550594226</v>
      </c>
    </row>
    <row r="96" spans="1:4" ht="54" thickTop="1" thickBot="1">
      <c r="A96" s="139" t="s">
        <v>1512</v>
      </c>
      <c r="B96" s="140" t="s">
        <v>1513</v>
      </c>
      <c r="C96" s="133" t="s">
        <v>387</v>
      </c>
      <c r="D96" s="179">
        <f>VLOOKUP('351.2'!A88,'351.2'!A88:N202,14,FALSE)</f>
        <v>164711.27550594226</v>
      </c>
    </row>
    <row r="97" spans="1:4" ht="54" thickTop="1" thickBot="1">
      <c r="A97" s="139" t="s">
        <v>1514</v>
      </c>
      <c r="B97" s="140" t="s">
        <v>1515</v>
      </c>
      <c r="C97" s="133" t="s">
        <v>387</v>
      </c>
      <c r="D97" s="179">
        <f>VLOOKUP('351.10'!A88,'351.10'!A88:N203,14,FALSE)</f>
        <v>113303.53639340136</v>
      </c>
    </row>
    <row r="98" spans="1:4" ht="54" thickTop="1" thickBot="1">
      <c r="A98" s="139" t="s">
        <v>1516</v>
      </c>
      <c r="B98" s="140" t="s">
        <v>1517</v>
      </c>
      <c r="C98" s="133" t="s">
        <v>387</v>
      </c>
      <c r="D98" s="179">
        <f>VLOOKUP('351.11'!A88,'351.11'!A88:N204,14,FALSE)</f>
        <v>113303.53639340136</v>
      </c>
    </row>
    <row r="99" spans="1:4" ht="54" thickTop="1" thickBot="1">
      <c r="A99" s="139" t="s">
        <v>1518</v>
      </c>
      <c r="B99" s="140" t="s">
        <v>1519</v>
      </c>
      <c r="C99" s="133" t="s">
        <v>998</v>
      </c>
      <c r="D99" s="179">
        <f>VLOOKUP('351.12'!A88,'351.12'!A88:N205,14,FALSE)</f>
        <v>571.19710125045447</v>
      </c>
    </row>
    <row r="100" spans="1:4" ht="54" thickTop="1" thickBot="1">
      <c r="A100" s="139" t="s">
        <v>1522</v>
      </c>
      <c r="B100" s="140" t="s">
        <v>1520</v>
      </c>
      <c r="C100" s="133" t="s">
        <v>998</v>
      </c>
      <c r="D100" s="179">
        <f>VLOOKUP('410.1'!A88,'410.1'!A88:N206,14,FALSE)</f>
        <v>2383.9866091769773</v>
      </c>
    </row>
    <row r="101" spans="1:4" ht="54" thickTop="1" thickBot="1">
      <c r="A101" s="139" t="s">
        <v>1523</v>
      </c>
      <c r="B101" s="140" t="s">
        <v>1521</v>
      </c>
      <c r="C101" s="133" t="s">
        <v>998</v>
      </c>
      <c r="D101" s="179">
        <f>VLOOKUP('410.2'!A88,'410.2'!A88:N207,14,FALSE)</f>
        <v>2309.241915798485</v>
      </c>
    </row>
    <row r="102" spans="1:4" ht="54" thickTop="1" thickBot="1">
      <c r="A102" s="139" t="s">
        <v>1525</v>
      </c>
      <c r="B102" s="140" t="s">
        <v>1524</v>
      </c>
      <c r="C102" s="133" t="s">
        <v>377</v>
      </c>
      <c r="D102" s="179">
        <f>VLOOKUP('410.3'!A88,'410.3'!A88:N208,14,FALSE)</f>
        <v>2207.7367766425077</v>
      </c>
    </row>
    <row r="103" spans="1:4" ht="54" thickTop="1" thickBot="1">
      <c r="A103" s="139" t="s">
        <v>1527</v>
      </c>
      <c r="B103" s="140" t="s">
        <v>1526</v>
      </c>
      <c r="C103" s="133" t="s">
        <v>1464</v>
      </c>
      <c r="D103" s="179">
        <f>VLOOKUP('411.1'!A88,'411.1'!A88:N209,14,FALSE)</f>
        <v>2689.8861876333999</v>
      </c>
    </row>
    <row r="104" spans="1:4" ht="54" thickTop="1" thickBot="1">
      <c r="A104" s="137" t="s">
        <v>1036</v>
      </c>
      <c r="B104" s="138" t="s">
        <v>1958</v>
      </c>
      <c r="C104" s="133" t="s">
        <v>1464</v>
      </c>
      <c r="D104" s="179">
        <f>VLOOKUP('411.2'!A88,'411.2'!A88:N210,14,FALSE)</f>
        <v>2789.0843918085602</v>
      </c>
    </row>
    <row r="105" spans="1:4" ht="54" thickTop="1" thickBot="1">
      <c r="A105" s="137" t="s">
        <v>1037</v>
      </c>
      <c r="B105" s="138" t="s">
        <v>2054</v>
      </c>
      <c r="C105" s="133" t="s">
        <v>1464</v>
      </c>
      <c r="D105" s="179">
        <f>VLOOKUP('411.3'!A88,'411.3'!A88:N211,14,FALSE)</f>
        <v>3612.6601799604668</v>
      </c>
    </row>
    <row r="106" spans="1:4" ht="54" thickTop="1" thickBot="1">
      <c r="A106" s="137" t="s">
        <v>1528</v>
      </c>
      <c r="B106" s="138" t="s">
        <v>2055</v>
      </c>
      <c r="C106" s="133" t="s">
        <v>1464</v>
      </c>
      <c r="D106" s="179">
        <f>VLOOKUP('411.4'!A88,'411.4'!A88:N212,14,FALSE)</f>
        <v>2685.272317671765</v>
      </c>
    </row>
    <row r="107" spans="1:4" ht="54" thickTop="1" thickBot="1">
      <c r="A107" s="137" t="s">
        <v>1535</v>
      </c>
      <c r="B107" s="191" t="s">
        <v>1606</v>
      </c>
      <c r="C107" s="133" t="s">
        <v>998</v>
      </c>
      <c r="D107" s="179">
        <f>VLOOKUP('413.1'!A88,'413.1'!A88:N213,14,FALSE)</f>
        <v>3417.4934805832927</v>
      </c>
    </row>
    <row r="108" spans="1:4" ht="54" thickTop="1" thickBot="1">
      <c r="A108" s="137" t="s">
        <v>1537</v>
      </c>
      <c r="B108" s="138" t="s">
        <v>1607</v>
      </c>
      <c r="C108" s="133" t="s">
        <v>998</v>
      </c>
      <c r="D108" s="179">
        <f>VLOOKUP('413.2'!A88,'413.2'!A88:N214,14,FALSE)</f>
        <v>3735.8505079361303</v>
      </c>
    </row>
    <row r="109" spans="1:4" ht="54" thickTop="1" thickBot="1">
      <c r="A109" s="137" t="s">
        <v>1539</v>
      </c>
      <c r="B109" s="138" t="s">
        <v>1608</v>
      </c>
      <c r="C109" s="133" t="s">
        <v>998</v>
      </c>
      <c r="D109" s="179">
        <f>VLOOKUP('413.3'!A88,'413.3'!A88:N215,14,FALSE)</f>
        <v>3871.0368978120459</v>
      </c>
    </row>
    <row r="110" spans="1:4" ht="54" thickTop="1" thickBot="1">
      <c r="A110" s="137" t="s">
        <v>1038</v>
      </c>
      <c r="B110" s="138" t="s">
        <v>1205</v>
      </c>
      <c r="C110" s="133" t="s">
        <v>998</v>
      </c>
      <c r="D110" s="179">
        <f>VLOOKUP('414.1'!A88,'414.1'!A88:N216,14,FALSE)</f>
        <v>3852.5814179655049</v>
      </c>
    </row>
    <row r="111" spans="1:4" ht="54" thickTop="1" thickBot="1">
      <c r="A111" s="137" t="s">
        <v>1039</v>
      </c>
      <c r="B111" s="138" t="s">
        <v>1959</v>
      </c>
      <c r="C111" s="133" t="s">
        <v>998</v>
      </c>
      <c r="D111" s="179">
        <f>VLOOKUP('414.2'!A88,'414.2'!A88:N217,14,FALSE)</f>
        <v>4161.7107053950722</v>
      </c>
    </row>
    <row r="112" spans="1:4" ht="54" thickTop="1" thickBot="1">
      <c r="A112" s="137" t="s">
        <v>1040</v>
      </c>
      <c r="B112" s="138" t="s">
        <v>1960</v>
      </c>
      <c r="C112" s="133" t="s">
        <v>998</v>
      </c>
      <c r="D112" s="179">
        <f>VLOOKUP('414.3'!A88,'414.3'!A88:N218,14,FALSE)</f>
        <v>4161.7107053950722</v>
      </c>
    </row>
    <row r="113" spans="1:4" ht="54" thickTop="1" thickBot="1">
      <c r="A113" s="137" t="s">
        <v>1041</v>
      </c>
      <c r="B113" s="138" t="s">
        <v>1206</v>
      </c>
      <c r="C113" s="133" t="s">
        <v>998</v>
      </c>
      <c r="D113" s="179">
        <f>VLOOKUP('414.4'!A88,'414.4'!A88:N219,14,FALSE)</f>
        <v>4138.6413555868958</v>
      </c>
    </row>
    <row r="114" spans="1:4" ht="54" thickTop="1" thickBot="1">
      <c r="A114" s="137" t="s">
        <v>1042</v>
      </c>
      <c r="B114" s="138" t="s">
        <v>1207</v>
      </c>
      <c r="C114" s="133" t="s">
        <v>998</v>
      </c>
      <c r="D114" s="179">
        <f>VLOOKUP('414.5'!A88,'414.5'!A88:N220,14,FALSE)</f>
        <v>4433.9290331315569</v>
      </c>
    </row>
    <row r="115" spans="1:4" ht="54" thickTop="1" thickBot="1">
      <c r="A115" s="137" t="s">
        <v>1546</v>
      </c>
      <c r="B115" s="138" t="s">
        <v>2056</v>
      </c>
      <c r="C115" s="133" t="s">
        <v>998</v>
      </c>
      <c r="D115" s="179">
        <f>VLOOKUP('414.6'!A88,'414.6'!A88:N221,14,FALSE)</f>
        <v>4665.54530520565</v>
      </c>
    </row>
    <row r="116" spans="1:4" ht="54" thickTop="1" thickBot="1">
      <c r="A116" s="137" t="s">
        <v>1043</v>
      </c>
      <c r="B116" s="138" t="s">
        <v>1961</v>
      </c>
      <c r="C116" s="133" t="s">
        <v>1464</v>
      </c>
      <c r="D116" s="179">
        <f>VLOOKUP('415.1'!A88,'415.1'!A88:N222,14,FALSE)</f>
        <v>3614.9671149412843</v>
      </c>
    </row>
    <row r="117" spans="1:4" ht="54" thickTop="1" thickBot="1">
      <c r="A117" s="137" t="s">
        <v>1044</v>
      </c>
      <c r="B117" s="138" t="s">
        <v>2058</v>
      </c>
      <c r="C117" s="133" t="s">
        <v>233</v>
      </c>
      <c r="D117" s="179">
        <f>VLOOKUP('420.1'!A87,'420.1'!A87:N223,14,FALSE)</f>
        <v>3331.5883102966905</v>
      </c>
    </row>
    <row r="118" spans="1:4" ht="54" thickTop="1" thickBot="1">
      <c r="A118" s="137" t="s">
        <v>1045</v>
      </c>
      <c r="B118" s="138" t="s">
        <v>2057</v>
      </c>
      <c r="C118" s="142" t="s">
        <v>233</v>
      </c>
      <c r="D118" s="179">
        <f>VLOOKUP('420.2 '!A88,'420.2 '!A59:N107,14,FALSE)</f>
        <v>3331.5883102966905</v>
      </c>
    </row>
    <row r="119" spans="1:4" ht="54" thickTop="1" thickBot="1">
      <c r="A119" s="137" t="s">
        <v>1551</v>
      </c>
      <c r="B119" s="138" t="s">
        <v>1552</v>
      </c>
      <c r="C119" s="133" t="s">
        <v>233</v>
      </c>
      <c r="D119" s="179">
        <f>VLOOKUP('420.3'!A88,'420.3'!A88:N225,14,FALSE)</f>
        <v>4697.2938189407505</v>
      </c>
    </row>
    <row r="120" spans="1:4" ht="54" thickTop="1" thickBot="1">
      <c r="A120" s="137" t="s">
        <v>1046</v>
      </c>
      <c r="B120" s="138" t="s">
        <v>1208</v>
      </c>
      <c r="C120" s="133" t="s">
        <v>233</v>
      </c>
      <c r="D120" s="179">
        <f>VLOOKUP('421.1'!A88,'421.1'!A88:N226,14,FALSE)</f>
        <v>1694.6333866080904</v>
      </c>
    </row>
    <row r="121" spans="1:4" ht="54" thickTop="1" thickBot="1">
      <c r="A121" s="137" t="s">
        <v>1047</v>
      </c>
      <c r="B121" s="138" t="s">
        <v>1209</v>
      </c>
      <c r="C121" s="133" t="s">
        <v>233</v>
      </c>
      <c r="D121" s="179">
        <f>VLOOKUP('421.2'!A88,'421.2'!A88:N227,14,FALSE)</f>
        <v>1876.7197646440288</v>
      </c>
    </row>
    <row r="122" spans="1:4" ht="54" thickTop="1" thickBot="1">
      <c r="A122" s="137" t="s">
        <v>1048</v>
      </c>
      <c r="B122" s="138" t="s">
        <v>1962</v>
      </c>
      <c r="C122" s="133" t="s">
        <v>233</v>
      </c>
      <c r="D122" s="179">
        <f>VLOOKUP('421.3'!A88,'421.3'!A88:N228,14,FALSE)</f>
        <v>1809.2419164551122</v>
      </c>
    </row>
    <row r="123" spans="1:4" ht="54" thickTop="1" thickBot="1">
      <c r="A123" s="137" t="s">
        <v>1049</v>
      </c>
      <c r="B123" s="138" t="s">
        <v>1963</v>
      </c>
      <c r="C123" s="133" t="s">
        <v>233</v>
      </c>
      <c r="D123" s="179">
        <f>VLOOKUP('421.4'!A88,'421.4'!A88:N229,14,FALSE)</f>
        <v>1960.8075446948333</v>
      </c>
    </row>
    <row r="124" spans="1:4" ht="54" thickTop="1" thickBot="1">
      <c r="A124" s="137" t="s">
        <v>1556</v>
      </c>
      <c r="B124" s="140" t="s">
        <v>1557</v>
      </c>
      <c r="C124" s="133" t="s">
        <v>233</v>
      </c>
      <c r="D124" s="179">
        <f>VLOOKUP('430.1.1'!A87,'430.1.1'!A87:N230,14,FALSE)</f>
        <v>8694.4022508134512</v>
      </c>
    </row>
    <row r="125" spans="1:4" ht="54" thickTop="1" thickBot="1">
      <c r="A125" s="137" t="s">
        <v>1558</v>
      </c>
      <c r="B125" s="138" t="s">
        <v>1559</v>
      </c>
      <c r="C125" s="133" t="s">
        <v>233</v>
      </c>
      <c r="D125" s="179">
        <f>VLOOKUP('430.1.2'!A88,'430.1.2'!A88:N231,14,FALSE)</f>
        <v>7166.6376280433396</v>
      </c>
    </row>
    <row r="126" spans="1:4" ht="54" thickTop="1" thickBot="1">
      <c r="A126" s="137" t="s">
        <v>1560</v>
      </c>
      <c r="B126" s="138" t="s">
        <v>1609</v>
      </c>
      <c r="C126" s="133" t="s">
        <v>233</v>
      </c>
      <c r="D126" s="179">
        <f>VLOOKUP('430.2.1'!A88,'430.2.1'!A88:N232,14,FALSE)</f>
        <v>8694.4022508134512</v>
      </c>
    </row>
    <row r="127" spans="1:4" ht="54" thickTop="1" thickBot="1">
      <c r="A127" s="137" t="s">
        <v>1562</v>
      </c>
      <c r="B127" s="138" t="s">
        <v>1610</v>
      </c>
      <c r="C127" s="133" t="s">
        <v>233</v>
      </c>
      <c r="D127" s="179">
        <f>VLOOKUP('430.2.2'!A88,'430.2.2'!A88:N233,14,FALSE)</f>
        <v>7166.6376280433396</v>
      </c>
    </row>
    <row r="128" spans="1:4" ht="54" thickTop="1" thickBot="1">
      <c r="A128" s="137" t="s">
        <v>1563</v>
      </c>
      <c r="B128" s="138" t="s">
        <v>1611</v>
      </c>
      <c r="C128" s="133" t="s">
        <v>233</v>
      </c>
      <c r="D128" s="179">
        <f>VLOOKUP('431.1.1'!A88,'431.1.1'!A88:N234,14,FALSE)</f>
        <v>18333.048068315442</v>
      </c>
    </row>
    <row r="129" spans="1:4" ht="54" thickTop="1" thickBot="1">
      <c r="A129" s="137" t="s">
        <v>1565</v>
      </c>
      <c r="B129" s="138" t="s">
        <v>1612</v>
      </c>
      <c r="C129" s="133" t="s">
        <v>233</v>
      </c>
      <c r="D129" s="179">
        <f>VLOOKUP('431.1.2'!A88,'431.1.2'!A88:N235,14,FALSE)</f>
        <v>14543.884281517236</v>
      </c>
    </row>
    <row r="130" spans="1:4" ht="54" thickTop="1" thickBot="1">
      <c r="A130" s="137" t="s">
        <v>1568</v>
      </c>
      <c r="B130" s="138" t="s">
        <v>1613</v>
      </c>
      <c r="C130" s="133" t="s">
        <v>233</v>
      </c>
      <c r="D130" s="179">
        <f>VLOOKUP('431.2.1'!A88,'431.2.1'!A88:N236,14,FALSE)</f>
        <v>19125.341818127461</v>
      </c>
    </row>
    <row r="131" spans="1:4" ht="54" thickTop="1" thickBot="1">
      <c r="A131" s="137" t="s">
        <v>1569</v>
      </c>
      <c r="B131" s="138" t="s">
        <v>1614</v>
      </c>
      <c r="C131" s="133" t="s">
        <v>233</v>
      </c>
      <c r="D131" s="179">
        <f>VLOOKUP('431.2.2'!A88,'431.2.2'!A88:N237,14,FALSE)</f>
        <v>15149.316297883026</v>
      </c>
    </row>
    <row r="132" spans="1:4" ht="54" thickTop="1" thickBot="1">
      <c r="A132" s="137" t="s">
        <v>1050</v>
      </c>
      <c r="B132" s="138" t="s">
        <v>1210</v>
      </c>
      <c r="C132" s="133" t="s">
        <v>233</v>
      </c>
      <c r="D132" s="179">
        <f>VLOOKUP('432.1'!A88,'432.1'!A88:N238,14,FALSE)</f>
        <v>5464.3893700882272</v>
      </c>
    </row>
    <row r="133" spans="1:4" ht="54" thickTop="1" thickBot="1">
      <c r="A133" s="137" t="s">
        <v>1051</v>
      </c>
      <c r="B133" s="138" t="s">
        <v>1964</v>
      </c>
      <c r="C133" s="133" t="s">
        <v>233</v>
      </c>
      <c r="D133" s="179">
        <f>VLOOKUP('432.2'!A88,'432.2'!A88:N239,14,FALSE)</f>
        <v>4958.5938755439529</v>
      </c>
    </row>
    <row r="134" spans="1:4" ht="54" thickTop="1" thickBot="1">
      <c r="A134" s="137" t="s">
        <v>1052</v>
      </c>
      <c r="B134" s="138" t="s">
        <v>1965</v>
      </c>
      <c r="C134" s="133" t="s">
        <v>233</v>
      </c>
      <c r="D134" s="179">
        <f>VLOOKUP('433.1'!A88,'433.1'!A88:N240,14,FALSE)</f>
        <v>5668.5317508618346</v>
      </c>
    </row>
    <row r="135" spans="1:4" ht="54" thickTop="1" thickBot="1">
      <c r="A135" s="137" t="s">
        <v>1053</v>
      </c>
      <c r="B135" s="138" t="s">
        <v>1966</v>
      </c>
      <c r="C135" s="133" t="s">
        <v>233</v>
      </c>
      <c r="D135" s="179">
        <f>VLOOKUP('433.2'!A88,'433.2'!A88:N241,14,FALSE)</f>
        <v>5258.8354740166951</v>
      </c>
    </row>
    <row r="136" spans="1:4" ht="54" thickTop="1" thickBot="1">
      <c r="A136" s="137" t="s">
        <v>1054</v>
      </c>
      <c r="B136" s="138" t="s">
        <v>1967</v>
      </c>
      <c r="C136" s="133" t="s">
        <v>233</v>
      </c>
      <c r="D136" s="179">
        <f>VLOOKUP('433.3'!A88,'433.3'!A88:N242,14,FALSE)</f>
        <v>6087.1900779813659</v>
      </c>
    </row>
    <row r="137" spans="1:4" ht="54" thickTop="1" thickBot="1">
      <c r="A137" s="137" t="s">
        <v>1055</v>
      </c>
      <c r="B137" s="138" t="s">
        <v>1211</v>
      </c>
      <c r="C137" s="133" t="s">
        <v>233</v>
      </c>
      <c r="D137" s="179">
        <f>VLOOKUP('433.4'!A88,'433.4'!A88:N243,14,FALSE)</f>
        <v>3925.0373052094847</v>
      </c>
    </row>
    <row r="138" spans="1:4" ht="54" thickTop="1" thickBot="1">
      <c r="A138" s="137" t="s">
        <v>1056</v>
      </c>
      <c r="B138" s="138" t="s">
        <v>1968</v>
      </c>
      <c r="C138" s="133" t="s">
        <v>233</v>
      </c>
      <c r="D138" s="179">
        <f>VLOOKUP('433.5'!A88,'433.5'!A88:N244,14,FALSE)</f>
        <v>7024.8364994590611</v>
      </c>
    </row>
    <row r="139" spans="1:4" ht="54" thickTop="1" thickBot="1">
      <c r="A139" s="137" t="s">
        <v>1057</v>
      </c>
      <c r="B139" s="138" t="s">
        <v>1969</v>
      </c>
      <c r="C139" s="133" t="s">
        <v>233</v>
      </c>
      <c r="D139" s="179">
        <f>VLOOKUP('433.6'!A88,'433.6'!A88:N245,14,FALSE)</f>
        <v>6567.1479007404814</v>
      </c>
    </row>
    <row r="140" spans="1:4" ht="54" thickTop="1" thickBot="1">
      <c r="A140" s="137" t="s">
        <v>1058</v>
      </c>
      <c r="B140" s="138" t="s">
        <v>1970</v>
      </c>
      <c r="C140" s="133" t="s">
        <v>233</v>
      </c>
      <c r="D140" s="179">
        <f>VLOOKUP('433.7'!A88,'433.7'!A88:N246,14,FALSE)</f>
        <v>7673.0233224950471</v>
      </c>
    </row>
    <row r="141" spans="1:4" ht="54" thickTop="1" thickBot="1">
      <c r="A141" s="137" t="s">
        <v>1059</v>
      </c>
      <c r="B141" s="138" t="s">
        <v>1212</v>
      </c>
      <c r="C141" s="133" t="s">
        <v>233</v>
      </c>
      <c r="D141" s="179">
        <f>VLOOKUP('433.8'!A88,'433.8'!A88:N247,14,FALSE)</f>
        <v>4916.1830830305344</v>
      </c>
    </row>
    <row r="142" spans="1:4" ht="54" thickTop="1" thickBot="1">
      <c r="A142" s="137" t="s">
        <v>1060</v>
      </c>
      <c r="B142" s="138" t="s">
        <v>1971</v>
      </c>
      <c r="C142" s="133" t="s">
        <v>387</v>
      </c>
      <c r="D142" s="179">
        <f>VLOOKUP('440.1'!A89,'440.1'!A89:N248,14,FALSE)</f>
        <v>243510.02550252885</v>
      </c>
    </row>
    <row r="143" spans="1:4" ht="54" thickTop="1" thickBot="1">
      <c r="A143" s="137" t="s">
        <v>1061</v>
      </c>
      <c r="B143" s="138" t="s">
        <v>1972</v>
      </c>
      <c r="C143" s="133" t="s">
        <v>387</v>
      </c>
      <c r="D143" s="179">
        <f>VLOOKUP('440.2'!A93,'440.2'!A93:N250,14,FALSE)</f>
        <v>243510.02550252885</v>
      </c>
    </row>
    <row r="144" spans="1:4" ht="54" thickTop="1" thickBot="1">
      <c r="A144" s="137" t="s">
        <v>1062</v>
      </c>
      <c r="B144" s="138" t="s">
        <v>1973</v>
      </c>
      <c r="C144" s="133" t="s">
        <v>387</v>
      </c>
      <c r="D144" s="179">
        <f>VLOOKUP('440.3'!A93,'440.3'!A93:N252,14,FALSE)</f>
        <v>243510.02550252885</v>
      </c>
    </row>
    <row r="145" spans="1:4" ht="54" thickTop="1" thickBot="1">
      <c r="A145" s="137" t="s">
        <v>1063</v>
      </c>
      <c r="B145" s="138" t="s">
        <v>1213</v>
      </c>
      <c r="C145" s="133" t="s">
        <v>387</v>
      </c>
      <c r="D145" s="179">
        <f>VLOOKUP('440.4'!A93,'440.4'!A93:N254,14,FALSE)</f>
        <v>275177.9799679456</v>
      </c>
    </row>
    <row r="146" spans="1:4" ht="54" thickTop="1" thickBot="1">
      <c r="A146" s="137" t="s">
        <v>1064</v>
      </c>
      <c r="B146" s="138" t="s">
        <v>1974</v>
      </c>
      <c r="C146" s="133" t="s">
        <v>387</v>
      </c>
      <c r="D146" s="179">
        <f>VLOOKUP('441.1'!A93,'441.1'!A93:N256,14,FALSE)</f>
        <v>243510.02550252885</v>
      </c>
    </row>
    <row r="147" spans="1:4" ht="54" thickTop="1" thickBot="1">
      <c r="A147" s="137" t="s">
        <v>1065</v>
      </c>
      <c r="B147" s="138" t="s">
        <v>1975</v>
      </c>
      <c r="C147" s="133" t="s">
        <v>387</v>
      </c>
      <c r="D147" s="179">
        <f>VLOOKUP('441.2'!A92,'441.2'!A92:N258,14,FALSE)</f>
        <v>243510.02550252885</v>
      </c>
    </row>
    <row r="148" spans="1:4" ht="54" thickTop="1" thickBot="1">
      <c r="A148" s="137" t="s">
        <v>1066</v>
      </c>
      <c r="B148" s="138" t="s">
        <v>1976</v>
      </c>
      <c r="C148" s="133" t="s">
        <v>387</v>
      </c>
      <c r="D148" s="179">
        <f>VLOOKUP('441.3'!A93,'441.3'!A93:N260,14,FALSE)</f>
        <v>243510.02550252885</v>
      </c>
    </row>
    <row r="149" spans="1:4" ht="54" thickTop="1" thickBot="1">
      <c r="A149" s="137" t="s">
        <v>1067</v>
      </c>
      <c r="B149" s="138" t="s">
        <v>1977</v>
      </c>
      <c r="C149" s="133" t="s">
        <v>387</v>
      </c>
      <c r="D149" s="179">
        <f>VLOOKUP('441.4'!A92,'441.4'!A92:N262,14,FALSE)</f>
        <v>275177.9799679456</v>
      </c>
    </row>
    <row r="150" spans="1:4" ht="54" thickTop="1" thickBot="1">
      <c r="A150" s="137" t="s">
        <v>1068</v>
      </c>
      <c r="B150" s="138" t="s">
        <v>1957</v>
      </c>
      <c r="C150" s="133" t="s">
        <v>387</v>
      </c>
      <c r="D150" s="179">
        <f>VLOOKUP('450.1'!A95,'450.1'!A95:N264,14,FALSE)</f>
        <v>272157.25641442195</v>
      </c>
    </row>
    <row r="151" spans="1:4" ht="54" thickTop="1" thickBot="1">
      <c r="A151" s="137" t="s">
        <v>1069</v>
      </c>
      <c r="B151" s="138" t="s">
        <v>1978</v>
      </c>
      <c r="C151" s="133" t="s">
        <v>387</v>
      </c>
      <c r="D151" s="179">
        <f>VLOOKUP('450.2'!A93,'450.2'!A93:N266,14,FALSE)</f>
        <v>272157.25641442195</v>
      </c>
    </row>
    <row r="152" spans="1:4" ht="54" thickTop="1" thickBot="1">
      <c r="A152" s="137" t="s">
        <v>1070</v>
      </c>
      <c r="B152" s="138" t="s">
        <v>1979</v>
      </c>
      <c r="C152" s="133" t="s">
        <v>387</v>
      </c>
      <c r="D152" s="179">
        <f>VLOOKUP('450.3'!A93,'450.3'!A93:N268,14,FALSE)</f>
        <v>272157.25641442195</v>
      </c>
    </row>
    <row r="153" spans="1:4" ht="54" thickTop="1" thickBot="1">
      <c r="A153" s="137" t="s">
        <v>1071</v>
      </c>
      <c r="B153" s="138" t="s">
        <v>1980</v>
      </c>
      <c r="C153" s="133" t="s">
        <v>387</v>
      </c>
      <c r="D153" s="179">
        <f>VLOOKUP('450.4'!A92,'450.4'!A92:N270,14,FALSE)</f>
        <v>272157.25641442195</v>
      </c>
    </row>
    <row r="154" spans="1:4" ht="63.75" customHeight="1" thickTop="1" thickBot="1">
      <c r="A154" s="137" t="s">
        <v>1072</v>
      </c>
      <c r="B154" s="138" t="s">
        <v>1981</v>
      </c>
      <c r="C154" s="133" t="s">
        <v>387</v>
      </c>
      <c r="D154" s="179">
        <f>VLOOKUP('450.5'!A92,'450.5'!A92:N272,14,FALSE)</f>
        <v>272157.25641442195</v>
      </c>
    </row>
    <row r="155" spans="1:4" ht="54" thickTop="1" thickBot="1">
      <c r="A155" s="137" t="s">
        <v>1073</v>
      </c>
      <c r="B155" s="138" t="s">
        <v>1982</v>
      </c>
      <c r="C155" s="133" t="s">
        <v>387</v>
      </c>
      <c r="D155" s="179">
        <f>VLOOKUP('450.6'!A93,'450.6'!A93:N274,14,FALSE)</f>
        <v>272157.25641442195</v>
      </c>
    </row>
    <row r="156" spans="1:4" ht="54" thickTop="1" thickBot="1">
      <c r="A156" s="137" t="s">
        <v>1074</v>
      </c>
      <c r="B156" s="138" t="s">
        <v>1983</v>
      </c>
      <c r="C156" s="133" t="s">
        <v>387</v>
      </c>
      <c r="D156" s="179">
        <f>VLOOKUP('450.7'!A93,'450.7'!A93:N275,14,FALSE)</f>
        <v>272157.25641442195</v>
      </c>
    </row>
    <row r="157" spans="1:4" ht="54" thickTop="1" thickBot="1">
      <c r="A157" s="137" t="s">
        <v>1075</v>
      </c>
      <c r="B157" s="138" t="s">
        <v>1984</v>
      </c>
      <c r="C157" s="133" t="s">
        <v>387</v>
      </c>
      <c r="D157" s="179">
        <f>VLOOKUP('450.8'!A93,'450.8'!A93:N276,14,FALSE)</f>
        <v>272157.25641442195</v>
      </c>
    </row>
    <row r="158" spans="1:4" ht="54" thickTop="1" thickBot="1">
      <c r="A158" s="137" t="s">
        <v>1584</v>
      </c>
      <c r="B158" s="138" t="s">
        <v>1615</v>
      </c>
      <c r="C158" s="133" t="s">
        <v>387</v>
      </c>
      <c r="D158" s="179">
        <f>VLOOKUP('450.10'!A92,'450.10'!A92:N277,14,FALSE)</f>
        <v>318691.21960376058</v>
      </c>
    </row>
    <row r="159" spans="1:4" ht="54" thickTop="1" thickBot="1">
      <c r="A159" s="137" t="s">
        <v>1586</v>
      </c>
      <c r="B159" s="138" t="s">
        <v>1616</v>
      </c>
      <c r="C159" s="133" t="s">
        <v>387</v>
      </c>
      <c r="D159" s="179">
        <f>VLOOKUP('450.11'!A92,'450.11'!A92:N278,14,FALSE)</f>
        <v>318691.21960376058</v>
      </c>
    </row>
    <row r="160" spans="1:4" ht="54" thickTop="1" thickBot="1">
      <c r="A160" s="137" t="s">
        <v>1588</v>
      </c>
      <c r="B160" s="138" t="s">
        <v>1617</v>
      </c>
      <c r="C160" s="133" t="s">
        <v>387</v>
      </c>
      <c r="D160" s="179">
        <f>VLOOKUP('450.12'!A92,'450.11'!A92:N279,14,FALSE)</f>
        <v>318691.21960376058</v>
      </c>
    </row>
    <row r="161" spans="1:4" ht="54" thickTop="1" thickBot="1">
      <c r="A161" s="137" t="s">
        <v>1076</v>
      </c>
      <c r="B161" s="138" t="s">
        <v>1985</v>
      </c>
      <c r="C161" s="133" t="s">
        <v>387</v>
      </c>
      <c r="D161" s="179">
        <f>VLOOKUP('451.1'!A92,'451.1'!A92:N280,14,FALSE)</f>
        <v>272157.25641442195</v>
      </c>
    </row>
    <row r="162" spans="1:4" ht="54" thickTop="1" thickBot="1">
      <c r="A162" s="137" t="s">
        <v>1077</v>
      </c>
      <c r="B162" s="138" t="s">
        <v>1986</v>
      </c>
      <c r="C162" s="133" t="s">
        <v>387</v>
      </c>
      <c r="D162" s="179">
        <f>VLOOKUP('451.2'!A93,'451.2'!A93:N281,14,FALSE)</f>
        <v>272157.25641442195</v>
      </c>
    </row>
    <row r="163" spans="1:4" ht="54" thickTop="1" thickBot="1">
      <c r="A163" s="137" t="s">
        <v>1078</v>
      </c>
      <c r="B163" s="138" t="s">
        <v>1987</v>
      </c>
      <c r="C163" s="133" t="s">
        <v>387</v>
      </c>
      <c r="D163" s="179">
        <f>VLOOKUP('451.3'!A92,'451.3'!A92:N282,14,FALSE)</f>
        <v>272157.25641442195</v>
      </c>
    </row>
    <row r="164" spans="1:4" ht="54" thickTop="1" thickBot="1">
      <c r="A164" s="137" t="s">
        <v>1079</v>
      </c>
      <c r="B164" s="138" t="s">
        <v>1988</v>
      </c>
      <c r="C164" s="133" t="s">
        <v>387</v>
      </c>
      <c r="D164" s="179">
        <f>VLOOKUP('451.4'!A92,'451.4'!A92:N283,14,FALSE)</f>
        <v>318691.21960376058</v>
      </c>
    </row>
    <row r="165" spans="1:4" ht="54" thickTop="1" thickBot="1">
      <c r="A165" s="137" t="s">
        <v>1080</v>
      </c>
      <c r="B165" s="138" t="s">
        <v>1989</v>
      </c>
      <c r="C165" s="133" t="s">
        <v>387</v>
      </c>
      <c r="D165" s="179">
        <f>VLOOKUP('452.1'!A93,'452.1'!A93:N284,14,FALSE)</f>
        <v>272157.25641442195</v>
      </c>
    </row>
    <row r="166" spans="1:4" ht="54" thickTop="1" thickBot="1">
      <c r="A166" s="137" t="s">
        <v>1081</v>
      </c>
      <c r="B166" s="138" t="s">
        <v>1990</v>
      </c>
      <c r="C166" s="133" t="s">
        <v>387</v>
      </c>
      <c r="D166" s="179">
        <f>VLOOKUP('452.2'!A93,'452.2'!A93:N285,14,FALSE)</f>
        <v>272157.25641442195</v>
      </c>
    </row>
    <row r="167" spans="1:4" ht="54" thickTop="1" thickBot="1">
      <c r="A167" s="137" t="s">
        <v>1082</v>
      </c>
      <c r="B167" s="138" t="s">
        <v>1991</v>
      </c>
      <c r="C167" s="133" t="s">
        <v>387</v>
      </c>
      <c r="D167" s="179">
        <f>VLOOKUP('452.3'!A92,'452.3'!A92:N286,14,FALSE)</f>
        <v>272157.25641442195</v>
      </c>
    </row>
    <row r="168" spans="1:4" ht="54" thickTop="1" thickBot="1">
      <c r="A168" s="137" t="s">
        <v>1083</v>
      </c>
      <c r="B168" s="138" t="s">
        <v>1992</v>
      </c>
      <c r="C168" s="133" t="s">
        <v>387</v>
      </c>
      <c r="D168" s="179">
        <f>VLOOKUP('452.4'!A93,'452.4'!A93:N287,14,FALSE)</f>
        <v>272157.25641442195</v>
      </c>
    </row>
    <row r="169" spans="1:4" ht="54" thickTop="1" thickBot="1">
      <c r="A169" s="137" t="s">
        <v>1084</v>
      </c>
      <c r="B169" s="138" t="s">
        <v>1214</v>
      </c>
      <c r="C169" s="133" t="s">
        <v>387</v>
      </c>
      <c r="D169" s="179">
        <f>VLOOKUP('453.1'!A92,'453.1'!A92:N288,14,FALSE)</f>
        <v>273585.79980049591</v>
      </c>
    </row>
    <row r="170" spans="1:4" ht="54" thickTop="1" thickBot="1">
      <c r="A170" s="137" t="s">
        <v>1085</v>
      </c>
      <c r="B170" s="138" t="s">
        <v>1993</v>
      </c>
      <c r="C170" s="133" t="s">
        <v>233</v>
      </c>
      <c r="D170" s="179">
        <f>VLOOKUP('460.1'!A87,'460.1'!A87:N289,14,FALSE)</f>
        <v>7386.3895048772138</v>
      </c>
    </row>
    <row r="171" spans="1:4" ht="54" thickTop="1" thickBot="1">
      <c r="A171" s="196" t="s">
        <v>2017</v>
      </c>
      <c r="B171" s="138" t="s">
        <v>2073</v>
      </c>
      <c r="C171" s="133" t="s">
        <v>233</v>
      </c>
      <c r="D171" s="179">
        <f>VLOOKUP('460.2'!A87,'460.2'!A87:N290,14,FALSE)</f>
        <v>3693.1947524386069</v>
      </c>
    </row>
    <row r="172" spans="1:4" ht="51.75" customHeight="1" thickTop="1" thickBot="1">
      <c r="A172" s="137" t="s">
        <v>1086</v>
      </c>
      <c r="B172" s="138" t="s">
        <v>1215</v>
      </c>
      <c r="C172" s="133" t="s">
        <v>387</v>
      </c>
      <c r="D172" s="179">
        <f>VLOOKUP('461.1'!A87,'461.1'!A87:N291,14,FALSE)</f>
        <v>114510.24346383777</v>
      </c>
    </row>
    <row r="173" spans="1:4" ht="54" thickTop="1" thickBot="1">
      <c r="A173" s="137" t="s">
        <v>1087</v>
      </c>
      <c r="B173" s="138" t="s">
        <v>1216</v>
      </c>
      <c r="C173" s="133" t="s">
        <v>387</v>
      </c>
      <c r="D173" s="179">
        <f>VLOOKUP('461.2'!A89,'461.2'!A89:N294,14,FALSE)</f>
        <v>135253.4982562972</v>
      </c>
    </row>
    <row r="174" spans="1:4" ht="54" thickTop="1" thickBot="1">
      <c r="A174" s="137" t="s">
        <v>1598</v>
      </c>
      <c r="B174" s="138" t="s">
        <v>2078</v>
      </c>
      <c r="C174" s="133" t="s">
        <v>387</v>
      </c>
      <c r="D174" s="179">
        <f>VLOOKUP('462.1.1'!A88,'462.1.1'!A88:N293,14,FALSE)</f>
        <v>186275.3279854774</v>
      </c>
    </row>
    <row r="175" spans="1:4" ht="54" thickTop="1" thickBot="1">
      <c r="A175" s="137" t="s">
        <v>1599</v>
      </c>
      <c r="B175" s="138" t="s">
        <v>2079</v>
      </c>
      <c r="C175" s="133" t="s">
        <v>387</v>
      </c>
      <c r="D175" s="179">
        <f>VLOOKUP('462.1.2'!A88,'462.1.2'!A88:N294,14,FALSE)</f>
        <v>183954.63223805354</v>
      </c>
    </row>
    <row r="176" spans="1:4" ht="54" thickTop="1" thickBot="1">
      <c r="A176" s="137" t="s">
        <v>1600</v>
      </c>
      <c r="B176" s="138" t="s">
        <v>2082</v>
      </c>
      <c r="C176" s="133" t="s">
        <v>387</v>
      </c>
      <c r="D176" s="179">
        <f>VLOOKUP('462.2.1'!A88,'462.2.1'!A88:N295,14,FALSE)</f>
        <v>203107.16969354107</v>
      </c>
    </row>
    <row r="177" spans="1:4" ht="54" thickTop="1" thickBot="1">
      <c r="A177" s="137" t="s">
        <v>1601</v>
      </c>
      <c r="B177" s="138" t="s">
        <v>2083</v>
      </c>
      <c r="C177" s="133" t="s">
        <v>387</v>
      </c>
      <c r="D177" s="179">
        <f>VLOOKUP('462.2.2'!A88,'462.2.2'!A88:N296,14,FALSE)</f>
        <v>200786.47394611716</v>
      </c>
    </row>
    <row r="178" spans="1:4" ht="54" thickTop="1" thickBot="1">
      <c r="A178" s="137" t="s">
        <v>1088</v>
      </c>
      <c r="B178" s="138" t="s">
        <v>1618</v>
      </c>
      <c r="C178" s="133" t="s">
        <v>233</v>
      </c>
      <c r="D178" s="179">
        <f>VLOOKUP('464.1'!A88,'464.1'!A88:N297,14,FALSE)</f>
        <v>8615.616589715064</v>
      </c>
    </row>
    <row r="179" spans="1:4" ht="54" thickTop="1" thickBot="1">
      <c r="A179" s="137" t="s">
        <v>1089</v>
      </c>
      <c r="B179" s="138" t="s">
        <v>1619</v>
      </c>
      <c r="C179" s="133" t="s">
        <v>387</v>
      </c>
      <c r="D179" s="179">
        <f>VLOOKUP('465.1'!A92,'465.1'!A92:N298,14,FALSE)</f>
        <v>107326.81824244186</v>
      </c>
    </row>
    <row r="180" spans="1:4" ht="54" thickTop="1" thickBot="1">
      <c r="A180" s="137" t="s">
        <v>1602</v>
      </c>
      <c r="B180" s="138" t="s">
        <v>1620</v>
      </c>
      <c r="C180" s="133" t="s">
        <v>387</v>
      </c>
      <c r="D180" s="179">
        <f>VLOOKUP('465.2'!A92,'465.2'!A92:N299,14,FALSE)</f>
        <v>32330.59776208728</v>
      </c>
    </row>
    <row r="181" spans="1:4" ht="54" thickTop="1" thickBot="1">
      <c r="A181" s="137" t="s">
        <v>1090</v>
      </c>
      <c r="B181" s="138" t="s">
        <v>1621</v>
      </c>
      <c r="C181" s="133" t="s">
        <v>144</v>
      </c>
      <c r="D181" s="179">
        <f>VLOOKUP('466.1'!A92,'466.1'!A92:N300,14,FALSE)</f>
        <v>3700.2164529625088</v>
      </c>
    </row>
    <row r="182" spans="1:4" ht="54" thickTop="1" thickBot="1">
      <c r="A182" s="137" t="s">
        <v>1091</v>
      </c>
      <c r="B182" s="138" t="s">
        <v>1622</v>
      </c>
      <c r="C182" s="133" t="s">
        <v>144</v>
      </c>
      <c r="D182" s="179">
        <f>VLOOKUP('466.2'!A96,'466.2'!A96:N301,14,FALSE)</f>
        <v>4217.1195132828152</v>
      </c>
    </row>
    <row r="183" spans="1:4" ht="54" thickTop="1" thickBot="1">
      <c r="A183" s="139" t="s">
        <v>1092</v>
      </c>
      <c r="B183" s="140" t="s">
        <v>1735</v>
      </c>
      <c r="C183" s="133" t="s">
        <v>387</v>
      </c>
      <c r="D183" s="179">
        <f>VLOOKUP('500.1'!A95,'500.1'!A95:N302,14,FALSE)</f>
        <v>717825.86943142582</v>
      </c>
    </row>
    <row r="184" spans="1:4" ht="54" thickTop="1" thickBot="1">
      <c r="A184" s="137" t="s">
        <v>1624</v>
      </c>
      <c r="B184" s="138" t="s">
        <v>1736</v>
      </c>
      <c r="C184" s="133" t="s">
        <v>387</v>
      </c>
      <c r="D184" s="179">
        <f>VLOOKUP('500.2'!A95,'500.2'!A95:N303,14,FALSE)</f>
        <v>731191.1802924521</v>
      </c>
    </row>
    <row r="185" spans="1:4" ht="57.75" thickTop="1" thickBot="1">
      <c r="A185" s="137" t="s">
        <v>1093</v>
      </c>
      <c r="B185" s="138" t="s">
        <v>1875</v>
      </c>
      <c r="C185" s="133" t="s">
        <v>377</v>
      </c>
      <c r="D185" s="179">
        <f>VLOOKUP('501.1'!A88,'501.1'!A88:N304,14,FALSE)</f>
        <v>1027.6321813698464</v>
      </c>
    </row>
    <row r="186" spans="1:4" ht="57.75" thickTop="1" thickBot="1">
      <c r="A186" s="137" t="s">
        <v>1626</v>
      </c>
      <c r="B186" s="138" t="s">
        <v>1876</v>
      </c>
      <c r="C186" s="133" t="s">
        <v>377</v>
      </c>
      <c r="D186" s="179">
        <f>VLOOKUP('501.10'!A88,'501.10'!A88:N305,14,FALSE)</f>
        <v>1208.1974591271219</v>
      </c>
    </row>
    <row r="187" spans="1:4" ht="57.75" thickTop="1" thickBot="1">
      <c r="A187" s="137" t="s">
        <v>1627</v>
      </c>
      <c r="B187" s="138" t="s">
        <v>1877</v>
      </c>
      <c r="C187" s="133" t="s">
        <v>377</v>
      </c>
      <c r="D187" s="179">
        <f>VLOOKUP('501.20'!A88,'501.20'!A88:N306,14,FALSE)</f>
        <v>571.19710125045447</v>
      </c>
    </row>
    <row r="188" spans="1:4" ht="54" thickTop="1" thickBot="1">
      <c r="A188" s="137" t="s">
        <v>1628</v>
      </c>
      <c r="B188" s="138" t="s">
        <v>1737</v>
      </c>
      <c r="C188" s="133" t="s">
        <v>387</v>
      </c>
      <c r="D188" s="179">
        <f>VLOOKUP('505.1'!A84,'505.1'!A84:N307,14,FALSE)</f>
        <v>629960.74366958952</v>
      </c>
    </row>
    <row r="189" spans="1:4" ht="54" thickTop="1" thickBot="1">
      <c r="A189" s="137" t="s">
        <v>1094</v>
      </c>
      <c r="B189" s="138" t="s">
        <v>1738</v>
      </c>
      <c r="C189" s="133" t="s">
        <v>233</v>
      </c>
      <c r="D189" s="179">
        <f>VLOOKUP('510.1'!A84,'510.1'!A84:N308,14,FALSE)</f>
        <v>74133.28432802124</v>
      </c>
    </row>
    <row r="190" spans="1:4" ht="54" thickTop="1" thickBot="1">
      <c r="A190" s="137" t="s">
        <v>1632</v>
      </c>
      <c r="B190" s="138" t="s">
        <v>1217</v>
      </c>
      <c r="C190" s="133" t="s">
        <v>387</v>
      </c>
      <c r="D190" s="179">
        <f>VLOOKUP('600.1.1'!A85,'600.1.1'!A85:N311,14,FALSE)</f>
        <v>27656.931056767356</v>
      </c>
    </row>
    <row r="191" spans="1:4" ht="54" thickTop="1" thickBot="1">
      <c r="A191" s="137" t="s">
        <v>1633</v>
      </c>
      <c r="B191" s="138" t="s">
        <v>1739</v>
      </c>
      <c r="C191" s="133" t="s">
        <v>387</v>
      </c>
      <c r="D191" s="179">
        <f>VLOOKUP('600.2.1'!A88,'600.2.1'!A88:N310,14,FALSE)</f>
        <v>110936.29094309319</v>
      </c>
    </row>
    <row r="192" spans="1:4" ht="54" thickTop="1" thickBot="1">
      <c r="A192" s="137" t="s">
        <v>1634</v>
      </c>
      <c r="B192" s="138" t="s">
        <v>1740</v>
      </c>
      <c r="C192" s="133" t="s">
        <v>387</v>
      </c>
      <c r="D192" s="179">
        <f>VLOOKUP('600.2.2'!A90,'600.2.2'!A90:N312,14,FALSE)</f>
        <v>157143.08256582177</v>
      </c>
    </row>
    <row r="193" spans="1:4" ht="54" thickTop="1" thickBot="1">
      <c r="A193" s="137" t="s">
        <v>1635</v>
      </c>
      <c r="B193" s="138" t="s">
        <v>1741</v>
      </c>
      <c r="C193" s="133" t="s">
        <v>387</v>
      </c>
      <c r="D193" s="179">
        <f>VLOOKUP('600.2.3'!A89,'600.2.3'!A89:N312,14,FALSE)</f>
        <v>27230.562210715496</v>
      </c>
    </row>
    <row r="194" spans="1:4" ht="54" thickTop="1" thickBot="1">
      <c r="A194" s="137" t="s">
        <v>1636</v>
      </c>
      <c r="B194" s="138" t="s">
        <v>1742</v>
      </c>
      <c r="C194" s="133" t="s">
        <v>387</v>
      </c>
      <c r="D194" s="179">
        <f>VLOOKUP('600.2.4'!A88,'600.2.4'!A88:N312,14,FALSE)</f>
        <v>34179.18704022505</v>
      </c>
    </row>
    <row r="195" spans="1:4" ht="54" thickTop="1" thickBot="1">
      <c r="A195" s="137" t="s">
        <v>1095</v>
      </c>
      <c r="B195" s="138" t="s">
        <v>2094</v>
      </c>
      <c r="C195" s="133" t="s">
        <v>387</v>
      </c>
      <c r="D195" s="179">
        <f>VLOOKUP('610.1'!A89,'610.1'!A89:N314,14,FALSE)</f>
        <v>76819.609410222838</v>
      </c>
    </row>
    <row r="196" spans="1:4" ht="54" thickTop="1" thickBot="1">
      <c r="A196" s="137" t="s">
        <v>1096</v>
      </c>
      <c r="B196" s="138" t="s">
        <v>1743</v>
      </c>
      <c r="C196" s="133" t="s">
        <v>387</v>
      </c>
      <c r="D196" s="179">
        <f>VLOOKUP('610.2'!A89,'610.2'!A89:N315,14,FALSE)</f>
        <v>55676.550311028906</v>
      </c>
    </row>
    <row r="197" spans="1:4" ht="54" thickTop="1" thickBot="1">
      <c r="A197" s="137" t="s">
        <v>1638</v>
      </c>
      <c r="B197" s="138" t="s">
        <v>1744</v>
      </c>
      <c r="C197" s="133" t="s">
        <v>387</v>
      </c>
      <c r="D197" s="179">
        <f>VLOOKUP('610.3'!A89,'610.3'!A89:N316,14,FALSE)</f>
        <v>88533.76385581879</v>
      </c>
    </row>
    <row r="198" spans="1:4" ht="54" thickTop="1" thickBot="1">
      <c r="A198" s="137" t="s">
        <v>1640</v>
      </c>
      <c r="B198" s="138" t="s">
        <v>1745</v>
      </c>
      <c r="C198" s="133" t="s">
        <v>387</v>
      </c>
      <c r="D198" s="179">
        <f>VLOOKUP('610.4'!A89,'610.4'!A89:N317,14,FALSE)</f>
        <v>114877.1157887719</v>
      </c>
    </row>
    <row r="199" spans="1:4" ht="54" thickTop="1" thickBot="1">
      <c r="A199" s="137" t="s">
        <v>1642</v>
      </c>
      <c r="B199" s="138" t="s">
        <v>1218</v>
      </c>
      <c r="C199" s="133" t="s">
        <v>387</v>
      </c>
      <c r="D199" s="179">
        <f>VLOOKUP('610.5'!A89,'610.5'!A89:N318,14,FALSE)</f>
        <v>110410.04999086822</v>
      </c>
    </row>
    <row r="200" spans="1:4" ht="54" thickTop="1" thickBot="1">
      <c r="A200" s="137" t="s">
        <v>1644</v>
      </c>
      <c r="B200" s="138" t="s">
        <v>1746</v>
      </c>
      <c r="C200" s="133" t="s">
        <v>387</v>
      </c>
      <c r="D200" s="179">
        <f>VLOOKUP('610.6'!A89,'610.6'!A89:N319,14,FALSE)</f>
        <v>143111.31473095479</v>
      </c>
    </row>
    <row r="201" spans="1:4" ht="54" thickTop="1" thickBot="1">
      <c r="A201" s="137" t="s">
        <v>1646</v>
      </c>
      <c r="B201" s="138" t="s">
        <v>1747</v>
      </c>
      <c r="C201" s="133" t="s">
        <v>387</v>
      </c>
      <c r="D201" s="179">
        <f>VLOOKUP('610.7'!A89,'610.7'!A89:N320,14,FALSE)</f>
        <v>68781.998331324954</v>
      </c>
    </row>
    <row r="202" spans="1:4" ht="54" thickTop="1" thickBot="1">
      <c r="A202" s="137" t="s">
        <v>1097</v>
      </c>
      <c r="B202" s="138" t="s">
        <v>1748</v>
      </c>
      <c r="C202" s="133" t="s">
        <v>144</v>
      </c>
      <c r="D202" s="179">
        <f>VLOOKUP('620.1'!A88,'620.1'!A88:N321,14,FALSE)</f>
        <v>335228.74222640181</v>
      </c>
    </row>
    <row r="203" spans="1:4" ht="54" thickTop="1" thickBot="1">
      <c r="A203" s="137" t="s">
        <v>1098</v>
      </c>
      <c r="B203" s="138" t="s">
        <v>1878</v>
      </c>
      <c r="C203" s="133" t="s">
        <v>144</v>
      </c>
      <c r="D203" s="179">
        <f>VLOOKUP('620.2'!A88,'620.2'!A88:N322,14,FALSE)</f>
        <v>335228.74222640181</v>
      </c>
    </row>
    <row r="204" spans="1:4" ht="54" thickTop="1" thickBot="1">
      <c r="A204" s="137" t="s">
        <v>1099</v>
      </c>
      <c r="B204" s="138" t="s">
        <v>1749</v>
      </c>
      <c r="C204" s="133" t="s">
        <v>1845</v>
      </c>
      <c r="D204" s="179">
        <f>VLOOKUP('620.3'!A91,'620.3'!A91:N321,14,FALSE)</f>
        <v>89669483.39966096</v>
      </c>
    </row>
    <row r="205" spans="1:4" ht="54" thickTop="1" thickBot="1">
      <c r="A205" s="137" t="s">
        <v>1650</v>
      </c>
      <c r="B205" s="138" t="s">
        <v>1750</v>
      </c>
      <c r="C205" s="133" t="s">
        <v>144</v>
      </c>
      <c r="D205" s="179">
        <f>VLOOKUP('621.1.1'!A95,'621.1.1'!A95:N325,14,FALSE)</f>
        <v>2407534.9940487016</v>
      </c>
    </row>
    <row r="206" spans="1:4" ht="54" thickTop="1" thickBot="1">
      <c r="A206" s="137" t="s">
        <v>1652</v>
      </c>
      <c r="B206" s="138" t="s">
        <v>1751</v>
      </c>
      <c r="C206" s="133" t="s">
        <v>144</v>
      </c>
      <c r="D206" s="179">
        <f>VLOOKUP('621.1.2'!A99,'621.1.2'!A99:N326,14,FALSE)</f>
        <v>4045487.2858726517</v>
      </c>
    </row>
    <row r="207" spans="1:4" ht="54" thickTop="1" thickBot="1">
      <c r="A207" s="137" t="s">
        <v>1100</v>
      </c>
      <c r="B207" s="138" t="s">
        <v>1752</v>
      </c>
      <c r="C207" s="133" t="s">
        <v>387</v>
      </c>
      <c r="D207" s="179">
        <f>VLOOKUP('621.2'!A89,'621.2'!A89:N326,14,FALSE)</f>
        <v>2514916.4485592679</v>
      </c>
    </row>
    <row r="208" spans="1:4" ht="54" thickTop="1" thickBot="1">
      <c r="A208" s="137" t="s">
        <v>1101</v>
      </c>
      <c r="B208" s="138" t="s">
        <v>1753</v>
      </c>
      <c r="C208" s="133" t="s">
        <v>144</v>
      </c>
      <c r="D208" s="179">
        <f>VLOOKUP('621.3'!A93,'621.3'!A93:N327,14,FALSE)</f>
        <v>83799809.955101371</v>
      </c>
    </row>
    <row r="209" spans="1:4" ht="54" thickTop="1" thickBot="1">
      <c r="A209" s="137" t="s">
        <v>1102</v>
      </c>
      <c r="B209" s="138" t="s">
        <v>1754</v>
      </c>
      <c r="C209" s="133" t="s">
        <v>387</v>
      </c>
      <c r="D209" s="179">
        <f>VLOOKUP('621.4'!A93,'621.4'!A93:N328,14,FALSE)</f>
        <v>74768764.069948792</v>
      </c>
    </row>
    <row r="210" spans="1:4" ht="54" thickTop="1" thickBot="1">
      <c r="A210" s="137" t="s">
        <v>1103</v>
      </c>
      <c r="B210" s="138" t="s">
        <v>1755</v>
      </c>
      <c r="C210" s="133" t="s">
        <v>144</v>
      </c>
      <c r="D210" s="179">
        <f>VLOOKUP('621.5'!A89,'621.5'!A89:N329,14,FALSE)</f>
        <v>5307391.9601175692</v>
      </c>
    </row>
    <row r="211" spans="1:4" ht="54" thickTop="1" thickBot="1">
      <c r="A211" s="137" t="s">
        <v>1656</v>
      </c>
      <c r="B211" s="138" t="s">
        <v>1756</v>
      </c>
      <c r="C211" s="133" t="s">
        <v>144</v>
      </c>
      <c r="D211" s="179">
        <f>VLOOKUP('621.5.1'!A89,'621.5.1'!A89:N330,14,FALSE)</f>
        <v>600623.45586618944</v>
      </c>
    </row>
    <row r="212" spans="1:4" ht="54" thickTop="1" thickBot="1">
      <c r="A212" s="137" t="s">
        <v>1104</v>
      </c>
      <c r="B212" s="138" t="s">
        <v>1757</v>
      </c>
      <c r="C212" s="133" t="s">
        <v>1845</v>
      </c>
      <c r="D212" s="179">
        <f>VLOOKUP('621.6'!A98,'621.6'!A98:N331,14,FALSE)</f>
        <v>84502665.276138619</v>
      </c>
    </row>
    <row r="213" spans="1:4" ht="54" thickTop="1" thickBot="1">
      <c r="A213" s="137" t="s">
        <v>1731</v>
      </c>
      <c r="B213" s="138" t="s">
        <v>1758</v>
      </c>
      <c r="C213" s="133" t="s">
        <v>1845</v>
      </c>
      <c r="D213" s="179">
        <f>VLOOKUP('621.7'!A89,'621.7'!A89:N332,14,FALSE)</f>
        <v>700211.36261827184</v>
      </c>
    </row>
    <row r="214" spans="1:4" ht="54" thickTop="1" thickBot="1">
      <c r="A214" s="137" t="s">
        <v>1105</v>
      </c>
      <c r="B214" s="138" t="s">
        <v>1994</v>
      </c>
      <c r="C214" s="133" t="s">
        <v>233</v>
      </c>
      <c r="D214" s="179">
        <f>VLOOKUP('622.1'!A89,'622.1'!A89:N333,14,FALSE)</f>
        <v>119529.5537552345</v>
      </c>
    </row>
    <row r="215" spans="1:4" ht="54" thickTop="1" thickBot="1">
      <c r="A215" s="137" t="s">
        <v>1106</v>
      </c>
      <c r="B215" s="138" t="s">
        <v>1759</v>
      </c>
      <c r="C215" s="133" t="s">
        <v>233</v>
      </c>
      <c r="D215" s="179">
        <f>VLOOKUP('622.2'!A89,'622.2'!A89:N335,14,FALSE)</f>
        <v>855577.91673580499</v>
      </c>
    </row>
    <row r="216" spans="1:4" ht="54" thickTop="1" thickBot="1">
      <c r="A216" s="137" t="s">
        <v>1107</v>
      </c>
      <c r="B216" s="138" t="s">
        <v>1760</v>
      </c>
      <c r="C216" s="133" t="s">
        <v>233</v>
      </c>
      <c r="D216" s="179">
        <f>VLOOKUP('622.3'!A89,'622.3'!A89:N336,14,FALSE)</f>
        <v>837321.44271083258</v>
      </c>
    </row>
    <row r="217" spans="1:4" ht="54" thickTop="1" thickBot="1">
      <c r="A217" s="137" t="s">
        <v>1108</v>
      </c>
      <c r="B217" s="138" t="s">
        <v>1761</v>
      </c>
      <c r="C217" s="133" t="s">
        <v>233</v>
      </c>
      <c r="D217" s="179">
        <f>VLOOKUP('622.4'!A89,'622.4'!A89:N337,14,FALSE)</f>
        <v>814535.6198256684</v>
      </c>
    </row>
    <row r="218" spans="1:4" ht="54" thickTop="1" thickBot="1">
      <c r="A218" s="137" t="s">
        <v>1109</v>
      </c>
      <c r="B218" s="138" t="s">
        <v>1762</v>
      </c>
      <c r="C218" s="133" t="s">
        <v>144</v>
      </c>
      <c r="D218" s="179">
        <f>VLOOKUP('622.5'!A89,'622.5'!A89:N338,14,FALSE)</f>
        <v>90396.557127572931</v>
      </c>
    </row>
    <row r="219" spans="1:4" ht="54" thickTop="1" thickBot="1">
      <c r="A219" s="137" t="s">
        <v>1110</v>
      </c>
      <c r="B219" s="138" t="s">
        <v>1763</v>
      </c>
      <c r="C219" s="133" t="s">
        <v>144</v>
      </c>
      <c r="D219" s="179">
        <f>VLOOKUP('623.1'!A103,'623.1'!A103:N339,14,FALSE)</f>
        <v>593004.59084720945</v>
      </c>
    </row>
    <row r="220" spans="1:4" ht="54" thickTop="1" thickBot="1">
      <c r="A220" s="137" t="s">
        <v>1111</v>
      </c>
      <c r="B220" s="138" t="s">
        <v>1219</v>
      </c>
      <c r="C220" s="133" t="s">
        <v>1995</v>
      </c>
      <c r="D220" s="179">
        <f>VLOOKUP('623.2'!A89,'623.2'!A89:N340,14,FALSE)</f>
        <v>9756033.9008701872</v>
      </c>
    </row>
    <row r="221" spans="1:4" ht="54" thickTop="1" thickBot="1">
      <c r="A221" s="137" t="s">
        <v>1112</v>
      </c>
      <c r="B221" s="138" t="s">
        <v>2114</v>
      </c>
      <c r="C221" s="133" t="s">
        <v>387</v>
      </c>
      <c r="D221" s="179">
        <f>VLOOKUP('630.1'!A89,'630.1'!A89:N341,14,FALSE)</f>
        <v>1184929.9000089332</v>
      </c>
    </row>
    <row r="222" spans="1:4" ht="54" thickTop="1" thickBot="1">
      <c r="A222" s="137" t="s">
        <v>1113</v>
      </c>
      <c r="B222" s="138" t="s">
        <v>2115</v>
      </c>
      <c r="C222" s="133" t="s">
        <v>387</v>
      </c>
      <c r="D222" s="179">
        <f>VLOOKUP('630.2'!A89,'630.2'!A89:N342,14,FALSE)</f>
        <v>1161765.6155945105</v>
      </c>
    </row>
    <row r="223" spans="1:4" ht="54" thickTop="1" thickBot="1">
      <c r="A223" s="137" t="s">
        <v>1114</v>
      </c>
      <c r="B223" s="138" t="s">
        <v>2116</v>
      </c>
      <c r="C223" s="133" t="s">
        <v>387</v>
      </c>
      <c r="D223" s="179">
        <f>VLOOKUP('630.3'!A89,'630.3'!A89:N343,14,FALSE)</f>
        <v>713907.80217811372</v>
      </c>
    </row>
    <row r="224" spans="1:4" ht="54" thickTop="1" thickBot="1">
      <c r="A224" s="137" t="s">
        <v>1115</v>
      </c>
      <c r="B224" s="138" t="s">
        <v>2117</v>
      </c>
      <c r="C224" s="133" t="s">
        <v>387</v>
      </c>
      <c r="D224" s="179">
        <f>VLOOKUP('630.4'!A89,'630.4'!A89:N344,14,FALSE)</f>
        <v>617968.72969521442</v>
      </c>
    </row>
    <row r="225" spans="1:4" ht="54" thickTop="1" thickBot="1">
      <c r="A225" s="137" t="s">
        <v>1116</v>
      </c>
      <c r="B225" s="138" t="s">
        <v>2118</v>
      </c>
      <c r="C225" s="133" t="s">
        <v>387</v>
      </c>
      <c r="D225" s="179">
        <f>VLOOKUP('630.5'!A93,'630.5'!A93:N345,14,FALSE)</f>
        <v>460815.10325327207</v>
      </c>
    </row>
    <row r="226" spans="1:4" ht="54" thickTop="1" thickBot="1">
      <c r="A226" s="137" t="s">
        <v>1117</v>
      </c>
      <c r="B226" s="138" t="s">
        <v>2119</v>
      </c>
      <c r="C226" s="133" t="s">
        <v>387</v>
      </c>
      <c r="D226" s="179">
        <f>VLOOKUP('630.6'!A93,'630.6'!A89:N346,14,FALSE)</f>
        <v>377034.67173833947</v>
      </c>
    </row>
    <row r="227" spans="1:4" ht="54" thickTop="1" thickBot="1">
      <c r="A227" s="137" t="s">
        <v>1118</v>
      </c>
      <c r="B227" s="138" t="s">
        <v>2120</v>
      </c>
      <c r="C227" s="133" t="s">
        <v>387</v>
      </c>
      <c r="D227" s="179">
        <f>VLOOKUP('630.7'!A93,'630.7'!A90:N347,14,FALSE)</f>
        <v>279417.37038304436</v>
      </c>
    </row>
    <row r="228" spans="1:4" ht="54" thickTop="1" thickBot="1">
      <c r="A228" s="137" t="s">
        <v>1119</v>
      </c>
      <c r="B228" s="138" t="s">
        <v>1764</v>
      </c>
      <c r="C228" s="133" t="s">
        <v>144</v>
      </c>
      <c r="D228" s="179">
        <f>VLOOKUP('632.1'!A90,'632.1'!A90:N349,14,FALSE)</f>
        <v>412807.85121447197</v>
      </c>
    </row>
    <row r="229" spans="1:4" ht="54" thickTop="1" thickBot="1">
      <c r="A229" s="137" t="s">
        <v>1659</v>
      </c>
      <c r="B229" s="138" t="s">
        <v>1765</v>
      </c>
      <c r="C229" s="133" t="s">
        <v>144</v>
      </c>
      <c r="D229" s="179">
        <f>VLOOKUP('632.2'!A90,'632.2'!A90:N350,14,FALSE)</f>
        <v>416147.86766788544</v>
      </c>
    </row>
    <row r="230" spans="1:4" ht="54" thickTop="1" thickBot="1">
      <c r="A230" s="137" t="s">
        <v>1662</v>
      </c>
      <c r="B230" s="138" t="s">
        <v>1766</v>
      </c>
      <c r="C230" s="133" t="s">
        <v>377</v>
      </c>
      <c r="D230" s="179">
        <f>VLOOKUP('640.1'!A90,'640.1'!A90:N351,14,FALSE)</f>
        <v>6706.3799484314495</v>
      </c>
    </row>
    <row r="231" spans="1:4" ht="54" thickTop="1" thickBot="1">
      <c r="A231" s="137" t="s">
        <v>1663</v>
      </c>
      <c r="B231" s="138" t="s">
        <v>1767</v>
      </c>
      <c r="C231" s="133" t="s">
        <v>377</v>
      </c>
      <c r="D231" s="179">
        <f>VLOOKUP('640.2'!A90,'640.2'!A90:N352,14,FALSE)</f>
        <v>10766.73926847021</v>
      </c>
    </row>
    <row r="232" spans="1:4" ht="54" thickTop="1" thickBot="1">
      <c r="A232" s="137" t="s">
        <v>1120</v>
      </c>
      <c r="B232" s="138" t="s">
        <v>1768</v>
      </c>
      <c r="C232" s="133" t="s">
        <v>1664</v>
      </c>
      <c r="D232" s="179">
        <f>VLOOKUP('641.1'!A90,'641.1'!A90:N353,14,FALSE)</f>
        <v>3419.6760243199474</v>
      </c>
    </row>
    <row r="233" spans="1:4" ht="54" thickTop="1" thickBot="1">
      <c r="A233" s="137" t="s">
        <v>1121</v>
      </c>
      <c r="B233" s="138" t="s">
        <v>1768</v>
      </c>
      <c r="C233" s="133" t="s">
        <v>377</v>
      </c>
      <c r="D233" s="179">
        <f>VLOOKUP('641.2'!A90,'641.2'!A90:N354,14,FALSE)</f>
        <v>63754.075920013434</v>
      </c>
    </row>
    <row r="234" spans="1:4" ht="54" thickTop="1" thickBot="1">
      <c r="A234" s="137" t="s">
        <v>1122</v>
      </c>
      <c r="B234" s="138" t="s">
        <v>1769</v>
      </c>
      <c r="C234" s="133" t="s">
        <v>1845</v>
      </c>
      <c r="D234" s="179">
        <f>VLOOKUP('642.1'!A90,'642.1'!A90:N355,14,FALSE)</f>
        <v>656481.71398036263</v>
      </c>
    </row>
    <row r="235" spans="1:4" ht="54" thickTop="1" thickBot="1">
      <c r="A235" s="137" t="s">
        <v>1123</v>
      </c>
      <c r="B235" s="138" t="s">
        <v>1770</v>
      </c>
      <c r="C235" s="133" t="s">
        <v>144</v>
      </c>
      <c r="D235" s="179">
        <f>VLOOKUP('642.2'!A90,'642.2'!A90:N356,14,FALSE)</f>
        <v>45878.200408307239</v>
      </c>
    </row>
    <row r="236" spans="1:4" ht="54" thickTop="1" thickBot="1">
      <c r="A236" s="137" t="s">
        <v>1124</v>
      </c>
      <c r="B236" s="138" t="s">
        <v>1771</v>
      </c>
      <c r="C236" s="133" t="s">
        <v>377</v>
      </c>
      <c r="D236" s="179">
        <f>VLOOKUP('650.1'!A95,'650.1'!A95:N358,14,FALSE)</f>
        <v>11560.762905287304</v>
      </c>
    </row>
    <row r="237" spans="1:4" ht="54" thickTop="1" thickBot="1">
      <c r="A237" s="137" t="s">
        <v>1125</v>
      </c>
      <c r="B237" s="138" t="s">
        <v>2127</v>
      </c>
      <c r="C237" s="133" t="s">
        <v>377</v>
      </c>
      <c r="D237" s="179">
        <f>VLOOKUP('650.2'!A93,'650.2'!A93:N359,14,FALSE)</f>
        <v>11375.063866412624</v>
      </c>
    </row>
    <row r="238" spans="1:4" ht="54" thickTop="1" thickBot="1">
      <c r="A238" s="137" t="s">
        <v>1126</v>
      </c>
      <c r="B238" s="138" t="s">
        <v>1772</v>
      </c>
      <c r="C238" s="133" t="s">
        <v>377</v>
      </c>
      <c r="D238" s="201">
        <f>VLOOKUP('650.3'!A90,'650.3'!A90:N360,14,FALSE)</f>
        <v>136.25139229964992</v>
      </c>
    </row>
    <row r="239" spans="1:4" ht="54" thickTop="1" thickBot="1">
      <c r="A239" s="137" t="s">
        <v>1127</v>
      </c>
      <c r="B239" s="138" t="s">
        <v>2131</v>
      </c>
      <c r="C239" s="133" t="s">
        <v>377</v>
      </c>
      <c r="D239" s="179">
        <f>VLOOKUP('650.4'!A93,'650.4'!A93:N361,14,FALSE)</f>
        <v>4679.4431139069402</v>
      </c>
    </row>
    <row r="240" spans="1:4" ht="57.75" thickTop="1" thickBot="1">
      <c r="A240" s="137" t="s">
        <v>1128</v>
      </c>
      <c r="B240" s="138" t="s">
        <v>1773</v>
      </c>
      <c r="C240" s="133" t="s">
        <v>233</v>
      </c>
      <c r="D240" s="179">
        <f>VLOOKUP('660.1'!A87,'660.1'!A87:N362,14,FALSE)</f>
        <v>440232.31510831299</v>
      </c>
    </row>
    <row r="241" spans="1:4" ht="76.5" thickTop="1" thickBot="1">
      <c r="A241" s="137" t="s">
        <v>1129</v>
      </c>
      <c r="B241" s="138" t="s">
        <v>1880</v>
      </c>
      <c r="C241" s="133" t="s">
        <v>144</v>
      </c>
      <c r="D241" s="179">
        <f>VLOOKUP('660.2'!A87,'660.2'!A87:N363,14,FALSE)</f>
        <v>490283.28755023377</v>
      </c>
    </row>
    <row r="242" spans="1:4" ht="54" thickTop="1" thickBot="1">
      <c r="A242" s="137" t="s">
        <v>1677</v>
      </c>
      <c r="B242" s="138" t="s">
        <v>1774</v>
      </c>
      <c r="C242" s="133" t="s">
        <v>144</v>
      </c>
      <c r="D242" s="179">
        <f>VLOOKUP('661.1'!A87,'661.1'!A87:N364,14,FALSE)</f>
        <v>1031106.2156940133</v>
      </c>
    </row>
    <row r="243" spans="1:4" ht="54" thickTop="1" thickBot="1">
      <c r="A243" s="137" t="s">
        <v>1130</v>
      </c>
      <c r="B243" s="138" t="s">
        <v>1775</v>
      </c>
      <c r="C243" s="133" t="s">
        <v>144</v>
      </c>
      <c r="D243" s="179">
        <f>VLOOKUP('662.1'!A87,'662.1'!A87:N365,14,FALSE)</f>
        <v>512892.95073224197</v>
      </c>
    </row>
    <row r="244" spans="1:4" ht="54" thickTop="1" thickBot="1">
      <c r="A244" s="137" t="s">
        <v>1131</v>
      </c>
      <c r="B244" s="138" t="s">
        <v>1776</v>
      </c>
      <c r="C244" s="133" t="s">
        <v>144</v>
      </c>
      <c r="D244" s="179">
        <f>VLOOKUP('662.2'!A87,'662.2'!A87:N366,14,FALSE)</f>
        <v>519655.78818650194</v>
      </c>
    </row>
    <row r="245" spans="1:4" ht="54" thickTop="1" thickBot="1">
      <c r="A245" s="137" t="s">
        <v>1678</v>
      </c>
      <c r="B245" s="138" t="s">
        <v>1777</v>
      </c>
      <c r="C245" s="133" t="s">
        <v>144</v>
      </c>
      <c r="D245" s="179">
        <f>VLOOKUP('663.1'!A87,'663.1'!A87:N367,14,FALSE)</f>
        <v>24940.565263494747</v>
      </c>
    </row>
    <row r="246" spans="1:4" ht="54" thickTop="1" thickBot="1">
      <c r="A246" s="137" t="s">
        <v>1132</v>
      </c>
      <c r="B246" s="138" t="s">
        <v>1778</v>
      </c>
      <c r="C246" s="133" t="s">
        <v>387</v>
      </c>
      <c r="D246" s="179">
        <f>VLOOKUP('670.1'!A87,'670.1'!A87:N368,14,FALSE)</f>
        <v>334413.85275944497</v>
      </c>
    </row>
    <row r="247" spans="1:4" ht="54" thickTop="1" thickBot="1">
      <c r="A247" s="137" t="s">
        <v>1133</v>
      </c>
      <c r="B247" s="138" t="s">
        <v>1779</v>
      </c>
      <c r="C247" s="133" t="s">
        <v>387</v>
      </c>
      <c r="D247" s="179">
        <f>VLOOKUP('670.2'!A87,'670.2'!A87:N369,14,FALSE)</f>
        <v>321312.1922696362</v>
      </c>
    </row>
    <row r="248" spans="1:4" ht="54" thickTop="1" thickBot="1">
      <c r="A248" s="137" t="s">
        <v>1680</v>
      </c>
      <c r="B248" s="138" t="s">
        <v>1780</v>
      </c>
      <c r="C248" s="133" t="s">
        <v>387</v>
      </c>
      <c r="D248" s="179">
        <f>VLOOKUP('670.3'!A87,'670.3'!A87:N370,14,FALSE)</f>
        <v>321598.690524904</v>
      </c>
    </row>
    <row r="249" spans="1:4" ht="54" thickTop="1" thickBot="1">
      <c r="A249" s="137" t="s">
        <v>1681</v>
      </c>
      <c r="B249" s="138" t="s">
        <v>1781</v>
      </c>
      <c r="C249" s="133" t="s">
        <v>387</v>
      </c>
      <c r="D249" s="179">
        <f>VLOOKUP('670.4'!A87,'670.4'!A87:N371,14,FALSE)</f>
        <v>312558.349221766</v>
      </c>
    </row>
    <row r="250" spans="1:4" ht="54" thickTop="1" thickBot="1">
      <c r="A250" s="137" t="s">
        <v>1682</v>
      </c>
      <c r="B250" s="138" t="s">
        <v>1782</v>
      </c>
      <c r="C250" s="133" t="s">
        <v>387</v>
      </c>
      <c r="D250" s="179">
        <f>VLOOKUP('670.5'!A89,'670.5'!A89:N372,14,FALSE)</f>
        <v>324589.48329050723</v>
      </c>
    </row>
    <row r="251" spans="1:4" ht="54" thickTop="1" thickBot="1">
      <c r="A251" s="137" t="s">
        <v>1134</v>
      </c>
      <c r="B251" s="138" t="s">
        <v>1783</v>
      </c>
      <c r="C251" s="133" t="s">
        <v>387</v>
      </c>
      <c r="D251" s="179">
        <f>VLOOKUP('671.1'!A89,'671.1'!A89:N373,14,FALSE)</f>
        <v>512301.59180302126</v>
      </c>
    </row>
    <row r="252" spans="1:4" ht="54" thickTop="1" thickBot="1">
      <c r="A252" s="137" t="s">
        <v>1135</v>
      </c>
      <c r="B252" s="138" t="s">
        <v>1784</v>
      </c>
      <c r="C252" s="133" t="s">
        <v>144</v>
      </c>
      <c r="D252" s="179">
        <f>VLOOKUP('671.2'!A89,'671.2'!A89:N374,14,FALSE)</f>
        <v>78330.466520486312</v>
      </c>
    </row>
    <row r="253" spans="1:4" ht="54" thickTop="1" thickBot="1">
      <c r="A253" s="137" t="s">
        <v>1683</v>
      </c>
      <c r="B253" s="138" t="s">
        <v>1785</v>
      </c>
      <c r="C253" s="133" t="s">
        <v>387</v>
      </c>
      <c r="D253" s="179">
        <f>VLOOKUP('671.3'!A87,'671.3'!A87:N375,14,FALSE)</f>
        <v>557319.95427114319</v>
      </c>
    </row>
    <row r="254" spans="1:4" ht="54" thickTop="1" thickBot="1">
      <c r="A254" s="137" t="s">
        <v>1684</v>
      </c>
      <c r="B254" s="138" t="s">
        <v>1786</v>
      </c>
      <c r="C254" s="133" t="s">
        <v>144</v>
      </c>
      <c r="D254" s="179">
        <f>VLOOKUP('671.4'!A87,'671.4'!A87:N376,14,FALSE)</f>
        <v>82045.217151604724</v>
      </c>
    </row>
    <row r="255" spans="1:4" ht="54" thickTop="1" thickBot="1">
      <c r="A255" s="137" t="s">
        <v>1136</v>
      </c>
      <c r="B255" s="138" t="s">
        <v>1787</v>
      </c>
      <c r="C255" s="133" t="s">
        <v>144</v>
      </c>
      <c r="D255" s="179">
        <f>VLOOKUP('672.1'!A87,'672.1'!A87:N377,14,FALSE)</f>
        <v>40288.28308765743</v>
      </c>
    </row>
    <row r="256" spans="1:4" ht="54" thickTop="1" thickBot="1">
      <c r="A256" s="137" t="s">
        <v>1685</v>
      </c>
      <c r="B256" s="138" t="s">
        <v>1788</v>
      </c>
      <c r="C256" s="133" t="s">
        <v>144</v>
      </c>
      <c r="D256" s="179">
        <f>VLOOKUP('672.2'!A87,'672.2'!A87:N378,14,FALSE)</f>
        <v>64580.041822270592</v>
      </c>
    </row>
    <row r="257" spans="1:4" ht="54" thickTop="1" thickBot="1">
      <c r="A257" s="137" t="s">
        <v>1686</v>
      </c>
      <c r="B257" s="138" t="s">
        <v>1789</v>
      </c>
      <c r="C257" s="133" t="s">
        <v>144</v>
      </c>
      <c r="D257" s="179">
        <f>VLOOKUP('672.3'!A87,'672.3'!A87:N379,14,FALSE)</f>
        <v>42223.410172844757</v>
      </c>
    </row>
    <row r="258" spans="1:4" ht="54" thickTop="1" thickBot="1">
      <c r="A258" s="137" t="s">
        <v>1687</v>
      </c>
      <c r="B258" s="138" t="s">
        <v>1790</v>
      </c>
      <c r="C258" s="133" t="s">
        <v>144</v>
      </c>
      <c r="D258" s="179">
        <f>VLOOKUP('672.4'!A87,'672.3'!A87:N380,14,FALSE)</f>
        <v>42223.410172844757</v>
      </c>
    </row>
    <row r="259" spans="1:4" ht="54" thickTop="1" thickBot="1">
      <c r="A259" s="137" t="s">
        <v>1732</v>
      </c>
      <c r="B259" s="138" t="s">
        <v>1791</v>
      </c>
      <c r="C259" s="133" t="s">
        <v>233</v>
      </c>
      <c r="D259" s="179">
        <f>VLOOKUP('673.1.1'!A87,'673.1.1'!A87:N381,14,FALSE)</f>
        <v>9515.128438942882</v>
      </c>
    </row>
    <row r="260" spans="1:4" ht="54" thickTop="1" thickBot="1">
      <c r="A260" s="137" t="s">
        <v>1733</v>
      </c>
      <c r="B260" s="138" t="s">
        <v>2046</v>
      </c>
      <c r="C260" s="133" t="s">
        <v>233</v>
      </c>
      <c r="D260" s="179">
        <f>VLOOKUP('673.1.2'!A87,'673.1.2'!A87:N382,14,FALSE)</f>
        <v>9216.2705656859634</v>
      </c>
    </row>
    <row r="261" spans="1:4" ht="54" thickTop="1" thickBot="1">
      <c r="A261" s="137" t="s">
        <v>1137</v>
      </c>
      <c r="B261" s="138" t="s">
        <v>1792</v>
      </c>
      <c r="C261" s="133" t="s">
        <v>387</v>
      </c>
      <c r="D261" s="179">
        <f>VLOOKUP('673.2'!A87,'673.2'!A87:N383,14,FALSE)</f>
        <v>92912.350503811584</v>
      </c>
    </row>
    <row r="262" spans="1:4" ht="54" thickTop="1" thickBot="1">
      <c r="A262" s="137" t="s">
        <v>1138</v>
      </c>
      <c r="B262" s="138" t="s">
        <v>1793</v>
      </c>
      <c r="C262" s="133" t="s">
        <v>387</v>
      </c>
      <c r="D262" s="179">
        <f>VLOOKUP('673.3'!A89,'673.3'!A89:N384,14,FALSE)</f>
        <v>93734.464260090695</v>
      </c>
    </row>
    <row r="263" spans="1:4" ht="54" thickTop="1" thickBot="1">
      <c r="A263" s="137" t="s">
        <v>1139</v>
      </c>
      <c r="B263" s="138" t="s">
        <v>1996</v>
      </c>
      <c r="C263" s="133" t="s">
        <v>144</v>
      </c>
      <c r="D263" s="179">
        <f>VLOOKUP('674.1'!A89,'674.1'!A89:N385,14,FALSE)</f>
        <v>140477.51722633219</v>
      </c>
    </row>
    <row r="264" spans="1:4" ht="54" thickTop="1" thickBot="1">
      <c r="A264" s="137" t="s">
        <v>1140</v>
      </c>
      <c r="B264" s="138" t="s">
        <v>1794</v>
      </c>
      <c r="C264" s="133" t="s">
        <v>144</v>
      </c>
      <c r="D264" s="179">
        <f>VLOOKUP('674.2'!A89,'674.2'!A89:N386,14,FALSE)</f>
        <v>252824.94378832824</v>
      </c>
    </row>
    <row r="265" spans="1:4" ht="54" thickTop="1" thickBot="1">
      <c r="A265" s="137" t="s">
        <v>1141</v>
      </c>
      <c r="B265" s="138" t="s">
        <v>1795</v>
      </c>
      <c r="C265" s="133" t="s">
        <v>233</v>
      </c>
      <c r="D265" s="179">
        <f>VLOOKUP('680.1'!A87,'680.1'!A87:N387,14,FALSE)</f>
        <v>171820.59828078633</v>
      </c>
    </row>
    <row r="266" spans="1:4" ht="54" thickTop="1" thickBot="1">
      <c r="A266" s="137" t="s">
        <v>1142</v>
      </c>
      <c r="B266" s="138" t="s">
        <v>1796</v>
      </c>
      <c r="C266" s="133" t="s">
        <v>144</v>
      </c>
      <c r="D266" s="179">
        <f>VLOOKUP('680.2'!A87,'680.2'!A87:N388,14,FALSE)</f>
        <v>26677.53927126489</v>
      </c>
    </row>
    <row r="267" spans="1:4" ht="54" thickTop="1" thickBot="1">
      <c r="A267" s="137" t="s">
        <v>1143</v>
      </c>
      <c r="B267" s="138" t="s">
        <v>1797</v>
      </c>
      <c r="C267" s="133" t="s">
        <v>387</v>
      </c>
      <c r="D267" s="179">
        <f>VLOOKUP('680.3'!A89,'680.3'!A89:N389,14,FALSE)</f>
        <v>83344.652497164192</v>
      </c>
    </row>
    <row r="268" spans="1:4" ht="54" thickTop="1" thickBot="1">
      <c r="A268" s="137" t="s">
        <v>1144</v>
      </c>
      <c r="B268" s="138" t="s">
        <v>1798</v>
      </c>
      <c r="C268" s="133" t="s">
        <v>387</v>
      </c>
      <c r="D268" s="179">
        <f>VLOOKUP('681.1'!A89,'681.1'!A89:N390,14,FALSE)</f>
        <v>229479.17168690692</v>
      </c>
    </row>
    <row r="269" spans="1:4" ht="54" thickTop="1" thickBot="1">
      <c r="A269" s="137" t="s">
        <v>1692</v>
      </c>
      <c r="B269" s="138" t="s">
        <v>1799</v>
      </c>
      <c r="C269" s="133" t="s">
        <v>387</v>
      </c>
      <c r="D269" s="179">
        <f>VLOOKUP('681.2'!A89,'681.2'!A89:N391,14,FALSE)</f>
        <v>216377.51119709821</v>
      </c>
    </row>
    <row r="270" spans="1:4" ht="54" thickTop="1" thickBot="1">
      <c r="A270" s="137" t="s">
        <v>1693</v>
      </c>
      <c r="B270" s="138" t="s">
        <v>1800</v>
      </c>
      <c r="C270" s="133" t="s">
        <v>387</v>
      </c>
      <c r="D270" s="179">
        <f>VLOOKUP('681.3'!A89,'681.3'!A89:N392,14,FALSE)</f>
        <v>216664.00945236595</v>
      </c>
    </row>
    <row r="271" spans="1:4" ht="54" thickTop="1" thickBot="1">
      <c r="A271" s="137" t="s">
        <v>1694</v>
      </c>
      <c r="B271" s="138" t="s">
        <v>1801</v>
      </c>
      <c r="C271" s="133" t="s">
        <v>387</v>
      </c>
      <c r="D271" s="179">
        <f>VLOOKUP('681.4'!A89,'681.4'!A89:N393,14,FALSE)</f>
        <v>207623.66814922797</v>
      </c>
    </row>
    <row r="272" spans="1:4" ht="54" thickTop="1" thickBot="1">
      <c r="A272" s="137" t="s">
        <v>1145</v>
      </c>
      <c r="B272" s="138" t="s">
        <v>1802</v>
      </c>
      <c r="C272" s="133" t="s">
        <v>387</v>
      </c>
      <c r="D272" s="179">
        <f>VLOOKUP('682.1'!A89,'682.1'!A89:N394,14,FALSE)</f>
        <v>261615.3974412503</v>
      </c>
    </row>
    <row r="273" spans="1:4" ht="54" thickTop="1" thickBot="1">
      <c r="A273" s="137" t="s">
        <v>1695</v>
      </c>
      <c r="B273" s="138" t="s">
        <v>1803</v>
      </c>
      <c r="C273" s="133" t="s">
        <v>387</v>
      </c>
      <c r="D273" s="179">
        <f>VLOOKUP('682.2'!A89,'682.2'!A89:N395,14,FALSE)</f>
        <v>261615.3974412503</v>
      </c>
    </row>
    <row r="274" spans="1:4" ht="54" thickTop="1" thickBot="1">
      <c r="A274" s="137" t="s">
        <v>1697</v>
      </c>
      <c r="B274" s="138" t="s">
        <v>1804</v>
      </c>
      <c r="C274" s="133" t="s">
        <v>387</v>
      </c>
      <c r="D274" s="179">
        <f>VLOOKUP('682.3'!A89,'682.3'!A89:N396,14,FALSE)</f>
        <v>261615.3974412503</v>
      </c>
    </row>
    <row r="275" spans="1:4" ht="54" thickTop="1" thickBot="1">
      <c r="A275" s="137" t="s">
        <v>1699</v>
      </c>
      <c r="B275" s="138" t="s">
        <v>1997</v>
      </c>
      <c r="C275" s="133" t="s">
        <v>387</v>
      </c>
      <c r="D275" s="179">
        <f>VLOOKUP('682.4'!A89,'682.4'!A89:N397,14,FALSE)</f>
        <v>261615.3974412503</v>
      </c>
    </row>
    <row r="276" spans="1:4" ht="54" thickTop="1" thickBot="1">
      <c r="A276" s="137" t="s">
        <v>1701</v>
      </c>
      <c r="B276" s="138" t="s">
        <v>1805</v>
      </c>
      <c r="C276" s="133" t="s">
        <v>233</v>
      </c>
      <c r="D276" s="179">
        <f>VLOOKUP('683.1'!A89,'683.1'!A89:N398,14,FALSE)</f>
        <v>15593.394615619512</v>
      </c>
    </row>
    <row r="277" spans="1:4" ht="54" thickTop="1" thickBot="1">
      <c r="A277" s="137" t="s">
        <v>1703</v>
      </c>
      <c r="B277" s="138" t="s">
        <v>1806</v>
      </c>
      <c r="C277" s="133" t="s">
        <v>233</v>
      </c>
      <c r="D277" s="179">
        <f>VLOOKUP('683.2'!A89,'683.2'!A89:N399,14,FALSE)</f>
        <v>32417.559296206033</v>
      </c>
    </row>
    <row r="278" spans="1:4" ht="54" thickTop="1" thickBot="1">
      <c r="A278" s="137" t="s">
        <v>1705</v>
      </c>
      <c r="B278" s="138" t="s">
        <v>1807</v>
      </c>
      <c r="C278" s="133" t="s">
        <v>233</v>
      </c>
      <c r="D278" s="179">
        <f>VLOOKUP('683.3'!A89,'683.3'!A89:N400,14,FALSE)</f>
        <v>15593.394615619512</v>
      </c>
    </row>
    <row r="279" spans="1:4" ht="54" thickTop="1" thickBot="1">
      <c r="A279" s="137" t="s">
        <v>1706</v>
      </c>
      <c r="B279" s="138" t="s">
        <v>1808</v>
      </c>
      <c r="C279" s="133" t="s">
        <v>233</v>
      </c>
      <c r="D279" s="179">
        <f>VLOOKUP('683.4'!A89,'683.4'!A89:N401,14,FALSE)</f>
        <v>32417.559296206033</v>
      </c>
    </row>
    <row r="280" spans="1:4" ht="54" thickTop="1" thickBot="1">
      <c r="A280" s="137" t="s">
        <v>1707</v>
      </c>
      <c r="B280" s="138" t="s">
        <v>1809</v>
      </c>
      <c r="C280" s="133" t="s">
        <v>233</v>
      </c>
      <c r="D280" s="179">
        <f>VLOOKUP('683.5'!A87,'683.5'!A87:N402,14,FALSE)</f>
        <v>97463.484799280501</v>
      </c>
    </row>
    <row r="281" spans="1:4" ht="54" thickTop="1" thickBot="1">
      <c r="A281" s="137" t="s">
        <v>2047</v>
      </c>
      <c r="B281" s="138" t="s">
        <v>1810</v>
      </c>
      <c r="C281" s="133" t="s">
        <v>233</v>
      </c>
      <c r="D281" s="179">
        <f>VLOOKUP('690.1.1'!A89,'690.1.1'!A89:N403,14,FALSE)</f>
        <v>12877.801487311417</v>
      </c>
    </row>
    <row r="282" spans="1:4" ht="54" thickTop="1" thickBot="1">
      <c r="A282" s="137" t="s">
        <v>1710</v>
      </c>
      <c r="B282" s="138" t="s">
        <v>1811</v>
      </c>
      <c r="C282" s="133" t="s">
        <v>233</v>
      </c>
      <c r="D282" s="179">
        <f>VLOOKUP('690.1.2'!A89,'690.1.2'!A89:N404,14,FALSE)</f>
        <v>29578.212015172663</v>
      </c>
    </row>
    <row r="283" spans="1:4" ht="54" thickTop="1" thickBot="1">
      <c r="A283" s="137" t="s">
        <v>1146</v>
      </c>
      <c r="B283" s="138" t="s">
        <v>1812</v>
      </c>
      <c r="C283" s="133" t="s">
        <v>144</v>
      </c>
      <c r="D283" s="179">
        <f>VLOOKUP('700.1'!A89,'700.1'!A89:N405,14,FALSE)</f>
        <v>2531.8494747275145</v>
      </c>
    </row>
    <row r="284" spans="1:4" ht="54" thickTop="1" thickBot="1">
      <c r="A284" s="137" t="s">
        <v>1147</v>
      </c>
      <c r="B284" s="138" t="s">
        <v>1813</v>
      </c>
      <c r="C284" s="133" t="s">
        <v>144</v>
      </c>
      <c r="D284" s="179">
        <f>VLOOKUP('700.2'!A89,'700.2'!A89:N406,14,FALSE)</f>
        <v>2407.2534816196662</v>
      </c>
    </row>
    <row r="285" spans="1:4" ht="54" thickTop="1" thickBot="1">
      <c r="A285" s="137" t="s">
        <v>1148</v>
      </c>
      <c r="B285" s="138" t="s">
        <v>1814</v>
      </c>
      <c r="C285" s="133" t="s">
        <v>233</v>
      </c>
      <c r="D285" s="179">
        <f>VLOOKUP('700.3'!A89,'700.3'!A89:N407,14,FALSE)</f>
        <v>44319.989236996676</v>
      </c>
    </row>
    <row r="286" spans="1:4" ht="54" thickTop="1" thickBot="1">
      <c r="A286" s="137" t="s">
        <v>1149</v>
      </c>
      <c r="B286" s="138" t="s">
        <v>1815</v>
      </c>
      <c r="C286" s="133" t="s">
        <v>233</v>
      </c>
      <c r="D286" s="179">
        <f>VLOOKUP('700.4'!A89,'700.4'!A89:N408,14,FALSE)</f>
        <v>51976.496648033783</v>
      </c>
    </row>
    <row r="287" spans="1:4" ht="54" thickTop="1" thickBot="1">
      <c r="A287" s="137" t="s">
        <v>1150</v>
      </c>
      <c r="B287" s="138" t="s">
        <v>1816</v>
      </c>
      <c r="C287" s="133" t="s">
        <v>1845</v>
      </c>
      <c r="D287" s="179">
        <f>VLOOKUP('701.1'!A89,'701.1'!A89:N409,14,FALSE)</f>
        <v>10826.704108804552</v>
      </c>
    </row>
    <row r="288" spans="1:4" ht="54" thickTop="1" thickBot="1">
      <c r="A288" s="137" t="s">
        <v>1713</v>
      </c>
      <c r="B288" s="138" t="s">
        <v>1817</v>
      </c>
      <c r="C288" s="133" t="s">
        <v>1845</v>
      </c>
      <c r="D288" s="179">
        <f>VLOOKUP('710.1'!A89,'710.1'!A89:N410,14,FALSE)</f>
        <v>600705.02057402756</v>
      </c>
    </row>
    <row r="289" spans="1:4" ht="54" thickTop="1" thickBot="1">
      <c r="A289" s="137" t="s">
        <v>1151</v>
      </c>
      <c r="B289" s="138" t="s">
        <v>1818</v>
      </c>
      <c r="C289" s="133" t="s">
        <v>233</v>
      </c>
      <c r="D289" s="179">
        <f>VLOOKUP('710.2'!A89,'710.2'!A89:N411,14,FALSE)</f>
        <v>558897.59138415952</v>
      </c>
    </row>
    <row r="290" spans="1:4" ht="54" thickTop="1" thickBot="1">
      <c r="A290" s="137" t="s">
        <v>1152</v>
      </c>
      <c r="B290" s="138" t="s">
        <v>1819</v>
      </c>
      <c r="C290" s="133" t="s">
        <v>1845</v>
      </c>
      <c r="D290" s="179">
        <f>VLOOKUP('720.1'!A89,'720.1'!A89:N412,14,FALSE)</f>
        <v>255776.27120907995</v>
      </c>
    </row>
    <row r="291" spans="1:4" ht="54" thickTop="1" thickBot="1">
      <c r="A291" s="137" t="s">
        <v>1153</v>
      </c>
      <c r="B291" s="138" t="s">
        <v>1820</v>
      </c>
      <c r="C291" s="133" t="s">
        <v>144</v>
      </c>
      <c r="D291" s="179">
        <f>VLOOKUP('730.1'!A89,'730.1'!A89:N413,14,FALSE)</f>
        <v>222481.97041812463</v>
      </c>
    </row>
    <row r="292" spans="1:4" ht="54" thickTop="1" thickBot="1">
      <c r="A292" s="137" t="s">
        <v>1154</v>
      </c>
      <c r="B292" s="138" t="s">
        <v>1821</v>
      </c>
      <c r="C292" s="133" t="s">
        <v>1845</v>
      </c>
      <c r="D292" s="179">
        <f>VLOOKUP('730.2'!A89,'730.2'!A89:N414,14,FALSE)</f>
        <v>109913.60116102612</v>
      </c>
    </row>
    <row r="293" spans="1:4" ht="54" thickTop="1" thickBot="1">
      <c r="A293" s="137" t="s">
        <v>1155</v>
      </c>
      <c r="B293" s="138" t="s">
        <v>1822</v>
      </c>
      <c r="C293" s="133" t="s">
        <v>1845</v>
      </c>
      <c r="D293" s="179">
        <f>VLOOKUP('730.3'!A89,'730.3'!A89:N415,14,FALSE)</f>
        <v>100351.74999404582</v>
      </c>
    </row>
    <row r="294" spans="1:4" ht="54" thickTop="1" thickBot="1">
      <c r="A294" s="137" t="s">
        <v>1714</v>
      </c>
      <c r="B294" s="138" t="s">
        <v>1823</v>
      </c>
      <c r="C294" s="133" t="s">
        <v>1845</v>
      </c>
      <c r="D294" s="179">
        <f>VLOOKUP('730.4'!A89,'730.4'!A89:N416,14,FALSE)</f>
        <v>74910.055055192148</v>
      </c>
    </row>
    <row r="295" spans="1:4" ht="54" thickTop="1" thickBot="1">
      <c r="A295" s="137" t="s">
        <v>1156</v>
      </c>
      <c r="B295" s="138" t="s">
        <v>1824</v>
      </c>
      <c r="C295" s="133" t="s">
        <v>144</v>
      </c>
      <c r="D295" s="179">
        <f>VLOOKUP('731.1'!A89,'731.1'!A89:N417,14,FALSE)</f>
        <v>180893.14260785485</v>
      </c>
    </row>
    <row r="296" spans="1:4" ht="54" thickTop="1" thickBot="1">
      <c r="A296" s="137" t="s">
        <v>1157</v>
      </c>
      <c r="B296" s="138" t="s">
        <v>1825</v>
      </c>
      <c r="C296" s="133" t="s">
        <v>1995</v>
      </c>
      <c r="D296" s="179">
        <f>VLOOKUP('740.1'!A89,'740.1'!A89:N418,14,FALSE)</f>
        <v>19603.010120942188</v>
      </c>
    </row>
    <row r="297" spans="1:4" ht="54" thickTop="1" thickBot="1">
      <c r="A297" s="137" t="s">
        <v>1717</v>
      </c>
      <c r="B297" s="138" t="s">
        <v>1826</v>
      </c>
      <c r="C297" s="133" t="s">
        <v>1845</v>
      </c>
      <c r="D297" s="179">
        <f>VLOOKUP('741.1'!A89,'741.1'!A89:N419,14,FALSE)</f>
        <v>108574.03624442848</v>
      </c>
    </row>
    <row r="298" spans="1:4" ht="54" thickTop="1" thickBot="1">
      <c r="A298" s="137" t="s">
        <v>1158</v>
      </c>
      <c r="B298" s="138" t="s">
        <v>1827</v>
      </c>
      <c r="C298" s="133" t="s">
        <v>144</v>
      </c>
      <c r="D298" s="179">
        <f>VLOOKUP('800.1'!A89,'800.1'!A89:N420,14,FALSE)</f>
        <v>8993.3499502063132</v>
      </c>
    </row>
    <row r="299" spans="1:4" ht="54" thickTop="1" thickBot="1">
      <c r="A299" s="137" t="s">
        <v>1159</v>
      </c>
      <c r="B299" s="138" t="s">
        <v>1828</v>
      </c>
      <c r="C299" s="133" t="s">
        <v>144</v>
      </c>
      <c r="D299" s="179">
        <f>VLOOKUP('800.2'!A89,'800.2'!A89:N421,14,FALSE)</f>
        <v>20342.556957255409</v>
      </c>
    </row>
    <row r="300" spans="1:4" ht="54" thickTop="1" thickBot="1">
      <c r="A300" s="137" t="s">
        <v>1160</v>
      </c>
      <c r="B300" s="138" t="s">
        <v>1829</v>
      </c>
      <c r="C300" s="133" t="s">
        <v>144</v>
      </c>
      <c r="D300" s="179">
        <f>VLOOKUP('800.3'!A89,'800.3'!A89:N422,14,FALSE)</f>
        <v>45996.900775783215</v>
      </c>
    </row>
    <row r="301" spans="1:4" ht="54" thickTop="1" thickBot="1">
      <c r="A301" s="137" t="s">
        <v>1161</v>
      </c>
      <c r="B301" s="138" t="s">
        <v>1830</v>
      </c>
      <c r="C301" s="133" t="s">
        <v>144</v>
      </c>
      <c r="D301" s="179">
        <f>VLOOKUP('800.4'!A89,'800.4'!A89:N423,14,FALSE)</f>
        <v>56888.891725114096</v>
      </c>
    </row>
    <row r="302" spans="1:4" ht="54" thickTop="1" thickBot="1">
      <c r="A302" s="137" t="s">
        <v>1718</v>
      </c>
      <c r="B302" s="138" t="s">
        <v>1831</v>
      </c>
      <c r="C302" s="133" t="s">
        <v>1845</v>
      </c>
      <c r="D302" s="179">
        <f>VLOOKUP('802.1'!A89,'802.1'!A89:N424,14,FALSE)</f>
        <v>373400.99590642151</v>
      </c>
    </row>
    <row r="303" spans="1:4" ht="54" thickTop="1" thickBot="1">
      <c r="A303" s="137" t="s">
        <v>1719</v>
      </c>
      <c r="B303" s="138" t="s">
        <v>1881</v>
      </c>
      <c r="C303" s="133" t="s">
        <v>1845</v>
      </c>
      <c r="D303" s="179">
        <f>VLOOKUP('802.2'!A89,'802.2'!A89:N425,14,FALSE)</f>
        <v>79845.323139514294</v>
      </c>
    </row>
    <row r="304" spans="1:4" ht="54" thickTop="1" thickBot="1">
      <c r="A304" s="137" t="s">
        <v>1720</v>
      </c>
      <c r="B304" s="138" t="s">
        <v>1832</v>
      </c>
      <c r="C304" s="133" t="s">
        <v>1845</v>
      </c>
      <c r="D304" s="179">
        <f>VLOOKUP('802.3'!A89,'802.3'!A89:N426,14,FALSE)</f>
        <v>54153.839318333077</v>
      </c>
    </row>
    <row r="305" spans="1:4" ht="54" thickTop="1" thickBot="1">
      <c r="A305" s="137" t="s">
        <v>1721</v>
      </c>
      <c r="B305" s="138" t="s">
        <v>1833</v>
      </c>
      <c r="C305" s="133" t="s">
        <v>1845</v>
      </c>
      <c r="D305" s="179">
        <f>VLOOKUP('802.4'!A89,'802.4'!A89:N427,14,FALSE)</f>
        <v>47459.097147425993</v>
      </c>
    </row>
    <row r="306" spans="1:4" ht="54" thickTop="1" thickBot="1">
      <c r="A306" s="137" t="s">
        <v>1722</v>
      </c>
      <c r="B306" s="138" t="s">
        <v>1834</v>
      </c>
      <c r="C306" s="133" t="s">
        <v>1845</v>
      </c>
      <c r="D306" s="179">
        <f>VLOOKUP('802.5'!A89,'802.5'!A89:N428,14,FALSE)</f>
        <v>271867.39728129271</v>
      </c>
    </row>
    <row r="307" spans="1:4" ht="54" thickTop="1" thickBot="1">
      <c r="A307" s="137" t="s">
        <v>1723</v>
      </c>
      <c r="B307" s="138" t="s">
        <v>1835</v>
      </c>
      <c r="C307" s="133" t="s">
        <v>1845</v>
      </c>
      <c r="D307" s="179">
        <f>VLOOKUP('802.6'!A89,'802.6'!A89:N429,14,FALSE)</f>
        <v>265590.68858548393</v>
      </c>
    </row>
    <row r="308" spans="1:4" ht="54" thickTop="1" thickBot="1">
      <c r="A308" s="137" t="s">
        <v>1724</v>
      </c>
      <c r="B308" s="138" t="s">
        <v>1836</v>
      </c>
      <c r="C308" s="133" t="s">
        <v>1845</v>
      </c>
      <c r="D308" s="179">
        <f>VLOOKUP('802.7'!A89,'802.7'!A89:N430,14,FALSE)</f>
        <v>177105.59987762399</v>
      </c>
    </row>
    <row r="309" spans="1:4" ht="54" thickTop="1" thickBot="1">
      <c r="A309" s="137" t="s">
        <v>1725</v>
      </c>
      <c r="B309" s="138" t="s">
        <v>1837</v>
      </c>
      <c r="C309" s="133" t="s">
        <v>1845</v>
      </c>
      <c r="D309" s="179">
        <f>VLOOKUP('802.8'!A89,'802.8'!A89:N431,14,FALSE)</f>
        <v>153004.44840163048</v>
      </c>
    </row>
    <row r="310" spans="1:4" ht="54" thickTop="1" thickBot="1">
      <c r="A310" s="137" t="s">
        <v>1162</v>
      </c>
      <c r="B310" s="138" t="s">
        <v>1838</v>
      </c>
      <c r="C310" s="133" t="s">
        <v>233</v>
      </c>
      <c r="D310" s="179">
        <f>VLOOKUP('810.1'!A89,'810.1'!A89:N432,14,FALSE)</f>
        <v>21189.986208484766</v>
      </c>
    </row>
    <row r="311" spans="1:4" ht="54" thickTop="1" thickBot="1">
      <c r="A311" s="137" t="s">
        <v>1163</v>
      </c>
      <c r="B311" s="138" t="s">
        <v>1839</v>
      </c>
      <c r="C311" s="133" t="s">
        <v>233</v>
      </c>
      <c r="D311" s="179">
        <f>VLOOKUP('810.2'!A89,'810.2'!A89:N433,14,FALSE)</f>
        <v>11451.694664498025</v>
      </c>
    </row>
    <row r="312" spans="1:4" ht="54" thickTop="1" thickBot="1">
      <c r="A312" s="137" t="s">
        <v>1164</v>
      </c>
      <c r="B312" s="138" t="s">
        <v>1840</v>
      </c>
      <c r="C312" s="133" t="s">
        <v>233</v>
      </c>
      <c r="D312" s="179">
        <f>VLOOKUP('810.3'!A89,'810.3'!A89:N435,14,FALSE)</f>
        <v>7494.0734155852042</v>
      </c>
    </row>
    <row r="313" spans="1:4" ht="57.75" thickTop="1" thickBot="1">
      <c r="A313" s="137" t="s">
        <v>1726</v>
      </c>
      <c r="B313" s="138" t="s">
        <v>2050</v>
      </c>
      <c r="C313" s="133" t="s">
        <v>233</v>
      </c>
      <c r="D313" s="179">
        <f>VLOOKUP('811.1'!A89,'811.1'!A89:N436,14,FALSE)</f>
        <v>51114.392935638898</v>
      </c>
    </row>
    <row r="314" spans="1:4" ht="57.75" thickTop="1" thickBot="1">
      <c r="A314" s="137" t="s">
        <v>1727</v>
      </c>
      <c r="B314" s="138" t="s">
        <v>2051</v>
      </c>
      <c r="C314" s="133" t="s">
        <v>233</v>
      </c>
      <c r="D314" s="179">
        <f>VLOOKUP('811.2'!A89,'811.2'!A89:N437,14,FALSE)</f>
        <v>63223.379303201793</v>
      </c>
    </row>
    <row r="315" spans="1:4" ht="54" thickTop="1" thickBot="1">
      <c r="A315" s="137" t="s">
        <v>1165</v>
      </c>
      <c r="B315" s="138" t="s">
        <v>2053</v>
      </c>
      <c r="C315" s="133" t="s">
        <v>233</v>
      </c>
      <c r="D315" s="179">
        <f>VLOOKUP('812.1'!A89,'812.1'!A89:N438,14,FALSE)</f>
        <v>89750.310989676596</v>
      </c>
    </row>
    <row r="316" spans="1:4" ht="54" thickTop="1" thickBot="1">
      <c r="A316" s="137" t="s">
        <v>1728</v>
      </c>
      <c r="B316" s="138" t="s">
        <v>1841</v>
      </c>
      <c r="C316" s="133" t="s">
        <v>1995</v>
      </c>
      <c r="D316" s="179">
        <f>VLOOKUP('820.1'!A89,'820.1'!A89:N439,14,FALSE)</f>
        <v>59217.866940038199</v>
      </c>
    </row>
    <row r="317" spans="1:4" ht="54" thickTop="1" thickBot="1">
      <c r="A317" s="137" t="s">
        <v>1729</v>
      </c>
      <c r="B317" s="138" t="s">
        <v>1842</v>
      </c>
      <c r="C317" s="133" t="s">
        <v>984</v>
      </c>
      <c r="D317" s="179">
        <f>VLOOKUP('820.1.2'!A88,'820.1.2'!A88:N440,14,FALSE)</f>
        <v>7030691.7620189814</v>
      </c>
    </row>
    <row r="318" spans="1:4" ht="57.75" thickTop="1" thickBot="1">
      <c r="A318" s="137" t="s">
        <v>1166</v>
      </c>
      <c r="B318" s="138" t="s">
        <v>1843</v>
      </c>
      <c r="C318" s="133" t="s">
        <v>1998</v>
      </c>
      <c r="D318" s="179">
        <f>VLOOKUP('900.1'!A88,'900.1'!A88:N441,14,FALSE)</f>
        <v>1153.937168727829</v>
      </c>
    </row>
    <row r="319" spans="1:4" ht="57.75" thickTop="1" thickBot="1">
      <c r="A319" s="137" t="s">
        <v>1167</v>
      </c>
      <c r="B319" s="138" t="s">
        <v>2195</v>
      </c>
      <c r="C319" s="133" t="s">
        <v>1999</v>
      </c>
      <c r="D319" s="179">
        <f>VLOOKUP('900.2'!A88,'900.2'!A88:N442,14,FALSE)</f>
        <v>1416.1956161659716</v>
      </c>
    </row>
    <row r="320" spans="1:4" ht="54" thickTop="1" thickBot="1">
      <c r="A320" s="137" t="s">
        <v>1168</v>
      </c>
      <c r="B320" s="138" t="s">
        <v>1844</v>
      </c>
      <c r="C320" s="133" t="s">
        <v>1999</v>
      </c>
      <c r="D320" s="179">
        <f>VLOOKUP('900.3'!A88,'900.3'!A88:N443,14,FALSE)</f>
        <v>1416.1956161659716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85546875" style="183" customWidth="1"/>
    <col min="5" max="5" width="12.1406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54131</v>
      </c>
    </row>
    <row r="52" spans="1:4" ht="16.5" thickTop="1" thickBot="1">
      <c r="A52" s="661" t="s">
        <v>48</v>
      </c>
      <c r="B52" s="662" t="s">
        <v>1882</v>
      </c>
      <c r="C52" s="663" t="s">
        <v>49</v>
      </c>
      <c r="D52" s="664">
        <f>D51*2</f>
        <v>108262</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54131</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8.7109375" style="183" customWidth="1"/>
  </cols>
  <sheetData>
    <row r="1" spans="1:6" ht="15.75" customHeight="1" thickTop="1">
      <c r="A1" s="683" t="s">
        <v>1850</v>
      </c>
      <c r="B1" s="684"/>
      <c r="C1" s="684"/>
      <c r="D1" s="685"/>
    </row>
    <row r="2" spans="1:6" ht="89.25" customHeight="1" thickBot="1">
      <c r="A2" s="686"/>
      <c r="B2" s="687"/>
      <c r="C2" s="687"/>
      <c r="D2" s="688"/>
    </row>
    <row r="3" spans="1:6" ht="35.25" customHeight="1" thickTop="1" thickBot="1">
      <c r="A3" s="680" t="s">
        <v>110</v>
      </c>
      <c r="B3" s="681"/>
      <c r="C3" s="681"/>
      <c r="D3" s="682"/>
    </row>
    <row r="4" spans="1:6" ht="16.5" customHeight="1" thickTop="1" thickBot="1">
      <c r="A4" s="8"/>
      <c r="B4" s="8"/>
      <c r="C4" s="9"/>
      <c r="D4" s="185"/>
    </row>
    <row r="5" spans="1:6" ht="16.5" thickTop="1" thickBot="1">
      <c r="A5" s="8"/>
      <c r="B5" s="8"/>
      <c r="C5" s="9"/>
      <c r="D5" s="185"/>
    </row>
    <row r="6" spans="1:6" ht="16.5" thickTop="1" thickBot="1">
      <c r="A6" s="10"/>
      <c r="B6" s="8"/>
      <c r="C6" s="11" t="s">
        <v>111</v>
      </c>
      <c r="D6" s="186" t="s">
        <v>1846</v>
      </c>
    </row>
    <row r="7" spans="1:6" ht="30" customHeight="1" thickTop="1" thickBot="1">
      <c r="A7" s="10" t="s">
        <v>115</v>
      </c>
      <c r="B7" s="8" t="s">
        <v>92</v>
      </c>
      <c r="C7" s="11" t="s">
        <v>116</v>
      </c>
      <c r="D7" s="651">
        <v>75930.285686902629</v>
      </c>
      <c r="E7" s="103"/>
      <c r="F7" s="103"/>
    </row>
    <row r="8" spans="1:6" ht="30" customHeight="1" thickTop="1" thickBot="1">
      <c r="A8" s="10" t="s">
        <v>112</v>
      </c>
      <c r="B8" s="8" t="s">
        <v>113</v>
      </c>
      <c r="C8" s="11" t="s">
        <v>114</v>
      </c>
      <c r="D8" s="651">
        <v>3425.6032042832294</v>
      </c>
      <c r="E8" s="103"/>
      <c r="F8" s="103"/>
    </row>
    <row r="9" spans="1:6" ht="30" customHeight="1" thickTop="1" thickBot="1">
      <c r="A9" s="10" t="s">
        <v>117</v>
      </c>
      <c r="B9" s="8" t="s">
        <v>113</v>
      </c>
      <c r="C9" s="11" t="s">
        <v>118</v>
      </c>
      <c r="D9" s="651">
        <v>163424.4100628091</v>
      </c>
      <c r="E9" s="103"/>
      <c r="F9" s="103"/>
    </row>
    <row r="10" spans="1:6" ht="30" customHeight="1" thickTop="1" thickBot="1">
      <c r="A10" s="10" t="s">
        <v>119</v>
      </c>
      <c r="B10" s="8" t="s">
        <v>113</v>
      </c>
      <c r="C10" s="11" t="s">
        <v>120</v>
      </c>
      <c r="D10" s="651">
        <v>59454.814193110302</v>
      </c>
      <c r="E10" s="103"/>
      <c r="F10" s="103"/>
    </row>
    <row r="11" spans="1:6" ht="30" customHeight="1" thickTop="1" thickBot="1">
      <c r="A11" s="10" t="s">
        <v>123</v>
      </c>
      <c r="B11" s="8" t="s">
        <v>113</v>
      </c>
      <c r="C11" s="11" t="s">
        <v>124</v>
      </c>
      <c r="D11" s="651">
        <v>69616.108090626061</v>
      </c>
      <c r="E11" s="103"/>
      <c r="F11" s="103"/>
    </row>
    <row r="12" spans="1:6" ht="30" customHeight="1" thickTop="1" thickBot="1">
      <c r="A12" s="10" t="s">
        <v>121</v>
      </c>
      <c r="B12" s="8" t="s">
        <v>113</v>
      </c>
      <c r="C12" s="11" t="s">
        <v>122</v>
      </c>
      <c r="D12" s="651">
        <v>63925.510904559225</v>
      </c>
      <c r="E12" s="103"/>
      <c r="F12" s="103"/>
    </row>
    <row r="13" spans="1:6" ht="30" customHeight="1" thickTop="1" thickBot="1">
      <c r="A13" s="10" t="s">
        <v>125</v>
      </c>
      <c r="B13" s="8" t="s">
        <v>113</v>
      </c>
      <c r="C13" s="11" t="s">
        <v>126</v>
      </c>
      <c r="D13" s="651">
        <v>531661.93171022658</v>
      </c>
      <c r="E13" s="103"/>
      <c r="F13" s="103"/>
    </row>
    <row r="14" spans="1:6" ht="30" customHeight="1" thickTop="1" thickBot="1">
      <c r="A14" s="10" t="s">
        <v>131</v>
      </c>
      <c r="B14" s="8" t="s">
        <v>113</v>
      </c>
      <c r="C14" s="11" t="s">
        <v>132</v>
      </c>
      <c r="D14" s="651">
        <v>256059.83565688183</v>
      </c>
      <c r="E14" s="103"/>
      <c r="F14" s="103"/>
    </row>
    <row r="15" spans="1:6" ht="30" customHeight="1" thickTop="1" thickBot="1">
      <c r="A15" s="10" t="s">
        <v>129</v>
      </c>
      <c r="B15" s="8" t="s">
        <v>113</v>
      </c>
      <c r="C15" s="11" t="s">
        <v>130</v>
      </c>
      <c r="D15" s="651">
        <v>229583.22479715766</v>
      </c>
      <c r="E15" s="103"/>
      <c r="F15" s="103"/>
    </row>
    <row r="16" spans="1:6" ht="30" customHeight="1" thickTop="1" thickBot="1">
      <c r="A16" s="10" t="s">
        <v>127</v>
      </c>
      <c r="B16" s="8" t="s">
        <v>113</v>
      </c>
      <c r="C16" s="11" t="s">
        <v>128</v>
      </c>
      <c r="D16" s="651">
        <v>179713.82969650606</v>
      </c>
      <c r="E16" s="103"/>
      <c r="F16" s="103"/>
    </row>
    <row r="17" spans="1:6" ht="30" customHeight="1" thickTop="1" thickBot="1">
      <c r="A17" s="10" t="s">
        <v>1711</v>
      </c>
      <c r="B17" s="8" t="s">
        <v>113</v>
      </c>
      <c r="C17" s="11" t="s">
        <v>1712</v>
      </c>
      <c r="D17" s="651">
        <v>52503.42601372327</v>
      </c>
      <c r="E17" s="103"/>
      <c r="F17" s="103"/>
    </row>
    <row r="18" spans="1:6" ht="30" customHeight="1" thickTop="1" thickBot="1">
      <c r="A18" s="10" t="s">
        <v>133</v>
      </c>
      <c r="B18" s="8" t="s">
        <v>113</v>
      </c>
      <c r="C18" s="11" t="s">
        <v>134</v>
      </c>
      <c r="D18" s="651">
        <v>61458.449609521856</v>
      </c>
      <c r="E18" s="103"/>
      <c r="F18" s="103"/>
    </row>
    <row r="19" spans="1:6" ht="30" customHeight="1" thickTop="1" thickBot="1">
      <c r="A19" s="10" t="s">
        <v>146</v>
      </c>
      <c r="B19" s="8" t="s">
        <v>113</v>
      </c>
      <c r="C19" s="11" t="s">
        <v>147</v>
      </c>
      <c r="D19" s="651">
        <v>222260.41440622494</v>
      </c>
      <c r="E19" s="103"/>
      <c r="F19" s="103"/>
    </row>
    <row r="20" spans="1:6" ht="30" customHeight="1" thickTop="1" thickBot="1">
      <c r="A20" s="10" t="s">
        <v>135</v>
      </c>
      <c r="B20" s="8" t="s">
        <v>113</v>
      </c>
      <c r="C20" s="11" t="s">
        <v>1884</v>
      </c>
      <c r="D20" s="651">
        <v>61570.898535953122</v>
      </c>
      <c r="E20" s="103"/>
      <c r="F20" s="103"/>
    </row>
    <row r="21" spans="1:6" ht="30" customHeight="1" thickTop="1" thickBot="1">
      <c r="A21" s="10" t="s">
        <v>136</v>
      </c>
      <c r="B21" s="8" t="s">
        <v>113</v>
      </c>
      <c r="C21" s="11" t="s">
        <v>137</v>
      </c>
      <c r="D21" s="651">
        <v>169940.99572666193</v>
      </c>
      <c r="E21" s="103"/>
      <c r="F21" s="103"/>
    </row>
    <row r="22" spans="1:6" ht="30" customHeight="1" thickTop="1" thickBot="1">
      <c r="A22" s="10" t="s">
        <v>138</v>
      </c>
      <c r="B22" s="8" t="s">
        <v>113</v>
      </c>
      <c r="C22" s="11" t="s">
        <v>139</v>
      </c>
      <c r="D22" s="651">
        <v>49232.184517541129</v>
      </c>
      <c r="E22" s="103"/>
      <c r="F22" s="103"/>
    </row>
    <row r="23" spans="1:6" ht="30" customHeight="1" thickTop="1" thickBot="1">
      <c r="A23" s="10" t="s">
        <v>143</v>
      </c>
      <c r="B23" s="8" t="s">
        <v>144</v>
      </c>
      <c r="C23" s="11" t="s">
        <v>145</v>
      </c>
      <c r="D23" s="651">
        <v>42481.841388440283</v>
      </c>
      <c r="E23" s="103"/>
      <c r="F23" s="103"/>
    </row>
    <row r="24" spans="1:6" ht="30" customHeight="1" thickTop="1" thickBot="1">
      <c r="A24" s="10" t="s">
        <v>140</v>
      </c>
      <c r="B24" s="8" t="s">
        <v>998</v>
      </c>
      <c r="C24" s="11" t="s">
        <v>142</v>
      </c>
      <c r="D24" s="651">
        <v>30425.953457719042</v>
      </c>
      <c r="E24" s="103"/>
      <c r="F24" s="103"/>
    </row>
    <row r="25" spans="1:6" ht="30" customHeight="1" thickTop="1" thickBot="1">
      <c r="A25" s="10" t="s">
        <v>148</v>
      </c>
      <c r="B25" s="8" t="s">
        <v>113</v>
      </c>
      <c r="C25" s="11" t="s">
        <v>149</v>
      </c>
      <c r="D25" s="651">
        <v>162284.24609966061</v>
      </c>
      <c r="E25" s="103"/>
      <c r="F25" s="103"/>
    </row>
    <row r="26" spans="1:6" ht="30" customHeight="1" thickTop="1" thickBot="1">
      <c r="A26" s="10" t="s">
        <v>150</v>
      </c>
      <c r="B26" s="8" t="s">
        <v>113</v>
      </c>
      <c r="C26" s="11" t="s">
        <v>151</v>
      </c>
      <c r="D26" s="651">
        <v>176054.12827265231</v>
      </c>
      <c r="E26" s="103"/>
      <c r="F26" s="103"/>
    </row>
    <row r="27" spans="1:6" ht="30" customHeight="1" thickTop="1" thickBot="1">
      <c r="A27" s="10" t="s">
        <v>152</v>
      </c>
      <c r="B27" s="8" t="s">
        <v>113</v>
      </c>
      <c r="C27" s="11" t="s">
        <v>153</v>
      </c>
      <c r="D27" s="651">
        <v>82053.640862568558</v>
      </c>
      <c r="E27" s="103"/>
      <c r="F27" s="103"/>
    </row>
    <row r="28" spans="1:6" ht="30" customHeight="1" thickTop="1" thickBot="1">
      <c r="A28" s="10" t="s">
        <v>154</v>
      </c>
      <c r="B28" s="8" t="s">
        <v>113</v>
      </c>
      <c r="C28" s="11" t="s">
        <v>155</v>
      </c>
      <c r="D28" s="651">
        <v>117134.29836589676</v>
      </c>
      <c r="E28" s="103"/>
      <c r="F28" s="103"/>
    </row>
    <row r="29" spans="1:6" ht="30" customHeight="1" thickTop="1" thickBot="1">
      <c r="A29" s="10" t="s">
        <v>156</v>
      </c>
      <c r="B29" s="8" t="s">
        <v>113</v>
      </c>
      <c r="C29" s="11" t="s">
        <v>157</v>
      </c>
      <c r="D29" s="651">
        <v>1703.7716125948621</v>
      </c>
      <c r="E29" s="103"/>
      <c r="F29" s="103"/>
    </row>
    <row r="30" spans="1:6" ht="30" customHeight="1" thickTop="1" thickBot="1">
      <c r="A30" s="10" t="s">
        <v>166</v>
      </c>
      <c r="B30" s="8" t="s">
        <v>113</v>
      </c>
      <c r="C30" s="11" t="s">
        <v>167</v>
      </c>
      <c r="D30" s="651">
        <v>141838.98674852226</v>
      </c>
      <c r="E30" s="103"/>
      <c r="F30" s="103"/>
    </row>
    <row r="31" spans="1:6" ht="30" customHeight="1" thickTop="1" thickBot="1">
      <c r="A31" s="10" t="s">
        <v>162</v>
      </c>
      <c r="B31" s="8" t="s">
        <v>113</v>
      </c>
      <c r="C31" s="11" t="s">
        <v>163</v>
      </c>
      <c r="D31" s="651">
        <v>15207.865414021739</v>
      </c>
      <c r="E31" s="103"/>
      <c r="F31" s="103"/>
    </row>
    <row r="32" spans="1:6" ht="30" customHeight="1" thickTop="1" thickBot="1">
      <c r="A32" s="10" t="s">
        <v>164</v>
      </c>
      <c r="B32" s="8" t="s">
        <v>113</v>
      </c>
      <c r="C32" s="11" t="s">
        <v>165</v>
      </c>
      <c r="D32" s="651">
        <v>31628.81621621102</v>
      </c>
      <c r="E32" s="103"/>
      <c r="F32" s="103"/>
    </row>
    <row r="33" spans="1:6" ht="30" customHeight="1" thickTop="1" thickBot="1">
      <c r="A33" s="10" t="s">
        <v>171</v>
      </c>
      <c r="B33" s="8" t="s">
        <v>113</v>
      </c>
      <c r="C33" s="11" t="s">
        <v>172</v>
      </c>
      <c r="D33" s="651">
        <v>15207.865414021739</v>
      </c>
      <c r="E33" s="103"/>
      <c r="F33" s="103"/>
    </row>
    <row r="34" spans="1:6" ht="30" customHeight="1" thickTop="1" thickBot="1">
      <c r="A34" s="10" t="s">
        <v>160</v>
      </c>
      <c r="B34" s="8" t="s">
        <v>113</v>
      </c>
      <c r="C34" s="11" t="s">
        <v>161</v>
      </c>
      <c r="D34" s="651">
        <v>8495.0052603979821</v>
      </c>
      <c r="E34" s="103"/>
      <c r="F34" s="103"/>
    </row>
    <row r="35" spans="1:6" ht="30" customHeight="1" thickTop="1" thickBot="1">
      <c r="A35" s="10" t="s">
        <v>173</v>
      </c>
      <c r="B35" s="8" t="s">
        <v>113</v>
      </c>
      <c r="C35" s="11" t="s">
        <v>1886</v>
      </c>
      <c r="D35" s="651">
        <v>152078.65414021738</v>
      </c>
      <c r="E35" s="103"/>
      <c r="F35" s="103"/>
    </row>
    <row r="36" spans="1:6" ht="30" customHeight="1" thickTop="1" thickBot="1">
      <c r="A36" s="10" t="s">
        <v>170</v>
      </c>
      <c r="B36" s="8" t="s">
        <v>113</v>
      </c>
      <c r="C36" s="11" t="s">
        <v>1885</v>
      </c>
      <c r="D36" s="651">
        <v>99823.978781932965</v>
      </c>
      <c r="E36" s="103"/>
      <c r="F36" s="103"/>
    </row>
    <row r="37" spans="1:6" ht="30" customHeight="1" thickTop="1" thickBot="1">
      <c r="A37" s="10" t="s">
        <v>168</v>
      </c>
      <c r="B37" s="8" t="s">
        <v>113</v>
      </c>
      <c r="C37" s="11" t="s">
        <v>169</v>
      </c>
      <c r="D37" s="651">
        <v>97166.095066284979</v>
      </c>
      <c r="E37" s="103"/>
      <c r="F37" s="103"/>
    </row>
    <row r="38" spans="1:6" ht="30" customHeight="1" thickTop="1" thickBot="1">
      <c r="A38" s="10" t="s">
        <v>174</v>
      </c>
      <c r="B38" s="8" t="s">
        <v>113</v>
      </c>
      <c r="C38" s="11" t="s">
        <v>175</v>
      </c>
      <c r="D38" s="651">
        <v>98965.277889185149</v>
      </c>
      <c r="E38" s="103"/>
      <c r="F38" s="103"/>
    </row>
    <row r="39" spans="1:6" ht="30" customHeight="1" thickTop="1" thickBot="1">
      <c r="A39" s="10" t="s">
        <v>176</v>
      </c>
      <c r="B39" s="8" t="s">
        <v>113</v>
      </c>
      <c r="C39" s="11" t="s">
        <v>177</v>
      </c>
      <c r="D39" s="651">
        <v>73057.726748067682</v>
      </c>
      <c r="E39" s="103"/>
      <c r="F39" s="103"/>
    </row>
    <row r="40" spans="1:6" ht="30" customHeight="1" thickTop="1" thickBot="1">
      <c r="A40" s="10" t="s">
        <v>180</v>
      </c>
      <c r="B40" s="8" t="s">
        <v>113</v>
      </c>
      <c r="C40" s="11" t="s">
        <v>181</v>
      </c>
      <c r="D40" s="651">
        <v>91833.289918863054</v>
      </c>
      <c r="E40" s="103"/>
      <c r="F40" s="103"/>
    </row>
    <row r="41" spans="1:6" ht="30" customHeight="1" thickTop="1" thickBot="1">
      <c r="A41" s="10" t="s">
        <v>178</v>
      </c>
      <c r="B41" s="8" t="s">
        <v>113</v>
      </c>
      <c r="C41" s="11" t="s">
        <v>179</v>
      </c>
      <c r="D41" s="651">
        <v>80383.944682225585</v>
      </c>
      <c r="E41" s="103"/>
      <c r="F41" s="103"/>
    </row>
    <row r="42" spans="1:6" ht="30" customHeight="1" thickTop="1" thickBot="1">
      <c r="A42" s="10" t="s">
        <v>182</v>
      </c>
      <c r="B42" s="8" t="s">
        <v>113</v>
      </c>
      <c r="C42" s="11" t="s">
        <v>183</v>
      </c>
      <c r="D42" s="651">
        <v>117560.24126904547</v>
      </c>
      <c r="E42" s="103"/>
      <c r="F42" s="103"/>
    </row>
    <row r="43" spans="1:6" ht="30" customHeight="1" thickTop="1" thickBot="1">
      <c r="A43" s="10" t="s">
        <v>1672</v>
      </c>
      <c r="B43" s="8" t="s">
        <v>113</v>
      </c>
      <c r="C43" s="11" t="s">
        <v>1671</v>
      </c>
      <c r="D43" s="651">
        <v>15211.272957246929</v>
      </c>
      <c r="E43" s="103"/>
      <c r="F43" s="103"/>
    </row>
    <row r="44" spans="1:6" ht="30" customHeight="1" thickTop="1" thickBot="1">
      <c r="A44" s="10" t="s">
        <v>184</v>
      </c>
      <c r="B44" s="8" t="s">
        <v>113</v>
      </c>
      <c r="C44" s="11" t="s">
        <v>185</v>
      </c>
      <c r="D44" s="651">
        <v>24432.084924610321</v>
      </c>
      <c r="E44" s="103"/>
      <c r="F44" s="103"/>
    </row>
    <row r="45" spans="1:6" ht="30" customHeight="1" thickTop="1" thickBot="1">
      <c r="A45" s="10" t="s">
        <v>1603</v>
      </c>
      <c r="B45" s="8" t="s">
        <v>113</v>
      </c>
      <c r="C45" s="11" t="s">
        <v>1604</v>
      </c>
      <c r="D45" s="651">
        <v>4140.1650186055149</v>
      </c>
      <c r="E45" s="103"/>
      <c r="F45" s="103"/>
    </row>
    <row r="46" spans="1:6" ht="30" customHeight="1" thickTop="1" thickBot="1">
      <c r="A46" s="10" t="s">
        <v>188</v>
      </c>
      <c r="B46" s="8" t="s">
        <v>113</v>
      </c>
      <c r="C46" s="11" t="s">
        <v>189</v>
      </c>
      <c r="D46" s="651">
        <v>4140.1650186055149</v>
      </c>
      <c r="E46" s="103"/>
      <c r="F46" s="103"/>
    </row>
    <row r="47" spans="1:6" ht="30" customHeight="1" thickTop="1" thickBot="1">
      <c r="A47" s="10" t="s">
        <v>186</v>
      </c>
      <c r="B47" s="8" t="s">
        <v>113</v>
      </c>
      <c r="C47" s="11" t="s">
        <v>187</v>
      </c>
      <c r="D47" s="651">
        <v>4763.7454288152348</v>
      </c>
      <c r="E47" s="103"/>
      <c r="F47" s="103"/>
    </row>
    <row r="48" spans="1:6" ht="30" customHeight="1" thickTop="1" thickBot="1">
      <c r="A48" s="10" t="s">
        <v>190</v>
      </c>
      <c r="B48" s="8" t="s">
        <v>113</v>
      </c>
      <c r="C48" s="11" t="s">
        <v>191</v>
      </c>
      <c r="D48" s="651">
        <v>5782.6008531469624</v>
      </c>
      <c r="E48" s="103"/>
      <c r="F48" s="103"/>
    </row>
    <row r="49" spans="1:6" ht="30" customHeight="1" thickTop="1" thickBot="1">
      <c r="A49" s="10" t="s">
        <v>201</v>
      </c>
      <c r="B49" s="8" t="s">
        <v>113</v>
      </c>
      <c r="C49" s="11" t="s">
        <v>1888</v>
      </c>
      <c r="D49" s="651">
        <v>116827.61947562968</v>
      </c>
      <c r="E49" s="103"/>
      <c r="F49" s="103"/>
    </row>
    <row r="50" spans="1:6" ht="30" customHeight="1" thickTop="1" thickBot="1">
      <c r="A50" s="10" t="s">
        <v>192</v>
      </c>
      <c r="B50" s="8" t="s">
        <v>113</v>
      </c>
      <c r="C50" s="11" t="s">
        <v>193</v>
      </c>
      <c r="D50" s="651">
        <v>72052.501496636702</v>
      </c>
      <c r="E50" s="103"/>
      <c r="F50" s="103"/>
    </row>
    <row r="51" spans="1:6" ht="30" customHeight="1" thickTop="1" thickBot="1">
      <c r="A51" s="10" t="s">
        <v>194</v>
      </c>
      <c r="B51" s="8" t="s">
        <v>113</v>
      </c>
      <c r="C51" s="11" t="s">
        <v>1887</v>
      </c>
      <c r="D51" s="651">
        <v>47801.016362961447</v>
      </c>
      <c r="E51" s="103"/>
      <c r="F51" s="103"/>
    </row>
    <row r="52" spans="1:6" ht="30" customHeight="1" thickTop="1" thickBot="1">
      <c r="A52" s="10" t="s">
        <v>224</v>
      </c>
      <c r="B52" s="8" t="s">
        <v>92</v>
      </c>
      <c r="C52" s="11" t="s">
        <v>1891</v>
      </c>
      <c r="D52" s="651">
        <v>191469.85382341058</v>
      </c>
      <c r="E52" s="103"/>
      <c r="F52" s="103"/>
    </row>
    <row r="53" spans="1:6" ht="30" customHeight="1" thickTop="1" thickBot="1">
      <c r="A53" s="10" t="s">
        <v>195</v>
      </c>
      <c r="B53" s="8" t="s">
        <v>113</v>
      </c>
      <c r="C53" s="11" t="s">
        <v>196</v>
      </c>
      <c r="D53" s="651">
        <v>4453.6589953229695</v>
      </c>
      <c r="E53" s="103"/>
      <c r="F53" s="103"/>
    </row>
    <row r="54" spans="1:6" ht="30" customHeight="1" thickTop="1" thickBot="1">
      <c r="A54" s="10" t="s">
        <v>214</v>
      </c>
      <c r="B54" s="8" t="s">
        <v>113</v>
      </c>
      <c r="C54" s="11" t="s">
        <v>215</v>
      </c>
      <c r="D54" s="651">
        <v>18605.18600953589</v>
      </c>
      <c r="E54" s="103"/>
      <c r="F54" s="103"/>
    </row>
    <row r="55" spans="1:6" ht="30" customHeight="1" thickTop="1" thickBot="1">
      <c r="A55" s="10" t="s">
        <v>197</v>
      </c>
      <c r="B55" s="8" t="s">
        <v>113</v>
      </c>
      <c r="C55" s="11" t="s">
        <v>198</v>
      </c>
      <c r="D55" s="651">
        <v>180736.09266406298</v>
      </c>
      <c r="E55" s="103"/>
      <c r="F55" s="103"/>
    </row>
    <row r="56" spans="1:6" ht="30" customHeight="1" thickTop="1" thickBot="1">
      <c r="A56" s="10" t="s">
        <v>199</v>
      </c>
      <c r="B56" s="8" t="s">
        <v>113</v>
      </c>
      <c r="C56" s="11" t="s">
        <v>200</v>
      </c>
      <c r="D56" s="651">
        <v>8944.8009661230244</v>
      </c>
      <c r="E56" s="103"/>
      <c r="F56" s="103"/>
    </row>
    <row r="57" spans="1:6" ht="30" customHeight="1" thickTop="1" thickBot="1">
      <c r="A57" s="10" t="s">
        <v>202</v>
      </c>
      <c r="B57" s="8" t="s">
        <v>113</v>
      </c>
      <c r="C57" s="11" t="s">
        <v>203</v>
      </c>
      <c r="D57" s="651">
        <v>95922.341789090729</v>
      </c>
      <c r="E57" s="103"/>
      <c r="F57" s="103"/>
    </row>
    <row r="58" spans="1:6" ht="30" customHeight="1" thickTop="1" thickBot="1">
      <c r="A58" s="10" t="s">
        <v>212</v>
      </c>
      <c r="B58" s="8" t="s">
        <v>113</v>
      </c>
      <c r="C58" s="11" t="s">
        <v>213</v>
      </c>
      <c r="D58" s="651">
        <v>43292.83667603544</v>
      </c>
      <c r="E58" s="103"/>
      <c r="F58" s="103"/>
    </row>
    <row r="59" spans="1:6" ht="30" customHeight="1" thickTop="1" thickBot="1">
      <c r="A59" s="10" t="s">
        <v>206</v>
      </c>
      <c r="B59" s="8" t="s">
        <v>113</v>
      </c>
      <c r="C59" s="11" t="s">
        <v>207</v>
      </c>
      <c r="D59" s="651">
        <v>11006.364617362808</v>
      </c>
      <c r="E59" s="103"/>
      <c r="F59" s="103"/>
    </row>
    <row r="60" spans="1:6" ht="30" customHeight="1" thickTop="1" thickBot="1">
      <c r="A60" s="10" t="s">
        <v>204</v>
      </c>
      <c r="B60" s="8" t="s">
        <v>113</v>
      </c>
      <c r="C60" s="11" t="s">
        <v>205</v>
      </c>
      <c r="D60" s="651">
        <v>10202.184416218033</v>
      </c>
      <c r="E60" s="103"/>
      <c r="F60" s="103"/>
    </row>
    <row r="61" spans="1:6" ht="30" customHeight="1" thickTop="1" thickBot="1">
      <c r="A61" s="10" t="s">
        <v>208</v>
      </c>
      <c r="B61" s="8" t="s">
        <v>113</v>
      </c>
      <c r="C61" s="11" t="s">
        <v>209</v>
      </c>
      <c r="D61" s="651">
        <v>30599.738162203721</v>
      </c>
      <c r="E61" s="103"/>
      <c r="F61" s="103"/>
    </row>
    <row r="62" spans="1:6" ht="30" customHeight="1" thickTop="1" thickBot="1">
      <c r="A62" s="10" t="s">
        <v>210</v>
      </c>
      <c r="B62" s="8" t="s">
        <v>113</v>
      </c>
      <c r="C62" s="11" t="s">
        <v>211</v>
      </c>
      <c r="D62" s="651">
        <v>25965.479375945699</v>
      </c>
      <c r="E62" s="103"/>
      <c r="F62" s="103"/>
    </row>
    <row r="63" spans="1:6" ht="30" customHeight="1" thickTop="1" thickBot="1">
      <c r="A63" s="10" t="s">
        <v>217</v>
      </c>
      <c r="B63" s="8" t="s">
        <v>113</v>
      </c>
      <c r="C63" s="11" t="s">
        <v>218</v>
      </c>
      <c r="D63" s="651">
        <v>32303.509774798586</v>
      </c>
      <c r="E63" s="103"/>
      <c r="F63" s="103"/>
    </row>
    <row r="64" spans="1:6" ht="30" customHeight="1" thickTop="1" thickBot="1">
      <c r="A64" s="10" t="s">
        <v>219</v>
      </c>
      <c r="B64" s="8" t="s">
        <v>113</v>
      </c>
      <c r="C64" s="11" t="s">
        <v>220</v>
      </c>
      <c r="D64" s="651">
        <v>21058.617131672498</v>
      </c>
      <c r="E64" s="103"/>
      <c r="F64" s="103"/>
    </row>
    <row r="65" spans="1:6" ht="30" customHeight="1" thickTop="1" thickBot="1">
      <c r="A65" s="10" t="s">
        <v>216</v>
      </c>
      <c r="B65" s="8" t="s">
        <v>113</v>
      </c>
      <c r="C65" s="11" t="s">
        <v>1889</v>
      </c>
      <c r="D65" s="651">
        <v>21058.617131672498</v>
      </c>
      <c r="E65" s="103"/>
      <c r="F65" s="103"/>
    </row>
    <row r="66" spans="1:6" ht="30" customHeight="1" thickTop="1" thickBot="1">
      <c r="A66" s="10" t="s">
        <v>221</v>
      </c>
      <c r="B66" s="8" t="s">
        <v>113</v>
      </c>
      <c r="C66" s="11" t="s">
        <v>1890</v>
      </c>
      <c r="D66" s="651">
        <v>92514.798563901</v>
      </c>
      <c r="E66" s="103"/>
      <c r="F66" s="103"/>
    </row>
    <row r="67" spans="1:6" ht="30" customHeight="1" thickTop="1" thickBot="1">
      <c r="A67" s="10" t="s">
        <v>222</v>
      </c>
      <c r="B67" s="8" t="s">
        <v>113</v>
      </c>
      <c r="C67" s="11" t="s">
        <v>223</v>
      </c>
      <c r="D67" s="651">
        <v>32064.981749035305</v>
      </c>
      <c r="E67" s="103"/>
      <c r="F67" s="103"/>
    </row>
    <row r="68" spans="1:6" ht="30" customHeight="1" thickTop="1" thickBot="1">
      <c r="A68" s="10" t="s">
        <v>225</v>
      </c>
      <c r="B68" s="8" t="s">
        <v>113</v>
      </c>
      <c r="C68" s="11" t="s">
        <v>226</v>
      </c>
      <c r="D68" s="651">
        <v>99772.86563355512</v>
      </c>
      <c r="E68" s="103"/>
      <c r="F68" s="103"/>
    </row>
    <row r="69" spans="1:6" ht="30" customHeight="1" thickTop="1" thickBot="1">
      <c r="A69" s="10" t="s">
        <v>227</v>
      </c>
      <c r="B69" s="8" t="s">
        <v>113</v>
      </c>
      <c r="C69" s="11" t="s">
        <v>1892</v>
      </c>
      <c r="D69" s="651">
        <v>21467.522318695261</v>
      </c>
      <c r="E69" s="103"/>
      <c r="F69" s="103"/>
    </row>
    <row r="70" spans="1:6" ht="30" customHeight="1" thickTop="1" thickBot="1">
      <c r="A70" s="10" t="s">
        <v>232</v>
      </c>
      <c r="B70" s="8" t="s">
        <v>233</v>
      </c>
      <c r="C70" s="11" t="s">
        <v>1895</v>
      </c>
      <c r="D70" s="651">
        <v>3397.3205955141548</v>
      </c>
      <c r="E70" s="103"/>
      <c r="F70" s="103"/>
    </row>
    <row r="71" spans="1:6" ht="30" customHeight="1" thickTop="1" thickBot="1">
      <c r="A71" s="10" t="s">
        <v>228</v>
      </c>
      <c r="B71" s="8" t="s">
        <v>113</v>
      </c>
      <c r="C71" s="11" t="s">
        <v>1893</v>
      </c>
      <c r="D71" s="651">
        <v>1799.1828229001742</v>
      </c>
      <c r="E71" s="103"/>
      <c r="F71" s="103"/>
    </row>
    <row r="72" spans="1:6" ht="30" customHeight="1" thickTop="1" thickBot="1">
      <c r="A72" s="10" t="s">
        <v>229</v>
      </c>
      <c r="B72" s="8" t="s">
        <v>113</v>
      </c>
      <c r="C72" s="11" t="s">
        <v>1894</v>
      </c>
      <c r="D72" s="651">
        <v>12471.60820419439</v>
      </c>
      <c r="E72" s="103"/>
      <c r="F72" s="103"/>
    </row>
    <row r="73" spans="1:6" ht="30" customHeight="1" thickTop="1" thickBot="1">
      <c r="A73" s="10" t="s">
        <v>230</v>
      </c>
      <c r="B73" s="8" t="s">
        <v>113</v>
      </c>
      <c r="C73" s="11" t="s">
        <v>231</v>
      </c>
      <c r="D73" s="651">
        <v>12471.60820419439</v>
      </c>
      <c r="E73" s="103"/>
      <c r="F73" s="103"/>
    </row>
    <row r="74" spans="1:6" ht="30" customHeight="1" thickTop="1" thickBot="1">
      <c r="A74" s="10" t="s">
        <v>234</v>
      </c>
      <c r="B74" s="8" t="s">
        <v>113</v>
      </c>
      <c r="C74" s="11" t="s">
        <v>235</v>
      </c>
      <c r="D74" s="651">
        <v>21569.748615450953</v>
      </c>
      <c r="E74" s="103"/>
      <c r="F74" s="103"/>
    </row>
    <row r="75" spans="1:6" ht="30" customHeight="1" thickTop="1" thickBot="1">
      <c r="A75" s="10" t="s">
        <v>236</v>
      </c>
      <c r="B75" s="8" t="s">
        <v>113</v>
      </c>
      <c r="C75" s="11" t="s">
        <v>237</v>
      </c>
      <c r="D75" s="651">
        <v>474738.92213343235</v>
      </c>
      <c r="E75" s="103"/>
      <c r="F75" s="103"/>
    </row>
    <row r="76" spans="1:6" ht="30" customHeight="1" thickTop="1" thickBot="1">
      <c r="A76" s="10" t="s">
        <v>238</v>
      </c>
      <c r="B76" s="8" t="s">
        <v>113</v>
      </c>
      <c r="C76" s="11" t="s">
        <v>239</v>
      </c>
      <c r="D76" s="651">
        <v>542003.82539867749</v>
      </c>
      <c r="E76" s="103"/>
      <c r="F76" s="103"/>
    </row>
    <row r="77" spans="1:6" ht="30" customHeight="1" thickTop="1" thickBot="1">
      <c r="A77" s="10" t="s">
        <v>240</v>
      </c>
      <c r="B77" s="8" t="s">
        <v>113</v>
      </c>
      <c r="C77" s="11" t="s">
        <v>1896</v>
      </c>
      <c r="D77" s="651">
        <v>202101.38868600252</v>
      </c>
      <c r="E77" s="103"/>
      <c r="F77" s="103"/>
    </row>
    <row r="78" spans="1:6" ht="30" customHeight="1" thickTop="1" thickBot="1">
      <c r="A78" s="10" t="s">
        <v>241</v>
      </c>
      <c r="B78" s="8" t="s">
        <v>113</v>
      </c>
      <c r="C78" s="11" t="s">
        <v>1897</v>
      </c>
      <c r="D78" s="651">
        <v>159268.57034536768</v>
      </c>
      <c r="E78" s="103"/>
      <c r="F78" s="103"/>
    </row>
    <row r="79" spans="1:6" ht="30" customHeight="1" thickTop="1" thickBot="1">
      <c r="A79" s="10" t="s">
        <v>246</v>
      </c>
      <c r="B79" s="8" t="s">
        <v>113</v>
      </c>
      <c r="C79" s="11" t="s">
        <v>1902</v>
      </c>
      <c r="D79" s="651">
        <v>124818.3083386996</v>
      </c>
      <c r="E79" s="103"/>
      <c r="F79" s="103"/>
    </row>
    <row r="80" spans="1:6" ht="30" customHeight="1" thickTop="1" thickBot="1">
      <c r="A80" s="10" t="s">
        <v>243</v>
      </c>
      <c r="B80" s="8" t="s">
        <v>113</v>
      </c>
      <c r="C80" s="11" t="s">
        <v>1899</v>
      </c>
      <c r="D80" s="651">
        <v>191265.4012298992</v>
      </c>
      <c r="E80" s="103"/>
      <c r="F80" s="103"/>
    </row>
    <row r="81" spans="1:6" ht="30" customHeight="1" thickTop="1" thickBot="1">
      <c r="A81" s="10" t="s">
        <v>244</v>
      </c>
      <c r="B81" s="8" t="s">
        <v>113</v>
      </c>
      <c r="C81" s="11" t="s">
        <v>1900</v>
      </c>
      <c r="D81" s="651">
        <v>217844.23838637906</v>
      </c>
      <c r="E81" s="103"/>
      <c r="F81" s="103"/>
    </row>
    <row r="82" spans="1:6" ht="30" customHeight="1" thickTop="1" thickBot="1">
      <c r="A82" s="10" t="s">
        <v>245</v>
      </c>
      <c r="B82" s="8" t="s">
        <v>113</v>
      </c>
      <c r="C82" s="11" t="s">
        <v>1901</v>
      </c>
      <c r="D82" s="651">
        <v>191878.75901043334</v>
      </c>
      <c r="E82" s="103"/>
      <c r="F82" s="103"/>
    </row>
    <row r="83" spans="1:6" ht="30" customHeight="1" thickTop="1" thickBot="1">
      <c r="A83" s="10" t="s">
        <v>247</v>
      </c>
      <c r="B83" s="8" t="s">
        <v>113</v>
      </c>
      <c r="C83" s="11" t="s">
        <v>1903</v>
      </c>
      <c r="D83" s="651">
        <v>191878.75901043334</v>
      </c>
      <c r="E83" s="103"/>
      <c r="F83" s="103"/>
    </row>
    <row r="84" spans="1:6" ht="30" customHeight="1" thickTop="1" thickBot="1">
      <c r="A84" s="10" t="s">
        <v>242</v>
      </c>
      <c r="B84" s="8" t="s">
        <v>113</v>
      </c>
      <c r="C84" s="11" t="s">
        <v>1898</v>
      </c>
      <c r="D84" s="651">
        <v>191878.75901043334</v>
      </c>
      <c r="E84" s="103"/>
      <c r="F84" s="103"/>
    </row>
    <row r="85" spans="1:6" ht="30" customHeight="1" thickTop="1" thickBot="1">
      <c r="A85" s="10" t="s">
        <v>248</v>
      </c>
      <c r="B85" s="8" t="s">
        <v>113</v>
      </c>
      <c r="C85" s="11" t="s">
        <v>1904</v>
      </c>
      <c r="D85" s="651">
        <v>319968.30884531507</v>
      </c>
      <c r="E85" s="103"/>
      <c r="F85" s="103"/>
    </row>
    <row r="86" spans="1:6" ht="30" customHeight="1" thickTop="1" thickBot="1">
      <c r="A86" s="10" t="s">
        <v>249</v>
      </c>
      <c r="B86" s="8" t="s">
        <v>113</v>
      </c>
      <c r="C86" s="11" t="s">
        <v>250</v>
      </c>
      <c r="D86" s="651">
        <v>14495.688879957084</v>
      </c>
      <c r="E86" s="103"/>
      <c r="F86" s="103"/>
    </row>
    <row r="87" spans="1:6" ht="30" customHeight="1" thickTop="1" thickBot="1">
      <c r="A87" s="10" t="s">
        <v>255</v>
      </c>
      <c r="B87" s="8" t="s">
        <v>113</v>
      </c>
      <c r="C87" s="11" t="s">
        <v>256</v>
      </c>
      <c r="D87" s="651">
        <v>1581836.0858246731</v>
      </c>
      <c r="E87" s="103"/>
      <c r="F87" s="103"/>
    </row>
    <row r="88" spans="1:6" ht="30" customHeight="1" thickTop="1" thickBot="1">
      <c r="A88" s="10" t="s">
        <v>253</v>
      </c>
      <c r="B88" s="8" t="s">
        <v>113</v>
      </c>
      <c r="C88" s="11" t="s">
        <v>254</v>
      </c>
      <c r="D88" s="651">
        <v>27345.534382147536</v>
      </c>
      <c r="E88" s="103"/>
      <c r="F88" s="103"/>
    </row>
    <row r="89" spans="1:6" ht="30" customHeight="1" thickTop="1" thickBot="1">
      <c r="A89" s="10" t="s">
        <v>251</v>
      </c>
      <c r="B89" s="8" t="s">
        <v>113</v>
      </c>
      <c r="C89" s="11" t="s">
        <v>252</v>
      </c>
      <c r="D89" s="651">
        <v>27907.77901430384</v>
      </c>
      <c r="E89" s="103"/>
      <c r="F89" s="103"/>
    </row>
    <row r="90" spans="1:6" ht="30" customHeight="1" thickTop="1" thickBot="1">
      <c r="A90" s="10" t="s">
        <v>257</v>
      </c>
      <c r="B90" s="8" t="s">
        <v>113</v>
      </c>
      <c r="C90" s="11" t="s">
        <v>258</v>
      </c>
      <c r="D90" s="651">
        <v>8075.8774436996464</v>
      </c>
      <c r="E90" s="103"/>
      <c r="F90" s="103"/>
    </row>
    <row r="91" spans="1:6" ht="30" customHeight="1" thickTop="1" thickBot="1">
      <c r="A91" s="10" t="s">
        <v>259</v>
      </c>
      <c r="B91" s="8" t="s">
        <v>113</v>
      </c>
      <c r="C91" s="11" t="s">
        <v>260</v>
      </c>
      <c r="D91" s="651">
        <v>73432.556502838546</v>
      </c>
      <c r="E91" s="103"/>
      <c r="F91" s="103"/>
    </row>
    <row r="92" spans="1:6" ht="30" customHeight="1" thickTop="1" thickBot="1">
      <c r="A92" s="10" t="s">
        <v>261</v>
      </c>
      <c r="B92" s="8" t="s">
        <v>113</v>
      </c>
      <c r="C92" s="11" t="s">
        <v>262</v>
      </c>
      <c r="D92" s="651">
        <v>19627.448977092808</v>
      </c>
      <c r="E92" s="103"/>
      <c r="F92" s="103"/>
    </row>
    <row r="93" spans="1:6" ht="30" customHeight="1" thickTop="1" thickBot="1">
      <c r="A93" s="10" t="s">
        <v>263</v>
      </c>
      <c r="B93" s="8" t="s">
        <v>113</v>
      </c>
      <c r="C93" s="11" t="s">
        <v>264</v>
      </c>
      <c r="D93" s="651">
        <v>12744.211662209567</v>
      </c>
      <c r="E93" s="103"/>
      <c r="F93" s="103"/>
    </row>
    <row r="94" spans="1:6" ht="30" customHeight="1" thickTop="1" thickBot="1">
      <c r="A94" s="10" t="s">
        <v>265</v>
      </c>
      <c r="B94" s="8" t="s">
        <v>113</v>
      </c>
      <c r="C94" s="11" t="s">
        <v>266</v>
      </c>
      <c r="D94" s="651">
        <v>48318.962933190283</v>
      </c>
      <c r="E94" s="103"/>
      <c r="F94" s="103"/>
    </row>
    <row r="95" spans="1:6" ht="30" customHeight="1" thickTop="1" thickBot="1">
      <c r="A95" s="10" t="s">
        <v>267</v>
      </c>
      <c r="B95" s="8" t="s">
        <v>113</v>
      </c>
      <c r="C95" s="11" t="s">
        <v>268</v>
      </c>
      <c r="D95" s="651">
        <v>59597.931008568274</v>
      </c>
      <c r="E95" s="103"/>
      <c r="F95" s="103"/>
    </row>
    <row r="96" spans="1:6" ht="30" customHeight="1" thickTop="1" thickBot="1">
      <c r="A96" s="10" t="s">
        <v>269</v>
      </c>
      <c r="B96" s="8" t="s">
        <v>113</v>
      </c>
      <c r="C96" s="11" t="s">
        <v>270</v>
      </c>
      <c r="D96" s="651">
        <v>242003.7198529742</v>
      </c>
      <c r="E96" s="103"/>
      <c r="F96" s="103"/>
    </row>
    <row r="97" spans="1:6" ht="30" customHeight="1" thickTop="1" thickBot="1">
      <c r="A97" s="10" t="s">
        <v>271</v>
      </c>
      <c r="B97" s="8" t="s">
        <v>113</v>
      </c>
      <c r="C97" s="11" t="s">
        <v>272</v>
      </c>
      <c r="D97" s="651">
        <v>177158.17227761375</v>
      </c>
      <c r="E97" s="103"/>
      <c r="F97" s="103"/>
    </row>
    <row r="98" spans="1:6" ht="30" customHeight="1" thickTop="1" thickBot="1">
      <c r="A98" s="10" t="s">
        <v>273</v>
      </c>
      <c r="B98" s="8" t="s">
        <v>113</v>
      </c>
      <c r="C98" s="11" t="s">
        <v>274</v>
      </c>
      <c r="D98" s="651">
        <v>19320.770086825738</v>
      </c>
      <c r="E98" s="103"/>
      <c r="F98" s="103"/>
    </row>
    <row r="99" spans="1:6" ht="30" customHeight="1" thickTop="1" thickBot="1">
      <c r="A99" s="10" t="s">
        <v>275</v>
      </c>
      <c r="B99" s="8" t="s">
        <v>113</v>
      </c>
      <c r="C99" s="11" t="s">
        <v>276</v>
      </c>
      <c r="D99" s="651">
        <v>38181.521838250861</v>
      </c>
      <c r="E99" s="103"/>
      <c r="F99" s="103"/>
    </row>
    <row r="100" spans="1:6" ht="30" customHeight="1" thickTop="1" thickBot="1">
      <c r="A100" s="10" t="s">
        <v>277</v>
      </c>
      <c r="B100" s="8" t="s">
        <v>113</v>
      </c>
      <c r="C100" s="11" t="s">
        <v>278</v>
      </c>
      <c r="D100" s="651">
        <v>403691.64588822663</v>
      </c>
      <c r="E100" s="103"/>
      <c r="F100" s="103"/>
    </row>
    <row r="101" spans="1:6" ht="30" customHeight="1" thickTop="1" thickBot="1">
      <c r="A101" s="10" t="s">
        <v>279</v>
      </c>
      <c r="B101" s="8" t="s">
        <v>113</v>
      </c>
      <c r="C101" s="11" t="s">
        <v>1905</v>
      </c>
      <c r="D101" s="651">
        <v>382462.65159529459</v>
      </c>
      <c r="E101" s="103"/>
      <c r="F101" s="103"/>
    </row>
    <row r="102" spans="1:6" ht="30" customHeight="1" thickTop="1" thickBot="1">
      <c r="A102" s="10" t="s">
        <v>280</v>
      </c>
      <c r="B102" s="8" t="s">
        <v>113</v>
      </c>
      <c r="C102" s="11" t="s">
        <v>281</v>
      </c>
      <c r="D102" s="651">
        <v>489527.65973075572</v>
      </c>
      <c r="E102" s="103"/>
      <c r="F102" s="103"/>
    </row>
    <row r="103" spans="1:6" ht="30" customHeight="1" thickTop="1" thickBot="1">
      <c r="A103" s="10" t="s">
        <v>282</v>
      </c>
      <c r="B103" s="8" t="s">
        <v>113</v>
      </c>
      <c r="C103" s="11" t="s">
        <v>283</v>
      </c>
      <c r="D103" s="651">
        <v>532292.32720688672</v>
      </c>
      <c r="E103" s="103"/>
      <c r="F103" s="103"/>
    </row>
    <row r="104" spans="1:6" ht="30" customHeight="1" thickTop="1" thickBot="1">
      <c r="A104" s="10" t="s">
        <v>284</v>
      </c>
      <c r="B104" s="8" t="s">
        <v>113</v>
      </c>
      <c r="C104" s="11" t="s">
        <v>285</v>
      </c>
      <c r="D104" s="651">
        <v>553248.71804180357</v>
      </c>
      <c r="E104" s="103"/>
      <c r="F104" s="103"/>
    </row>
    <row r="105" spans="1:6" ht="30" customHeight="1" thickTop="1" thickBot="1">
      <c r="A105" s="10" t="s">
        <v>286</v>
      </c>
      <c r="B105" s="8" t="s">
        <v>113</v>
      </c>
      <c r="C105" s="11" t="s">
        <v>287</v>
      </c>
      <c r="D105" s="651">
        <v>251067.78483197885</v>
      </c>
      <c r="E105" s="103"/>
      <c r="F105" s="103"/>
    </row>
    <row r="106" spans="1:6" ht="30" customHeight="1" thickTop="1" thickBot="1">
      <c r="A106" s="10" t="s">
        <v>288</v>
      </c>
      <c r="B106" s="8" t="s">
        <v>113</v>
      </c>
      <c r="C106" s="11" t="s">
        <v>289</v>
      </c>
      <c r="D106" s="651">
        <v>17480.696745223282</v>
      </c>
      <c r="E106" s="103"/>
      <c r="F106" s="103"/>
    </row>
    <row r="107" spans="1:6" ht="30" customHeight="1" thickTop="1" thickBot="1">
      <c r="A107" s="10" t="s">
        <v>290</v>
      </c>
      <c r="B107" s="8" t="s">
        <v>113</v>
      </c>
      <c r="C107" s="11" t="s">
        <v>291</v>
      </c>
      <c r="D107" s="651">
        <v>510058.10766252381</v>
      </c>
      <c r="E107" s="103"/>
      <c r="F107" s="103"/>
    </row>
    <row r="108" spans="1:6" ht="30" customHeight="1" thickTop="1" thickBot="1">
      <c r="A108" s="10" t="s">
        <v>292</v>
      </c>
      <c r="B108" s="8" t="s">
        <v>113</v>
      </c>
      <c r="C108" s="11" t="s">
        <v>293</v>
      </c>
      <c r="D108" s="651">
        <v>6985.4636116389338</v>
      </c>
      <c r="E108" s="103"/>
      <c r="F108" s="103"/>
    </row>
    <row r="109" spans="1:6" ht="30" customHeight="1" thickTop="1" thickBot="1">
      <c r="A109" s="10" t="s">
        <v>294</v>
      </c>
      <c r="B109" s="8" t="s">
        <v>113</v>
      </c>
      <c r="C109" s="11" t="s">
        <v>1906</v>
      </c>
      <c r="D109" s="651">
        <v>722433.23917247343</v>
      </c>
      <c r="E109" s="103"/>
      <c r="F109" s="103"/>
    </row>
    <row r="110" spans="1:6" ht="30" customHeight="1" thickTop="1" thickBot="1">
      <c r="A110" s="10" t="s">
        <v>295</v>
      </c>
      <c r="B110" s="8" t="s">
        <v>113</v>
      </c>
      <c r="C110" s="11" t="s">
        <v>296</v>
      </c>
      <c r="D110" s="651">
        <v>2545.4347892167239</v>
      </c>
      <c r="E110" s="103"/>
      <c r="F110" s="103"/>
    </row>
    <row r="111" spans="1:6" ht="30" customHeight="1" thickTop="1" thickBot="1">
      <c r="A111" s="10" t="s">
        <v>297</v>
      </c>
      <c r="B111" s="8" t="s">
        <v>113</v>
      </c>
      <c r="C111" s="11" t="s">
        <v>298</v>
      </c>
      <c r="D111" s="651">
        <v>170029.59185051685</v>
      </c>
      <c r="E111" s="103"/>
      <c r="F111" s="103"/>
    </row>
    <row r="112" spans="1:6" ht="30" customHeight="1" thickTop="1" thickBot="1">
      <c r="A112" s="10" t="s">
        <v>299</v>
      </c>
      <c r="B112" s="8" t="s">
        <v>113</v>
      </c>
      <c r="C112" s="11" t="s">
        <v>300</v>
      </c>
      <c r="D112" s="651">
        <v>529021.08571070468</v>
      </c>
      <c r="E112" s="103"/>
      <c r="F112" s="103"/>
    </row>
    <row r="113" spans="1:6" ht="30" customHeight="1" thickTop="1" thickBot="1">
      <c r="A113" s="10" t="s">
        <v>301</v>
      </c>
      <c r="B113" s="8" t="s">
        <v>113</v>
      </c>
      <c r="C113" s="11" t="s">
        <v>302</v>
      </c>
      <c r="D113" s="651">
        <v>8863.0199287184732</v>
      </c>
      <c r="E113" s="103"/>
      <c r="F113" s="103"/>
    </row>
    <row r="114" spans="1:6" ht="30" customHeight="1" thickTop="1" thickBot="1">
      <c r="A114" s="10" t="s">
        <v>305</v>
      </c>
      <c r="B114" s="8" t="s">
        <v>113</v>
      </c>
      <c r="C114" s="11" t="s">
        <v>306</v>
      </c>
      <c r="D114" s="651">
        <v>116742.43089499994</v>
      </c>
      <c r="E114" s="103"/>
      <c r="F114" s="103"/>
    </row>
    <row r="115" spans="1:6" ht="30" customHeight="1" thickTop="1" thickBot="1">
      <c r="A115" s="10" t="s">
        <v>303</v>
      </c>
      <c r="B115" s="8" t="s">
        <v>113</v>
      </c>
      <c r="C115" s="11" t="s">
        <v>304</v>
      </c>
      <c r="D115" s="651">
        <v>149591.1475858289</v>
      </c>
      <c r="E115" s="103"/>
      <c r="F115" s="103"/>
    </row>
    <row r="116" spans="1:6" ht="30" customHeight="1" thickTop="1" thickBot="1">
      <c r="A116" s="10" t="s">
        <v>309</v>
      </c>
      <c r="B116" s="8" t="s">
        <v>113</v>
      </c>
      <c r="C116" s="11" t="s">
        <v>1907</v>
      </c>
      <c r="D116" s="651">
        <v>127663.606931733</v>
      </c>
      <c r="E116" s="103"/>
      <c r="F116" s="103"/>
    </row>
    <row r="117" spans="1:6" ht="30" customHeight="1" thickTop="1" thickBot="1">
      <c r="A117" s="10" t="s">
        <v>310</v>
      </c>
      <c r="B117" s="8" t="s">
        <v>113</v>
      </c>
      <c r="C117" s="11" t="s">
        <v>311</v>
      </c>
      <c r="D117" s="651">
        <v>196812.88160050809</v>
      </c>
      <c r="E117" s="103"/>
      <c r="F117" s="103"/>
    </row>
    <row r="118" spans="1:6" ht="30" customHeight="1" thickTop="1" thickBot="1">
      <c r="A118" s="10" t="s">
        <v>313</v>
      </c>
      <c r="B118" s="8" t="s">
        <v>113</v>
      </c>
      <c r="C118" s="11" t="s">
        <v>1909</v>
      </c>
      <c r="D118" s="651">
        <v>267015.08712586679</v>
      </c>
      <c r="E118" s="103"/>
      <c r="F118" s="103"/>
    </row>
    <row r="119" spans="1:6" ht="30" customHeight="1" thickTop="1" thickBot="1">
      <c r="A119" s="10" t="s">
        <v>318</v>
      </c>
      <c r="B119" s="8" t="s">
        <v>113</v>
      </c>
      <c r="C119" s="11" t="s">
        <v>319</v>
      </c>
      <c r="D119" s="651">
        <v>164209.50802189281</v>
      </c>
      <c r="E119" s="103"/>
      <c r="F119" s="103"/>
    </row>
    <row r="120" spans="1:6" ht="30" customHeight="1" thickTop="1" thickBot="1">
      <c r="A120" s="10" t="s">
        <v>314</v>
      </c>
      <c r="B120" s="8" t="s">
        <v>113</v>
      </c>
      <c r="C120" s="11" t="s">
        <v>315</v>
      </c>
      <c r="D120" s="651">
        <v>189067.53584965185</v>
      </c>
      <c r="E120" s="103"/>
      <c r="F120" s="103"/>
    </row>
    <row r="121" spans="1:6" ht="30" customHeight="1" thickTop="1" thickBot="1">
      <c r="A121" s="10" t="s">
        <v>1648</v>
      </c>
      <c r="B121" s="8" t="s">
        <v>113</v>
      </c>
      <c r="C121" s="11" t="s">
        <v>1649</v>
      </c>
      <c r="D121" s="651">
        <v>132536.39374375431</v>
      </c>
      <c r="E121" s="103"/>
      <c r="F121" s="103"/>
    </row>
    <row r="122" spans="1:6" ht="30" customHeight="1" thickTop="1" thickBot="1">
      <c r="A122" s="10" t="s">
        <v>322</v>
      </c>
      <c r="B122" s="8" t="s">
        <v>113</v>
      </c>
      <c r="C122" s="11" t="s">
        <v>323</v>
      </c>
      <c r="D122" s="651">
        <v>134495.73109823841</v>
      </c>
      <c r="E122" s="103"/>
      <c r="F122" s="103"/>
    </row>
    <row r="123" spans="1:6" ht="30" customHeight="1" thickTop="1" thickBot="1">
      <c r="A123" s="10" t="s">
        <v>320</v>
      </c>
      <c r="B123" s="8" t="s">
        <v>113</v>
      </c>
      <c r="C123" s="11" t="s">
        <v>321</v>
      </c>
      <c r="D123" s="651">
        <v>141787.8736001444</v>
      </c>
      <c r="E123" s="103"/>
      <c r="F123" s="103"/>
    </row>
    <row r="124" spans="1:6" ht="30" customHeight="1" thickTop="1" thickBot="1">
      <c r="A124" s="10" t="s">
        <v>312</v>
      </c>
      <c r="B124" s="8" t="s">
        <v>113</v>
      </c>
      <c r="C124" s="11" t="s">
        <v>1908</v>
      </c>
      <c r="D124" s="651">
        <v>221619.79627988927</v>
      </c>
      <c r="E124" s="103"/>
      <c r="F124" s="103"/>
    </row>
    <row r="125" spans="1:6" ht="30" customHeight="1" thickTop="1" thickBot="1">
      <c r="A125" s="10" t="s">
        <v>316</v>
      </c>
      <c r="B125" s="8" t="s">
        <v>113</v>
      </c>
      <c r="C125" s="11" t="s">
        <v>317</v>
      </c>
      <c r="D125" s="651">
        <v>189578.66733343029</v>
      </c>
      <c r="E125" s="103"/>
      <c r="F125" s="103"/>
    </row>
    <row r="126" spans="1:6" ht="30" customHeight="1" thickTop="1" thickBot="1">
      <c r="A126" s="10" t="s">
        <v>307</v>
      </c>
      <c r="B126" s="8" t="s">
        <v>113</v>
      </c>
      <c r="C126" s="11" t="s">
        <v>308</v>
      </c>
      <c r="D126" s="651">
        <v>134727.44403755132</v>
      </c>
      <c r="E126" s="103"/>
      <c r="F126" s="103"/>
    </row>
    <row r="127" spans="1:6" ht="30" customHeight="1" thickTop="1" thickBot="1">
      <c r="A127" s="10" t="s">
        <v>324</v>
      </c>
      <c r="B127" s="8" t="s">
        <v>113</v>
      </c>
      <c r="C127" s="11" t="s">
        <v>325</v>
      </c>
      <c r="D127" s="651">
        <v>6157.4306079178314</v>
      </c>
      <c r="E127" s="103"/>
      <c r="F127" s="103"/>
    </row>
    <row r="128" spans="1:6" ht="30" customHeight="1" thickTop="1" thickBot="1">
      <c r="A128" s="10" t="s">
        <v>326</v>
      </c>
      <c r="B128" s="8" t="s">
        <v>113</v>
      </c>
      <c r="C128" s="11" t="s">
        <v>327</v>
      </c>
      <c r="D128" s="651">
        <v>138550.70753621421</v>
      </c>
      <c r="E128" s="103"/>
      <c r="F128" s="103"/>
    </row>
    <row r="129" spans="1:6" ht="30" customHeight="1" thickTop="1" thickBot="1">
      <c r="A129" s="10" t="s">
        <v>328</v>
      </c>
      <c r="B129" s="8" t="s">
        <v>113</v>
      </c>
      <c r="C129" s="11" t="s">
        <v>329</v>
      </c>
      <c r="D129" s="651">
        <v>107.33761159347631</v>
      </c>
      <c r="E129" s="103"/>
      <c r="F129" s="103"/>
    </row>
    <row r="130" spans="1:6" ht="30" customHeight="1" thickTop="1" thickBot="1">
      <c r="A130" s="10" t="s">
        <v>330</v>
      </c>
      <c r="B130" s="8" t="s">
        <v>113</v>
      </c>
      <c r="C130" s="11" t="s">
        <v>331</v>
      </c>
      <c r="D130" s="651">
        <v>6746.9355858756535</v>
      </c>
      <c r="E130" s="103"/>
      <c r="F130" s="103"/>
    </row>
    <row r="131" spans="1:6" ht="30" customHeight="1" thickTop="1" thickBot="1">
      <c r="A131" s="10" t="s">
        <v>332</v>
      </c>
      <c r="B131" s="8" t="s">
        <v>113</v>
      </c>
      <c r="C131" s="11" t="s">
        <v>333</v>
      </c>
      <c r="D131" s="651">
        <v>6746.9355858756535</v>
      </c>
      <c r="E131" s="103"/>
      <c r="F131" s="103"/>
    </row>
    <row r="132" spans="1:6" ht="30" customHeight="1" thickTop="1" thickBot="1">
      <c r="A132" s="10" t="s">
        <v>334</v>
      </c>
      <c r="B132" s="8" t="s">
        <v>113</v>
      </c>
      <c r="C132" s="11" t="s">
        <v>1676</v>
      </c>
      <c r="D132" s="651">
        <v>4559.2928353038506</v>
      </c>
      <c r="E132" s="103"/>
      <c r="F132" s="103"/>
    </row>
    <row r="133" spans="1:6" ht="30" customHeight="1" thickTop="1" thickBot="1">
      <c r="A133" s="10" t="s">
        <v>335</v>
      </c>
      <c r="B133" s="8" t="s">
        <v>92</v>
      </c>
      <c r="C133" s="11" t="s">
        <v>1910</v>
      </c>
      <c r="D133" s="651">
        <v>276522.13272414613</v>
      </c>
      <c r="E133" s="103"/>
      <c r="F133" s="103"/>
    </row>
    <row r="134" spans="1:6" ht="30" customHeight="1" thickTop="1" thickBot="1">
      <c r="A134" s="10" t="s">
        <v>336</v>
      </c>
      <c r="B134" s="8" t="s">
        <v>113</v>
      </c>
      <c r="C134" s="11" t="s">
        <v>337</v>
      </c>
      <c r="D134" s="651">
        <v>83212.205559133057</v>
      </c>
      <c r="E134" s="103"/>
      <c r="F134" s="103"/>
    </row>
    <row r="135" spans="1:6" ht="30" customHeight="1" thickTop="1" thickBot="1">
      <c r="A135" s="10" t="s">
        <v>338</v>
      </c>
      <c r="B135" s="8" t="s">
        <v>339</v>
      </c>
      <c r="C135" s="11" t="s">
        <v>340</v>
      </c>
      <c r="D135" s="651">
        <v>1226.7155610683005</v>
      </c>
      <c r="E135" s="103"/>
      <c r="F135" s="103"/>
    </row>
    <row r="136" spans="1:6" ht="30" customHeight="1" thickTop="1" thickBot="1">
      <c r="A136" s="10" t="s">
        <v>352</v>
      </c>
      <c r="B136" s="8" t="s">
        <v>339</v>
      </c>
      <c r="C136" s="11" t="s">
        <v>353</v>
      </c>
      <c r="D136" s="651">
        <v>1277.8287094461466</v>
      </c>
      <c r="E136" s="103"/>
      <c r="F136" s="103"/>
    </row>
    <row r="137" spans="1:6" ht="30" customHeight="1" thickTop="1" thickBot="1">
      <c r="A137" s="10" t="s">
        <v>343</v>
      </c>
      <c r="B137" s="8" t="s">
        <v>344</v>
      </c>
      <c r="C137" s="11" t="s">
        <v>345</v>
      </c>
      <c r="D137" s="651">
        <v>51.11314837784586</v>
      </c>
      <c r="E137" s="103"/>
      <c r="F137" s="103"/>
    </row>
    <row r="138" spans="1:6" ht="30" customHeight="1" thickTop="1" thickBot="1">
      <c r="A138" s="10" t="s">
        <v>346</v>
      </c>
      <c r="B138" s="8" t="s">
        <v>344</v>
      </c>
      <c r="C138" s="11" t="s">
        <v>347</v>
      </c>
      <c r="D138" s="651">
        <v>51.11314837784586</v>
      </c>
      <c r="E138" s="103"/>
      <c r="F138" s="103"/>
    </row>
    <row r="139" spans="1:6" ht="30" customHeight="1" thickTop="1" thickBot="1">
      <c r="A139" s="10" t="s">
        <v>350</v>
      </c>
      <c r="B139" s="8" t="s">
        <v>339</v>
      </c>
      <c r="C139" s="11" t="s">
        <v>351</v>
      </c>
      <c r="D139" s="651">
        <v>1277.8287094461466</v>
      </c>
      <c r="E139" s="103"/>
      <c r="F139" s="103"/>
    </row>
    <row r="140" spans="1:6" ht="30" customHeight="1" thickTop="1" thickBot="1">
      <c r="A140" s="10" t="s">
        <v>348</v>
      </c>
      <c r="B140" s="8" t="s">
        <v>339</v>
      </c>
      <c r="C140" s="11" t="s">
        <v>349</v>
      </c>
      <c r="D140" s="651">
        <v>1277.8287094461466</v>
      </c>
      <c r="E140" s="103"/>
      <c r="F140" s="103"/>
    </row>
    <row r="141" spans="1:6" ht="30" customHeight="1" thickTop="1" thickBot="1">
      <c r="A141" s="10" t="s">
        <v>356</v>
      </c>
      <c r="B141" s="8" t="s">
        <v>113</v>
      </c>
      <c r="C141" s="11" t="s">
        <v>357</v>
      </c>
      <c r="D141" s="651">
        <v>96143.832098728075</v>
      </c>
      <c r="E141" s="103"/>
      <c r="F141" s="103"/>
    </row>
    <row r="142" spans="1:6" ht="30" customHeight="1" thickTop="1" thickBot="1">
      <c r="A142" s="10" t="s">
        <v>341</v>
      </c>
      <c r="B142" s="8" t="s">
        <v>339</v>
      </c>
      <c r="C142" s="11" t="s">
        <v>342</v>
      </c>
      <c r="D142" s="651">
        <v>1277.8287094461466</v>
      </c>
      <c r="E142" s="103"/>
      <c r="F142" s="103"/>
    </row>
    <row r="143" spans="1:6" ht="30" customHeight="1" thickTop="1" thickBot="1">
      <c r="A143" s="10" t="s">
        <v>354</v>
      </c>
      <c r="B143" s="8" t="s">
        <v>113</v>
      </c>
      <c r="C143" s="11" t="s">
        <v>355</v>
      </c>
      <c r="D143" s="651">
        <v>95939.379505216668</v>
      </c>
      <c r="E143" s="103"/>
      <c r="F143" s="103"/>
    </row>
    <row r="144" spans="1:6" ht="30" customHeight="1" thickTop="1" thickBot="1">
      <c r="A144" s="10" t="s">
        <v>359</v>
      </c>
      <c r="B144" s="8" t="s">
        <v>113</v>
      </c>
      <c r="C144" s="11" t="s">
        <v>360</v>
      </c>
      <c r="D144" s="651">
        <v>281173.42922653008</v>
      </c>
      <c r="E144" s="103"/>
      <c r="F144" s="103"/>
    </row>
    <row r="145" spans="1:6" ht="68.25" customHeight="1" thickTop="1" thickBot="1">
      <c r="A145" s="10" t="s">
        <v>358</v>
      </c>
      <c r="B145" s="8" t="s">
        <v>113</v>
      </c>
      <c r="C145" s="11" t="s">
        <v>2197</v>
      </c>
      <c r="D145" s="651">
        <v>469985.39933429268</v>
      </c>
      <c r="E145" s="103"/>
      <c r="F145" s="103"/>
    </row>
    <row r="146" spans="1:6" ht="30" customHeight="1" thickTop="1" thickBot="1">
      <c r="A146" s="10" t="s">
        <v>361</v>
      </c>
      <c r="B146" s="8" t="s">
        <v>113</v>
      </c>
      <c r="C146" s="11" t="s">
        <v>1911</v>
      </c>
      <c r="D146" s="651">
        <v>127680.64464785896</v>
      </c>
      <c r="E146" s="103"/>
      <c r="F146" s="103"/>
    </row>
    <row r="147" spans="1:6" ht="30" customHeight="1" thickTop="1" thickBot="1">
      <c r="A147" s="10" t="s">
        <v>362</v>
      </c>
      <c r="B147" s="8" t="s">
        <v>113</v>
      </c>
      <c r="C147" s="11" t="s">
        <v>1912</v>
      </c>
      <c r="D147" s="651">
        <v>127680.64464785896</v>
      </c>
      <c r="E147" s="103"/>
      <c r="F147" s="103"/>
    </row>
    <row r="148" spans="1:6" ht="30" customHeight="1" thickTop="1" thickBot="1">
      <c r="A148" s="10" t="s">
        <v>367</v>
      </c>
      <c r="B148" s="8" t="s">
        <v>113</v>
      </c>
      <c r="C148" s="11" t="s">
        <v>368</v>
      </c>
      <c r="D148" s="651">
        <v>12737.396575759189</v>
      </c>
      <c r="E148" s="103"/>
      <c r="F148" s="103"/>
    </row>
    <row r="149" spans="1:6" ht="30" customHeight="1" thickTop="1" thickBot="1">
      <c r="A149" s="10" t="s">
        <v>363</v>
      </c>
      <c r="B149" s="8" t="s">
        <v>113</v>
      </c>
      <c r="C149" s="11" t="s">
        <v>364</v>
      </c>
      <c r="D149" s="651">
        <v>10375.96912070271</v>
      </c>
      <c r="E149" s="103"/>
      <c r="F149" s="103"/>
    </row>
    <row r="150" spans="1:6" ht="30" customHeight="1" thickTop="1" thickBot="1">
      <c r="A150" s="10" t="s">
        <v>158</v>
      </c>
      <c r="B150" s="8" t="s">
        <v>113</v>
      </c>
      <c r="C150" s="11" t="s">
        <v>159</v>
      </c>
      <c r="D150" s="651">
        <v>66072.263136428752</v>
      </c>
      <c r="E150" s="103"/>
      <c r="F150" s="103"/>
    </row>
    <row r="151" spans="1:6" ht="30" customHeight="1" thickTop="1" thickBot="1">
      <c r="A151" s="10" t="s">
        <v>369</v>
      </c>
      <c r="B151" s="8" t="s">
        <v>113</v>
      </c>
      <c r="C151" s="11" t="s">
        <v>370</v>
      </c>
      <c r="D151" s="651">
        <v>144139.07842552534</v>
      </c>
      <c r="E151" s="103"/>
      <c r="F151" s="103"/>
    </row>
    <row r="152" spans="1:6" ht="30" customHeight="1" thickTop="1" thickBot="1">
      <c r="A152" s="10" t="s">
        <v>371</v>
      </c>
      <c r="B152" s="8" t="s">
        <v>113</v>
      </c>
      <c r="C152" s="11" t="s">
        <v>372</v>
      </c>
      <c r="D152" s="651">
        <v>140152.25285205335</v>
      </c>
      <c r="E152" s="103"/>
      <c r="F152" s="103"/>
    </row>
    <row r="153" spans="1:6" ht="30" customHeight="1" thickTop="1" thickBot="1">
      <c r="A153" s="10" t="s">
        <v>365</v>
      </c>
      <c r="B153" s="8" t="s">
        <v>113</v>
      </c>
      <c r="C153" s="11" t="s">
        <v>366</v>
      </c>
      <c r="D153" s="651">
        <v>140595.23347132801</v>
      </c>
      <c r="E153" s="103"/>
      <c r="F153" s="103"/>
    </row>
    <row r="154" spans="1:6" ht="30" customHeight="1" thickTop="1" thickBot="1">
      <c r="A154" s="10" t="s">
        <v>373</v>
      </c>
      <c r="B154" s="8" t="s">
        <v>113</v>
      </c>
      <c r="C154" s="11" t="s">
        <v>374</v>
      </c>
      <c r="D154" s="651">
        <v>71899.162051503183</v>
      </c>
      <c r="E154" s="103"/>
      <c r="F154" s="103"/>
    </row>
    <row r="155" spans="1:6"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4" sqref="E4"/>
    </sheetView>
  </sheetViews>
  <sheetFormatPr baseColWidth="10" defaultRowHeight="15"/>
  <cols>
    <col min="1" max="1" width="11.5703125" customWidth="1"/>
    <col min="2" max="2" width="9.140625"/>
    <col min="3" max="3" width="81.140625" style="198" customWidth="1"/>
    <col min="4" max="4" width="17.140625" style="183" customWidth="1"/>
    <col min="5" max="5" width="12.7109375" customWidth="1"/>
  </cols>
  <sheetData>
    <row r="1" spans="1:4" ht="81.75" customHeight="1" thickTop="1" thickBot="1">
      <c r="A1" s="690" t="s">
        <v>1850</v>
      </c>
      <c r="B1" s="691"/>
      <c r="C1" s="691"/>
      <c r="D1" s="692"/>
    </row>
    <row r="2" spans="1:4" ht="45.7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50">
        <v>4031.0574457258226</v>
      </c>
    </row>
    <row r="7" spans="1:4" ht="16.5" thickTop="1" thickBot="1">
      <c r="A7" s="666" t="s">
        <v>747</v>
      </c>
      <c r="B7" s="666" t="s">
        <v>377</v>
      </c>
      <c r="C7" s="667" t="s">
        <v>748</v>
      </c>
      <c r="D7" s="650">
        <v>3667.0096974737394</v>
      </c>
    </row>
    <row r="8" spans="1:4" ht="16.5" thickTop="1" thickBot="1">
      <c r="A8" s="666" t="s">
        <v>743</v>
      </c>
      <c r="B8" s="666" t="s">
        <v>377</v>
      </c>
      <c r="C8" s="667" t="s">
        <v>744</v>
      </c>
      <c r="D8" s="650">
        <v>6813.7152877685803</v>
      </c>
    </row>
    <row r="9" spans="1:4" ht="16.5" thickTop="1" thickBot="1">
      <c r="A9" s="666" t="s">
        <v>745</v>
      </c>
      <c r="B9" s="666" t="s">
        <v>377</v>
      </c>
      <c r="C9" s="667" t="s">
        <v>746</v>
      </c>
      <c r="D9" s="650">
        <v>3839.0930752859736</v>
      </c>
    </row>
    <row r="10" spans="1:4" ht="16.5" thickTop="1" thickBot="1">
      <c r="A10" s="666" t="s">
        <v>1668</v>
      </c>
      <c r="B10" s="666" t="s">
        <v>377</v>
      </c>
      <c r="C10" s="667" t="s">
        <v>1667</v>
      </c>
      <c r="D10" s="650">
        <v>4215.6520112438347</v>
      </c>
    </row>
    <row r="11" spans="1:4" ht="16.5" thickTop="1" thickBot="1">
      <c r="A11" s="666" t="s">
        <v>751</v>
      </c>
      <c r="B11" s="666" t="s">
        <v>377</v>
      </c>
      <c r="C11" s="667" t="s">
        <v>752</v>
      </c>
      <c r="D11" s="650">
        <v>9179.4717452104851</v>
      </c>
    </row>
    <row r="12" spans="1:4" ht="16.5" thickTop="1" thickBot="1">
      <c r="A12" s="666" t="s">
        <v>749</v>
      </c>
      <c r="B12" s="666" t="s">
        <v>377</v>
      </c>
      <c r="C12" s="667" t="s">
        <v>750</v>
      </c>
      <c r="D12" s="650">
        <v>6754.7056238341302</v>
      </c>
    </row>
    <row r="13" spans="1:4" ht="16.5" thickTop="1" thickBot="1">
      <c r="A13" s="666" t="s">
        <v>753</v>
      </c>
      <c r="B13" s="666" t="s">
        <v>92</v>
      </c>
      <c r="C13" s="667" t="s">
        <v>1935</v>
      </c>
      <c r="D13" s="650">
        <v>1002.6294339707555</v>
      </c>
    </row>
    <row r="14" spans="1:4" ht="16.5" thickTop="1" thickBot="1">
      <c r="A14" s="666" t="s">
        <v>755</v>
      </c>
      <c r="B14" s="666" t="s">
        <v>233</v>
      </c>
      <c r="C14" s="667" t="s">
        <v>1937</v>
      </c>
      <c r="D14" s="650">
        <v>36289.357838350094</v>
      </c>
    </row>
    <row r="15" spans="1:4" ht="16.5" thickTop="1" thickBot="1">
      <c r="A15" s="666" t="s">
        <v>756</v>
      </c>
      <c r="B15" s="666" t="s">
        <v>92</v>
      </c>
      <c r="C15" s="667" t="s">
        <v>1938</v>
      </c>
      <c r="D15" s="650">
        <v>994.19404876799626</v>
      </c>
    </row>
    <row r="16" spans="1:4" ht="16.5" thickTop="1" thickBot="1">
      <c r="A16" s="666" t="s">
        <v>754</v>
      </c>
      <c r="B16" s="666" t="s">
        <v>233</v>
      </c>
      <c r="C16" s="667" t="s">
        <v>1936</v>
      </c>
      <c r="D16" s="650">
        <v>44895.853878635658</v>
      </c>
    </row>
    <row r="17" spans="1:4" ht="16.5" thickTop="1" thickBot="1">
      <c r="A17" s="666" t="s">
        <v>776</v>
      </c>
      <c r="B17" s="666" t="s">
        <v>422</v>
      </c>
      <c r="C17" s="667" t="s">
        <v>777</v>
      </c>
      <c r="D17" s="650">
        <v>13338.915100848992</v>
      </c>
    </row>
    <row r="18" spans="1:4" ht="16.5" thickTop="1" thickBot="1">
      <c r="A18" s="666" t="s">
        <v>757</v>
      </c>
      <c r="B18" s="666" t="s">
        <v>387</v>
      </c>
      <c r="C18" s="667" t="s">
        <v>1939</v>
      </c>
      <c r="D18" s="650">
        <v>74549.491187807856</v>
      </c>
    </row>
    <row r="19" spans="1:4" ht="16.5" thickTop="1" thickBot="1">
      <c r="A19" s="666" t="s">
        <v>758</v>
      </c>
      <c r="B19" s="666" t="s">
        <v>387</v>
      </c>
      <c r="C19" s="667" t="s">
        <v>2240</v>
      </c>
      <c r="D19" s="650">
        <v>73449.260658494793</v>
      </c>
    </row>
    <row r="20" spans="1:4" ht="16.5" thickTop="1" thickBot="1">
      <c r="A20" s="666" t="s">
        <v>761</v>
      </c>
      <c r="B20" s="666" t="s">
        <v>387</v>
      </c>
      <c r="C20" s="667" t="s">
        <v>762</v>
      </c>
      <c r="D20" s="650">
        <v>71341.076999101439</v>
      </c>
    </row>
    <row r="21" spans="1:4" ht="16.5" thickTop="1" thickBot="1">
      <c r="A21" s="666" t="s">
        <v>759</v>
      </c>
      <c r="B21" s="666" t="s">
        <v>387</v>
      </c>
      <c r="C21" s="667" t="s">
        <v>2241</v>
      </c>
      <c r="D21" s="650">
        <v>73573.480234384988</v>
      </c>
    </row>
    <row r="22" spans="1:4" ht="16.5" thickTop="1" thickBot="1">
      <c r="A22" s="666" t="s">
        <v>760</v>
      </c>
      <c r="B22" s="666" t="s">
        <v>387</v>
      </c>
      <c r="C22" s="667" t="s">
        <v>2242</v>
      </c>
      <c r="D22" s="650">
        <v>73573.480234384988</v>
      </c>
    </row>
    <row r="23" spans="1:4" ht="16.5" thickTop="1" thickBot="1">
      <c r="A23" s="666" t="s">
        <v>763</v>
      </c>
      <c r="B23" s="666" t="s">
        <v>387</v>
      </c>
      <c r="C23" s="667" t="s">
        <v>764</v>
      </c>
      <c r="D23" s="650">
        <v>87045.980522360158</v>
      </c>
    </row>
    <row r="24" spans="1:4" ht="16.5" thickTop="1" thickBot="1">
      <c r="A24" s="666" t="s">
        <v>772</v>
      </c>
      <c r="B24" s="666" t="s">
        <v>387</v>
      </c>
      <c r="C24" s="667" t="s">
        <v>773</v>
      </c>
      <c r="D24" s="650">
        <v>19236.288609279625</v>
      </c>
    </row>
    <row r="25" spans="1:4" ht="16.5" thickTop="1" thickBot="1">
      <c r="A25" s="666" t="s">
        <v>765</v>
      </c>
      <c r="B25" s="666" t="s">
        <v>387</v>
      </c>
      <c r="C25" s="667" t="s">
        <v>766</v>
      </c>
      <c r="D25" s="650">
        <v>70606.406935979496</v>
      </c>
    </row>
    <row r="26" spans="1:4" ht="16.5" thickTop="1" thickBot="1">
      <c r="A26" s="666" t="s">
        <v>768</v>
      </c>
      <c r="B26" s="666" t="s">
        <v>387</v>
      </c>
      <c r="C26" s="667" t="s">
        <v>2002</v>
      </c>
      <c r="D26" s="650">
        <v>68029.738018943157</v>
      </c>
    </row>
    <row r="27" spans="1:4" ht="16.5" thickTop="1" thickBot="1">
      <c r="A27" s="666" t="s">
        <v>767</v>
      </c>
      <c r="B27" s="666" t="s">
        <v>387</v>
      </c>
      <c r="C27" s="667" t="s">
        <v>2004</v>
      </c>
      <c r="D27" s="650">
        <v>68061.680195600624</v>
      </c>
    </row>
    <row r="28" spans="1:4" ht="16.5" thickTop="1" thickBot="1">
      <c r="A28" s="666" t="s">
        <v>770</v>
      </c>
      <c r="B28" s="666" t="s">
        <v>387</v>
      </c>
      <c r="C28" s="667" t="s">
        <v>2003</v>
      </c>
      <c r="D28" s="650">
        <v>70038.546017624394</v>
      </c>
    </row>
    <row r="29" spans="1:4" ht="16.5" thickTop="1" thickBot="1">
      <c r="A29" s="666" t="s">
        <v>769</v>
      </c>
      <c r="B29" s="666" t="s">
        <v>387</v>
      </c>
      <c r="C29" s="667" t="s">
        <v>2001</v>
      </c>
      <c r="D29" s="650">
        <v>70036.771452254514</v>
      </c>
    </row>
    <row r="30" spans="1:4" ht="16.5" thickTop="1" thickBot="1">
      <c r="A30" s="666" t="s">
        <v>771</v>
      </c>
      <c r="B30" s="666" t="s">
        <v>387</v>
      </c>
      <c r="C30" s="667" t="s">
        <v>2243</v>
      </c>
      <c r="D30" s="650">
        <v>92082.197042022119</v>
      </c>
    </row>
    <row r="31" spans="1:4" ht="16.5" thickTop="1" thickBot="1">
      <c r="A31" s="666" t="s">
        <v>774</v>
      </c>
      <c r="B31" s="666" t="s">
        <v>422</v>
      </c>
      <c r="C31" s="667" t="s">
        <v>775</v>
      </c>
      <c r="D31" s="650">
        <v>55.721352613595968</v>
      </c>
    </row>
    <row r="32" spans="1:4" ht="16.5" thickTop="1" thickBot="1">
      <c r="A32" s="666" t="s">
        <v>779</v>
      </c>
      <c r="B32" s="666" t="s">
        <v>144</v>
      </c>
      <c r="C32" s="667" t="s">
        <v>1941</v>
      </c>
      <c r="D32" s="650">
        <v>492.22484574651105</v>
      </c>
    </row>
    <row r="33" spans="1:4" ht="16.5" thickTop="1" thickBot="1">
      <c r="A33" s="666" t="s">
        <v>780</v>
      </c>
      <c r="B33" s="666" t="s">
        <v>377</v>
      </c>
      <c r="C33" s="667" t="s">
        <v>781</v>
      </c>
      <c r="D33" s="650">
        <v>6799.8549396903009</v>
      </c>
    </row>
    <row r="34" spans="1:4" ht="16.5" thickTop="1" thickBot="1">
      <c r="A34" s="666" t="s">
        <v>786</v>
      </c>
      <c r="B34" s="666" t="s">
        <v>377</v>
      </c>
      <c r="C34" s="667" t="s">
        <v>787</v>
      </c>
      <c r="D34" s="650">
        <v>6576.4957609129233</v>
      </c>
    </row>
    <row r="35" spans="1:4" ht="16.5" thickTop="1" thickBot="1">
      <c r="A35" s="666" t="s">
        <v>782</v>
      </c>
      <c r="B35" s="666" t="s">
        <v>377</v>
      </c>
      <c r="C35" s="667" t="s">
        <v>783</v>
      </c>
      <c r="D35" s="650">
        <v>6026.0598204272874</v>
      </c>
    </row>
    <row r="36" spans="1:4" ht="16.5" thickTop="1" thickBot="1">
      <c r="A36" s="666" t="s">
        <v>784</v>
      </c>
      <c r="B36" s="666" t="s">
        <v>377</v>
      </c>
      <c r="C36" s="667" t="s">
        <v>785</v>
      </c>
      <c r="D36" s="650">
        <v>8610.2544498689076</v>
      </c>
    </row>
    <row r="37" spans="1:4" ht="16.5" thickTop="1" thickBot="1">
      <c r="A37" s="666" t="s">
        <v>898</v>
      </c>
      <c r="B37" s="666" t="s">
        <v>377</v>
      </c>
      <c r="C37" s="667" t="s">
        <v>899</v>
      </c>
      <c r="D37" s="650">
        <v>4853.0813734924286</v>
      </c>
    </row>
    <row r="38" spans="1:4" ht="16.5" thickTop="1" thickBot="1">
      <c r="A38" s="666" t="s">
        <v>788</v>
      </c>
      <c r="B38" s="666" t="s">
        <v>377</v>
      </c>
      <c r="C38" s="667" t="s">
        <v>789</v>
      </c>
      <c r="D38" s="650">
        <v>4947.4882511689666</v>
      </c>
    </row>
    <row r="39" spans="1:4" ht="16.5" thickTop="1" thickBot="1">
      <c r="A39" s="666" t="s">
        <v>917</v>
      </c>
      <c r="B39" s="666" t="s">
        <v>92</v>
      </c>
      <c r="C39" s="667" t="s">
        <v>2244</v>
      </c>
      <c r="D39" s="650">
        <v>503277.42414354818</v>
      </c>
    </row>
    <row r="40" spans="1:4" ht="16.5" thickTop="1" thickBot="1">
      <c r="A40" s="666" t="s">
        <v>896</v>
      </c>
      <c r="B40" s="666" t="s">
        <v>92</v>
      </c>
      <c r="C40" s="667" t="s">
        <v>897</v>
      </c>
      <c r="D40" s="650">
        <v>53852.615135293694</v>
      </c>
    </row>
    <row r="41" spans="1:4" ht="16.5" thickTop="1" thickBot="1">
      <c r="A41" s="666" t="s">
        <v>827</v>
      </c>
      <c r="B41" s="666" t="s">
        <v>92</v>
      </c>
      <c r="C41" s="667" t="s">
        <v>828</v>
      </c>
      <c r="D41" s="650">
        <v>1432.1128971406481</v>
      </c>
    </row>
    <row r="42" spans="1:4" ht="16.5" thickTop="1" thickBot="1">
      <c r="A42" s="666" t="s">
        <v>432</v>
      </c>
      <c r="B42" s="666" t="s">
        <v>92</v>
      </c>
      <c r="C42" s="667" t="s">
        <v>433</v>
      </c>
      <c r="D42" s="650">
        <v>18928.609231468941</v>
      </c>
    </row>
    <row r="43" spans="1:4" ht="16.5" thickTop="1" thickBot="1">
      <c r="A43" s="666" t="s">
        <v>376</v>
      </c>
      <c r="B43" s="666" t="s">
        <v>377</v>
      </c>
      <c r="C43" s="667" t="s">
        <v>378</v>
      </c>
      <c r="D43" s="650">
        <v>6151.168517310035</v>
      </c>
    </row>
    <row r="44" spans="1:4" ht="16.5" thickTop="1" thickBot="1">
      <c r="A44" s="666" t="s">
        <v>379</v>
      </c>
      <c r="B44" s="666" t="s">
        <v>144</v>
      </c>
      <c r="C44" s="667" t="s">
        <v>2245</v>
      </c>
      <c r="D44" s="650">
        <v>10839.748006989783</v>
      </c>
    </row>
    <row r="45" spans="1:4" ht="16.5" thickTop="1" thickBot="1">
      <c r="A45" s="666" t="s">
        <v>778</v>
      </c>
      <c r="B45" s="666" t="s">
        <v>377</v>
      </c>
      <c r="C45" s="667" t="s">
        <v>1940</v>
      </c>
      <c r="D45" s="650">
        <v>5914.5305512125542</v>
      </c>
    </row>
    <row r="46" spans="1:4" ht="16.5" thickTop="1" thickBot="1">
      <c r="A46" s="666" t="s">
        <v>913</v>
      </c>
      <c r="B46" s="666" t="s">
        <v>92</v>
      </c>
      <c r="C46" s="667" t="s">
        <v>1954</v>
      </c>
      <c r="D46" s="650">
        <v>3194.2176657475397</v>
      </c>
    </row>
    <row r="47" spans="1:4" ht="16.5" thickTop="1" thickBot="1">
      <c r="A47" s="666" t="s">
        <v>914</v>
      </c>
      <c r="B47" s="666" t="s">
        <v>92</v>
      </c>
      <c r="C47" s="667" t="s">
        <v>1955</v>
      </c>
      <c r="D47" s="650">
        <v>15727.263046918968</v>
      </c>
    </row>
    <row r="48" spans="1:4" ht="16.5" thickTop="1" thickBot="1">
      <c r="A48" s="666" t="s">
        <v>797</v>
      </c>
      <c r="B48" s="666" t="s">
        <v>387</v>
      </c>
      <c r="C48" s="667" t="s">
        <v>798</v>
      </c>
      <c r="D48" s="650">
        <v>38359.005034888221</v>
      </c>
    </row>
    <row r="49" spans="1:4" ht="16.5" thickTop="1" thickBot="1">
      <c r="A49" s="666" t="s">
        <v>800</v>
      </c>
      <c r="B49" s="666" t="s">
        <v>387</v>
      </c>
      <c r="C49" s="667" t="s">
        <v>801</v>
      </c>
      <c r="D49" s="650">
        <v>40885.986121568509</v>
      </c>
    </row>
    <row r="50" spans="1:4" ht="16.5" thickTop="1" thickBot="1">
      <c r="A50" s="666" t="s">
        <v>799</v>
      </c>
      <c r="B50" s="666" t="s">
        <v>387</v>
      </c>
      <c r="C50" s="667" t="s">
        <v>1943</v>
      </c>
      <c r="D50" s="650">
        <v>40885.986121568509</v>
      </c>
    </row>
    <row r="51" spans="1:4" ht="16.5" thickTop="1" thickBot="1">
      <c r="A51" s="666" t="s">
        <v>796</v>
      </c>
      <c r="B51" s="666" t="s">
        <v>387</v>
      </c>
      <c r="C51" s="667" t="s">
        <v>1942</v>
      </c>
      <c r="D51" s="650">
        <v>40885.986121568509</v>
      </c>
    </row>
    <row r="52" spans="1:4" ht="16.5" thickTop="1" thickBot="1">
      <c r="A52" s="666" t="s">
        <v>802</v>
      </c>
      <c r="B52" s="666" t="s">
        <v>387</v>
      </c>
      <c r="C52" s="667" t="s">
        <v>803</v>
      </c>
      <c r="D52" s="650">
        <v>35071.289152779675</v>
      </c>
    </row>
    <row r="53" spans="1:4" ht="16.5" thickTop="1" thickBot="1">
      <c r="A53" s="666" t="s">
        <v>380</v>
      </c>
      <c r="B53" s="666" t="s">
        <v>144</v>
      </c>
      <c r="C53" s="667" t="s">
        <v>381</v>
      </c>
      <c r="D53" s="650">
        <v>5977.7366102663718</v>
      </c>
    </row>
    <row r="54" spans="1:4" ht="16.5" thickTop="1" thickBot="1">
      <c r="A54" s="666" t="s">
        <v>794</v>
      </c>
      <c r="B54" s="666" t="s">
        <v>377</v>
      </c>
      <c r="C54" s="667" t="s">
        <v>795</v>
      </c>
      <c r="D54" s="650">
        <v>2945.7785139671751</v>
      </c>
    </row>
    <row r="55" spans="1:4" ht="16.5" thickTop="1" thickBot="1">
      <c r="A55" s="666" t="s">
        <v>790</v>
      </c>
      <c r="B55" s="666" t="s">
        <v>422</v>
      </c>
      <c r="C55" s="667" t="s">
        <v>791</v>
      </c>
      <c r="D55" s="650">
        <v>3598.8185700755612</v>
      </c>
    </row>
    <row r="56" spans="1:4" ht="16.5" thickTop="1" thickBot="1">
      <c r="A56" s="666" t="s">
        <v>792</v>
      </c>
      <c r="B56" s="666" t="s">
        <v>606</v>
      </c>
      <c r="C56" s="667" t="s">
        <v>793</v>
      </c>
      <c r="D56" s="650">
        <v>10594.155258062672</v>
      </c>
    </row>
    <row r="57" spans="1:4" ht="16.5" thickTop="1" thickBot="1">
      <c r="A57" s="666" t="s">
        <v>382</v>
      </c>
      <c r="B57" s="666" t="s">
        <v>377</v>
      </c>
      <c r="C57" s="667" t="s">
        <v>383</v>
      </c>
      <c r="D57" s="650">
        <v>6725.5548801939476</v>
      </c>
    </row>
    <row r="58" spans="1:4" ht="16.5" thickTop="1" thickBot="1">
      <c r="A58" s="666" t="s">
        <v>384</v>
      </c>
      <c r="B58" s="666" t="s">
        <v>377</v>
      </c>
      <c r="C58" s="667" t="s">
        <v>385</v>
      </c>
      <c r="D58" s="650">
        <v>3846.9059446329134</v>
      </c>
    </row>
    <row r="59" spans="1:4" ht="16.5" thickTop="1" thickBot="1">
      <c r="A59" s="666" t="s">
        <v>386</v>
      </c>
      <c r="B59" s="666" t="s">
        <v>387</v>
      </c>
      <c r="C59" s="667" t="s">
        <v>2246</v>
      </c>
      <c r="D59" s="650">
        <v>41375.766163649794</v>
      </c>
    </row>
    <row r="60" spans="1:4" ht="16.5" thickTop="1" thickBot="1">
      <c r="A60" s="666" t="s">
        <v>388</v>
      </c>
      <c r="B60" s="666" t="s">
        <v>377</v>
      </c>
      <c r="C60" s="667" t="s">
        <v>389</v>
      </c>
      <c r="D60" s="650">
        <v>11729.877094772908</v>
      </c>
    </row>
    <row r="61" spans="1:4" ht="16.5" thickTop="1" thickBot="1">
      <c r="A61" s="666" t="s">
        <v>390</v>
      </c>
      <c r="B61" s="666" t="s">
        <v>233</v>
      </c>
      <c r="C61" s="667" t="s">
        <v>391</v>
      </c>
      <c r="D61" s="650">
        <v>141603.21825332817</v>
      </c>
    </row>
    <row r="62" spans="1:4" ht="16.5" thickTop="1" thickBot="1">
      <c r="A62" s="666" t="s">
        <v>398</v>
      </c>
      <c r="B62" s="666" t="s">
        <v>233</v>
      </c>
      <c r="C62" s="667" t="s">
        <v>399</v>
      </c>
      <c r="D62" s="650">
        <v>6695.0802274068419</v>
      </c>
    </row>
    <row r="63" spans="1:4" ht="16.5" thickTop="1" thickBot="1">
      <c r="A63" s="666" t="s">
        <v>392</v>
      </c>
      <c r="B63" s="666" t="s">
        <v>387</v>
      </c>
      <c r="C63" s="667" t="s">
        <v>393</v>
      </c>
      <c r="D63" s="650">
        <v>28831.285483234988</v>
      </c>
    </row>
    <row r="64" spans="1:4" ht="16.5" thickTop="1" thickBot="1">
      <c r="A64" s="666" t="s">
        <v>400</v>
      </c>
      <c r="B64" s="666" t="s">
        <v>92</v>
      </c>
      <c r="C64" s="667" t="s">
        <v>401</v>
      </c>
      <c r="D64" s="650">
        <v>38537.854034079683</v>
      </c>
    </row>
    <row r="65" spans="1:4" ht="16.5" thickTop="1" thickBot="1">
      <c r="A65" s="666" t="s">
        <v>394</v>
      </c>
      <c r="B65" s="666" t="s">
        <v>92</v>
      </c>
      <c r="C65" s="667" t="s">
        <v>395</v>
      </c>
      <c r="D65" s="650">
        <v>118895.87978060286</v>
      </c>
    </row>
    <row r="66" spans="1:4" ht="16.5" thickTop="1" thickBot="1">
      <c r="A66" s="666" t="s">
        <v>396</v>
      </c>
      <c r="B66" s="666" t="s">
        <v>92</v>
      </c>
      <c r="C66" s="667" t="s">
        <v>397</v>
      </c>
      <c r="D66" s="650">
        <v>77193.948501972845</v>
      </c>
    </row>
    <row r="67" spans="1:4" ht="16.5" thickTop="1" thickBot="1">
      <c r="A67" s="666" t="s">
        <v>918</v>
      </c>
      <c r="B67" s="666" t="s">
        <v>144</v>
      </c>
      <c r="C67" s="667" t="s">
        <v>919</v>
      </c>
      <c r="D67" s="650">
        <v>13880.451571721496</v>
      </c>
    </row>
    <row r="68" spans="1:4" ht="16.5" thickTop="1" thickBot="1">
      <c r="A68" s="666" t="s">
        <v>402</v>
      </c>
      <c r="B68" s="666" t="s">
        <v>377</v>
      </c>
      <c r="C68" s="667" t="s">
        <v>403</v>
      </c>
      <c r="D68" s="650">
        <v>873.08616197099411</v>
      </c>
    </row>
    <row r="69" spans="1:4" ht="16.5" thickTop="1" thickBot="1">
      <c r="A69" s="666" t="s">
        <v>404</v>
      </c>
      <c r="B69" s="666" t="s">
        <v>377</v>
      </c>
      <c r="C69" s="667" t="s">
        <v>405</v>
      </c>
      <c r="D69" s="650">
        <v>12698.207729275016</v>
      </c>
    </row>
    <row r="70" spans="1:4" ht="16.5" thickTop="1" thickBot="1">
      <c r="A70" s="666" t="s">
        <v>406</v>
      </c>
      <c r="B70" s="666" t="s">
        <v>144</v>
      </c>
      <c r="C70" s="667" t="s">
        <v>407</v>
      </c>
      <c r="D70" s="650">
        <v>62190.963663369905</v>
      </c>
    </row>
    <row r="71" spans="1:4" ht="16.5" thickTop="1" thickBot="1">
      <c r="A71" s="666" t="s">
        <v>408</v>
      </c>
      <c r="B71" s="666" t="s">
        <v>92</v>
      </c>
      <c r="C71" s="667" t="s">
        <v>409</v>
      </c>
      <c r="D71" s="650">
        <v>14298.205554570915</v>
      </c>
    </row>
    <row r="72" spans="1:4" ht="16.5" thickTop="1" thickBot="1">
      <c r="A72" s="666" t="s">
        <v>410</v>
      </c>
      <c r="B72" s="666" t="s">
        <v>92</v>
      </c>
      <c r="C72" s="667" t="s">
        <v>411</v>
      </c>
      <c r="D72" s="650">
        <v>20804369.101833228</v>
      </c>
    </row>
    <row r="73" spans="1:4" ht="16.5" thickTop="1" thickBot="1">
      <c r="A73" s="666" t="s">
        <v>810</v>
      </c>
      <c r="B73" s="666" t="s">
        <v>377</v>
      </c>
      <c r="C73" s="667" t="s">
        <v>811</v>
      </c>
      <c r="D73" s="650">
        <v>1833.8358532130594</v>
      </c>
    </row>
    <row r="74" spans="1:4" ht="16.5" thickTop="1" thickBot="1">
      <c r="A74" s="666" t="s">
        <v>805</v>
      </c>
      <c r="B74" s="666" t="s">
        <v>377</v>
      </c>
      <c r="C74" s="667" t="s">
        <v>806</v>
      </c>
      <c r="D74" s="650">
        <v>1776.3399352296037</v>
      </c>
    </row>
    <row r="75" spans="1:4" ht="16.5" thickTop="1" thickBot="1">
      <c r="A75" s="666" t="s">
        <v>808</v>
      </c>
      <c r="B75" s="666" t="s">
        <v>377</v>
      </c>
      <c r="C75" s="667" t="s">
        <v>809</v>
      </c>
      <c r="D75" s="650">
        <v>1698.2590589557751</v>
      </c>
    </row>
    <row r="76" spans="1:4" ht="16.5" thickTop="1" thickBot="1">
      <c r="A76" s="666" t="s">
        <v>822</v>
      </c>
      <c r="B76" s="666" t="s">
        <v>377</v>
      </c>
      <c r="C76" s="667" t="s">
        <v>823</v>
      </c>
      <c r="D76" s="650">
        <v>2796.7150228989567</v>
      </c>
    </row>
    <row r="77" spans="1:4" ht="16.5" thickTop="1" thickBot="1">
      <c r="A77" s="666" t="s">
        <v>807</v>
      </c>
      <c r="B77" s="666" t="s">
        <v>377</v>
      </c>
      <c r="C77" s="667" t="s">
        <v>2037</v>
      </c>
      <c r="D77" s="650">
        <v>1808.2821118870793</v>
      </c>
    </row>
    <row r="78" spans="1:4" ht="16.5" thickTop="1" thickBot="1">
      <c r="A78" s="666" t="s">
        <v>817</v>
      </c>
      <c r="B78" s="666" t="s">
        <v>377</v>
      </c>
      <c r="C78" s="667" t="s">
        <v>818</v>
      </c>
      <c r="D78" s="650">
        <v>2628.8411389102253</v>
      </c>
    </row>
    <row r="79" spans="1:4" ht="16.5" thickTop="1" thickBot="1">
      <c r="A79" s="666" t="s">
        <v>819</v>
      </c>
      <c r="B79" s="666" t="s">
        <v>377</v>
      </c>
      <c r="C79" s="667" t="s">
        <v>2023</v>
      </c>
      <c r="D79" s="650">
        <v>2873.7311599508694</v>
      </c>
    </row>
    <row r="80" spans="1:4" ht="16.5" thickTop="1" thickBot="1">
      <c r="A80" s="666" t="s">
        <v>820</v>
      </c>
      <c r="B80" s="666" t="s">
        <v>377</v>
      </c>
      <c r="C80" s="667" t="s">
        <v>2024</v>
      </c>
      <c r="D80" s="650">
        <v>2977.7206906246506</v>
      </c>
    </row>
    <row r="81" spans="1:4" ht="16.5" thickTop="1" thickBot="1">
      <c r="A81" s="666" t="s">
        <v>812</v>
      </c>
      <c r="B81" s="666" t="s">
        <v>377</v>
      </c>
      <c r="C81" s="667" t="s">
        <v>2247</v>
      </c>
      <c r="D81" s="650">
        <v>2963.5241676657729</v>
      </c>
    </row>
    <row r="82" spans="1:4" ht="16.5" thickTop="1" thickBot="1">
      <c r="A82" s="666" t="s">
        <v>813</v>
      </c>
      <c r="B82" s="666" t="s">
        <v>377</v>
      </c>
      <c r="C82" s="667" t="s">
        <v>2248</v>
      </c>
      <c r="D82" s="650">
        <v>3201.3159272269786</v>
      </c>
    </row>
    <row r="83" spans="1:4" ht="16.5" thickTop="1" thickBot="1">
      <c r="A83" s="666" t="s">
        <v>814</v>
      </c>
      <c r="B83" s="666" t="s">
        <v>377</v>
      </c>
      <c r="C83" s="667" t="s">
        <v>2249</v>
      </c>
      <c r="D83" s="650">
        <v>3183.5702735283812</v>
      </c>
    </row>
    <row r="84" spans="1:4" ht="16.5" thickTop="1" thickBot="1">
      <c r="A84" s="666" t="s">
        <v>815</v>
      </c>
      <c r="B84" s="666" t="s">
        <v>377</v>
      </c>
      <c r="C84" s="667" t="s">
        <v>2250</v>
      </c>
      <c r="D84" s="650">
        <v>3410.7146408704284</v>
      </c>
    </row>
    <row r="85" spans="1:4" ht="16.5" thickTop="1" thickBot="1">
      <c r="A85" s="666" t="s">
        <v>821</v>
      </c>
      <c r="B85" s="666" t="s">
        <v>377</v>
      </c>
      <c r="C85" s="667" t="s">
        <v>1944</v>
      </c>
      <c r="D85" s="650">
        <v>3588.8810040043463</v>
      </c>
    </row>
    <row r="86" spans="1:4" ht="16.5" thickTop="1" thickBot="1">
      <c r="A86" s="666" t="s">
        <v>816</v>
      </c>
      <c r="B86" s="666" t="s">
        <v>377</v>
      </c>
      <c r="C86" s="667" t="s">
        <v>2251</v>
      </c>
      <c r="D86" s="650">
        <v>3588.8810040043463</v>
      </c>
    </row>
    <row r="87" spans="1:4" ht="16.5" thickTop="1" thickBot="1">
      <c r="A87" s="666" t="s">
        <v>804</v>
      </c>
      <c r="B87" s="666" t="s">
        <v>377</v>
      </c>
      <c r="C87" s="667" t="s">
        <v>2252</v>
      </c>
      <c r="D87" s="650">
        <v>439.38238557727266</v>
      </c>
    </row>
    <row r="88" spans="1:4" ht="16.5" thickTop="1" thickBot="1">
      <c r="A88" s="666" t="s">
        <v>826</v>
      </c>
      <c r="B88" s="666" t="s">
        <v>377</v>
      </c>
      <c r="C88" s="667" t="s">
        <v>1945</v>
      </c>
      <c r="D88" s="650">
        <v>929.38266086701674</v>
      </c>
    </row>
    <row r="89" spans="1:4" ht="16.5" thickTop="1" thickBot="1">
      <c r="A89" s="666" t="s">
        <v>824</v>
      </c>
      <c r="B89" s="666" t="s">
        <v>377</v>
      </c>
      <c r="C89" s="667" t="s">
        <v>825</v>
      </c>
      <c r="D89" s="650">
        <v>790.48629336142039</v>
      </c>
    </row>
    <row r="90" spans="1:4" ht="16.5" thickTop="1" thickBot="1">
      <c r="A90" s="666" t="s">
        <v>915</v>
      </c>
      <c r="B90" s="666" t="s">
        <v>233</v>
      </c>
      <c r="C90" s="667" t="s">
        <v>916</v>
      </c>
      <c r="D90" s="650">
        <v>10647.392219158464</v>
      </c>
    </row>
    <row r="91" spans="1:4" ht="16.5" thickTop="1" thickBot="1">
      <c r="A91" s="666" t="s">
        <v>412</v>
      </c>
      <c r="B91" s="666" t="s">
        <v>377</v>
      </c>
      <c r="C91" s="667" t="s">
        <v>2253</v>
      </c>
      <c r="D91" s="650">
        <v>21057.592795926728</v>
      </c>
    </row>
    <row r="92" spans="1:4" ht="16.5" thickTop="1" thickBot="1">
      <c r="A92" s="666" t="s">
        <v>413</v>
      </c>
      <c r="B92" s="666" t="s">
        <v>144</v>
      </c>
      <c r="C92" s="667" t="s">
        <v>414</v>
      </c>
      <c r="D92" s="650">
        <v>32527.783229529112</v>
      </c>
    </row>
    <row r="93" spans="1:4" ht="16.5" thickTop="1" thickBot="1">
      <c r="A93" s="666" t="s">
        <v>415</v>
      </c>
      <c r="B93" s="666" t="s">
        <v>144</v>
      </c>
      <c r="C93" s="667" t="s">
        <v>416</v>
      </c>
      <c r="D93" s="650">
        <v>1136.7865759321521</v>
      </c>
    </row>
    <row r="94" spans="1:4" ht="16.5" thickTop="1" thickBot="1">
      <c r="A94" s="666" t="s">
        <v>417</v>
      </c>
      <c r="B94" s="666" t="s">
        <v>144</v>
      </c>
      <c r="C94" s="667" t="s">
        <v>418</v>
      </c>
      <c r="D94" s="650">
        <v>975.30112727491542</v>
      </c>
    </row>
    <row r="95" spans="1:4" ht="16.5" thickTop="1" thickBot="1">
      <c r="A95" s="666" t="s">
        <v>419</v>
      </c>
      <c r="B95" s="666" t="s">
        <v>377</v>
      </c>
      <c r="C95" s="667" t="s">
        <v>420</v>
      </c>
      <c r="D95" s="650">
        <v>5368.2925241978483</v>
      </c>
    </row>
    <row r="96" spans="1:4" ht="16.5" thickTop="1" thickBot="1">
      <c r="A96" s="666" t="s">
        <v>436</v>
      </c>
      <c r="B96" s="666" t="s">
        <v>377</v>
      </c>
      <c r="C96" s="667" t="s">
        <v>437</v>
      </c>
      <c r="D96" s="650">
        <v>4249.8982483232967</v>
      </c>
    </row>
    <row r="97" spans="1:4" ht="16.5" thickTop="1" thickBot="1">
      <c r="A97" s="666" t="s">
        <v>434</v>
      </c>
      <c r="B97" s="666" t="s">
        <v>377</v>
      </c>
      <c r="C97" s="667" t="s">
        <v>435</v>
      </c>
      <c r="D97" s="650">
        <v>6710.3656552473094</v>
      </c>
    </row>
    <row r="98" spans="1:4" ht="16.5" thickTop="1" thickBot="1">
      <c r="A98" s="666" t="s">
        <v>421</v>
      </c>
      <c r="B98" s="666" t="s">
        <v>422</v>
      </c>
      <c r="C98" s="667" t="s">
        <v>423</v>
      </c>
      <c r="D98" s="650">
        <v>3914.3799655609309</v>
      </c>
    </row>
    <row r="99" spans="1:4" ht="16.5" thickTop="1" thickBot="1">
      <c r="A99" s="666" t="s">
        <v>835</v>
      </c>
      <c r="B99" s="666" t="s">
        <v>387</v>
      </c>
      <c r="C99" s="667" t="s">
        <v>2254</v>
      </c>
      <c r="D99" s="650">
        <v>462209.65682009893</v>
      </c>
    </row>
    <row r="100" spans="1:4" ht="16.5" thickTop="1" thickBot="1">
      <c r="A100" s="666" t="s">
        <v>836</v>
      </c>
      <c r="B100" s="666" t="s">
        <v>387</v>
      </c>
      <c r="C100" s="667" t="s">
        <v>2255</v>
      </c>
      <c r="D100" s="650">
        <v>421417.39559896052</v>
      </c>
    </row>
    <row r="101" spans="1:4" ht="16.5" thickTop="1" thickBot="1">
      <c r="A101" s="666" t="s">
        <v>837</v>
      </c>
      <c r="B101" s="666" t="s">
        <v>387</v>
      </c>
      <c r="C101" s="667" t="s">
        <v>2256</v>
      </c>
      <c r="D101" s="650">
        <v>586141.07114311727</v>
      </c>
    </row>
    <row r="102" spans="1:4" ht="16.5" thickTop="1" thickBot="1">
      <c r="A102" s="666" t="s">
        <v>838</v>
      </c>
      <c r="B102" s="666" t="s">
        <v>387</v>
      </c>
      <c r="C102" s="667" t="s">
        <v>2257</v>
      </c>
      <c r="D102" s="650">
        <v>470247.04614216922</v>
      </c>
    </row>
    <row r="103" spans="1:4" ht="16.5" thickTop="1" thickBot="1">
      <c r="A103" s="666" t="s">
        <v>839</v>
      </c>
      <c r="B103" s="666" t="s">
        <v>387</v>
      </c>
      <c r="C103" s="667" t="s">
        <v>2258</v>
      </c>
      <c r="D103" s="650">
        <v>481271.00113281189</v>
      </c>
    </row>
    <row r="104" spans="1:4" ht="16.5" thickTop="1" thickBot="1">
      <c r="A104" s="666" t="s">
        <v>833</v>
      </c>
      <c r="B104" s="666" t="s">
        <v>387</v>
      </c>
      <c r="C104" s="667" t="s">
        <v>2006</v>
      </c>
      <c r="D104" s="650">
        <v>356976.18367094779</v>
      </c>
    </row>
    <row r="105" spans="1:4" ht="16.5" thickTop="1" thickBot="1">
      <c r="A105" s="666" t="s">
        <v>832</v>
      </c>
      <c r="B105" s="666" t="s">
        <v>387</v>
      </c>
      <c r="C105" s="667" t="s">
        <v>2007</v>
      </c>
      <c r="D105" s="650">
        <v>385605.601695969</v>
      </c>
    </row>
    <row r="106" spans="1:4" ht="16.5" thickTop="1" thickBot="1">
      <c r="A106" s="666" t="s">
        <v>1661</v>
      </c>
      <c r="B106" s="666" t="s">
        <v>387</v>
      </c>
      <c r="C106" s="667" t="s">
        <v>2005</v>
      </c>
      <c r="D106" s="650">
        <v>405996.42253487941</v>
      </c>
    </row>
    <row r="107" spans="1:4" ht="16.5" thickTop="1" thickBot="1">
      <c r="A107" s="666" t="s">
        <v>829</v>
      </c>
      <c r="B107" s="666" t="s">
        <v>387</v>
      </c>
      <c r="C107" s="667" t="s">
        <v>2005</v>
      </c>
      <c r="D107" s="650">
        <v>405996.42253487941</v>
      </c>
    </row>
    <row r="108" spans="1:4" ht="16.5" thickTop="1" thickBot="1">
      <c r="A108" s="666" t="s">
        <v>831</v>
      </c>
      <c r="B108" s="666" t="s">
        <v>387</v>
      </c>
      <c r="C108" s="667" t="s">
        <v>2008</v>
      </c>
      <c r="D108" s="650">
        <v>417498.09052308829</v>
      </c>
    </row>
    <row r="109" spans="1:4" ht="16.5" thickTop="1" thickBot="1">
      <c r="A109" s="666" t="s">
        <v>830</v>
      </c>
      <c r="B109" s="666" t="s">
        <v>387</v>
      </c>
      <c r="C109" s="667" t="s">
        <v>2009</v>
      </c>
      <c r="D109" s="650">
        <v>428315.48610467935</v>
      </c>
    </row>
    <row r="110" spans="1:4" ht="16.5" thickTop="1" thickBot="1">
      <c r="A110" s="666" t="s">
        <v>834</v>
      </c>
      <c r="B110" s="666" t="s">
        <v>387</v>
      </c>
      <c r="C110" s="667" t="s">
        <v>2010</v>
      </c>
      <c r="D110" s="650">
        <v>386798.71783391654</v>
      </c>
    </row>
    <row r="111" spans="1:4" ht="16.5" thickTop="1" thickBot="1">
      <c r="A111" s="666" t="s">
        <v>424</v>
      </c>
      <c r="B111" s="666" t="s">
        <v>144</v>
      </c>
      <c r="C111" s="667" t="s">
        <v>425</v>
      </c>
      <c r="D111" s="650">
        <v>2340.3563352721903</v>
      </c>
    </row>
    <row r="112" spans="1:4" ht="16.5" thickTop="1" thickBot="1">
      <c r="A112" s="666" t="s">
        <v>426</v>
      </c>
      <c r="B112" s="666" t="s">
        <v>233</v>
      </c>
      <c r="C112" s="667" t="s">
        <v>427</v>
      </c>
      <c r="D112" s="650">
        <v>1899.1398588238983</v>
      </c>
    </row>
    <row r="113" spans="1:4" ht="16.5" thickTop="1" thickBot="1">
      <c r="A113" s="666" t="s">
        <v>428</v>
      </c>
      <c r="B113" s="666" t="s">
        <v>92</v>
      </c>
      <c r="C113" s="667" t="s">
        <v>427</v>
      </c>
      <c r="D113" s="650">
        <v>1286.9148062222864</v>
      </c>
    </row>
    <row r="114" spans="1:4" ht="16.5" thickTop="1" thickBot="1">
      <c r="A114" s="666" t="s">
        <v>429</v>
      </c>
      <c r="B114" s="666" t="s">
        <v>144</v>
      </c>
      <c r="C114" s="667" t="s">
        <v>2259</v>
      </c>
      <c r="D114" s="650">
        <v>58660.750313696371</v>
      </c>
    </row>
    <row r="115" spans="1:4" ht="16.5" thickTop="1" thickBot="1">
      <c r="A115" s="666" t="s">
        <v>430</v>
      </c>
      <c r="B115" s="666" t="s">
        <v>92</v>
      </c>
      <c r="C115" s="667" t="s">
        <v>431</v>
      </c>
      <c r="D115" s="650">
        <v>56690.077020829835</v>
      </c>
    </row>
    <row r="116" spans="1:4" ht="16.5" thickTop="1" thickBot="1">
      <c r="A116" s="666" t="s">
        <v>438</v>
      </c>
      <c r="B116" s="666" t="s">
        <v>92</v>
      </c>
      <c r="C116" s="667" t="s">
        <v>1913</v>
      </c>
      <c r="D116" s="650">
        <v>403754.79155967251</v>
      </c>
    </row>
    <row r="117" spans="1:4" ht="16.5" thickTop="1" thickBot="1">
      <c r="A117" s="666" t="s">
        <v>440</v>
      </c>
      <c r="B117" s="666" t="s">
        <v>92</v>
      </c>
      <c r="C117" s="667" t="s">
        <v>441</v>
      </c>
      <c r="D117" s="650">
        <v>70427.530746697623</v>
      </c>
    </row>
    <row r="118" spans="1:4" ht="16.5" thickTop="1" thickBot="1">
      <c r="A118" s="666" t="s">
        <v>439</v>
      </c>
      <c r="B118" s="666" t="s">
        <v>92</v>
      </c>
      <c r="C118" s="667" t="s">
        <v>2260</v>
      </c>
      <c r="D118" s="650">
        <v>70471.18505479618</v>
      </c>
    </row>
    <row r="119" spans="1:4" ht="16.5" thickTop="1" thickBot="1">
      <c r="A119" s="666" t="s">
        <v>443</v>
      </c>
      <c r="B119" s="666" t="s">
        <v>387</v>
      </c>
      <c r="C119" s="667" t="s">
        <v>2261</v>
      </c>
      <c r="D119" s="650">
        <v>8304.767640306618</v>
      </c>
    </row>
    <row r="120" spans="1:4" ht="16.5" thickTop="1" thickBot="1">
      <c r="A120" s="666" t="s">
        <v>442</v>
      </c>
      <c r="B120" s="666" t="s">
        <v>387</v>
      </c>
      <c r="C120" s="667" t="s">
        <v>2262</v>
      </c>
      <c r="D120" s="650">
        <v>7623.547907621456</v>
      </c>
    </row>
    <row r="121" spans="1:4" ht="16.5" thickTop="1" thickBot="1">
      <c r="A121" s="666" t="s">
        <v>840</v>
      </c>
      <c r="B121" s="666" t="s">
        <v>606</v>
      </c>
      <c r="C121" s="667" t="s">
        <v>2263</v>
      </c>
      <c r="D121" s="650">
        <v>27561.129672365656</v>
      </c>
    </row>
    <row r="122" spans="1:4" ht="16.5" thickTop="1" thickBot="1">
      <c r="A122" s="666" t="s">
        <v>841</v>
      </c>
      <c r="B122" s="666" t="s">
        <v>606</v>
      </c>
      <c r="C122" s="667" t="s">
        <v>1946</v>
      </c>
      <c r="D122" s="650">
        <v>29186.986464231151</v>
      </c>
    </row>
    <row r="123" spans="1:4" ht="16.5" thickTop="1" thickBot="1">
      <c r="A123" s="666" t="s">
        <v>444</v>
      </c>
      <c r="B123" s="666" t="s">
        <v>387</v>
      </c>
      <c r="C123" s="667" t="s">
        <v>1914</v>
      </c>
      <c r="D123" s="650">
        <v>4265.7342787750631</v>
      </c>
    </row>
    <row r="124" spans="1:4" ht="16.5" thickTop="1" thickBot="1">
      <c r="A124" s="666" t="s">
        <v>445</v>
      </c>
      <c r="B124" s="666" t="s">
        <v>144</v>
      </c>
      <c r="C124" s="667" t="s">
        <v>446</v>
      </c>
      <c r="D124" s="650">
        <v>20520.772260945203</v>
      </c>
    </row>
    <row r="125" spans="1:4" ht="16.5" thickTop="1" thickBot="1">
      <c r="A125" s="666" t="s">
        <v>865</v>
      </c>
      <c r="B125" s="666" t="s">
        <v>422</v>
      </c>
      <c r="C125" s="667" t="s">
        <v>1947</v>
      </c>
      <c r="D125" s="650">
        <v>2145.4495321604309</v>
      </c>
    </row>
    <row r="126" spans="1:4" ht="16.5" thickTop="1" thickBot="1">
      <c r="A126" s="666" t="s">
        <v>866</v>
      </c>
      <c r="B126" s="666" t="s">
        <v>422</v>
      </c>
      <c r="C126" s="667" t="s">
        <v>1948</v>
      </c>
      <c r="D126" s="650">
        <v>2780.7439345702187</v>
      </c>
    </row>
    <row r="127" spans="1:4" ht="16.5" thickTop="1" thickBot="1">
      <c r="A127" s="666" t="s">
        <v>864</v>
      </c>
      <c r="B127" s="666" t="s">
        <v>422</v>
      </c>
      <c r="C127" s="667" t="s">
        <v>2264</v>
      </c>
      <c r="D127" s="650">
        <v>2778.9693692003593</v>
      </c>
    </row>
    <row r="128" spans="1:4" ht="16.5" thickTop="1" thickBot="1">
      <c r="A128" s="666" t="s">
        <v>846</v>
      </c>
      <c r="B128" s="666" t="s">
        <v>422</v>
      </c>
      <c r="C128" s="667" t="s">
        <v>847</v>
      </c>
      <c r="D128" s="650">
        <v>2127.7038784618335</v>
      </c>
    </row>
    <row r="129" spans="1:4" ht="16.5" thickTop="1" thickBot="1">
      <c r="A129" s="666" t="s">
        <v>848</v>
      </c>
      <c r="B129" s="666" t="s">
        <v>422</v>
      </c>
      <c r="C129" s="667" t="s">
        <v>849</v>
      </c>
      <c r="D129" s="650">
        <v>2127.7038784618335</v>
      </c>
    </row>
    <row r="130" spans="1:4" ht="16.5" thickTop="1" thickBot="1">
      <c r="A130" s="666" t="s">
        <v>850</v>
      </c>
      <c r="B130" s="666" t="s">
        <v>422</v>
      </c>
      <c r="C130" s="667" t="s">
        <v>851</v>
      </c>
      <c r="D130" s="650">
        <v>2065.5940905167422</v>
      </c>
    </row>
    <row r="131" spans="1:4" ht="16.5" thickTop="1" thickBot="1">
      <c r="A131" s="666" t="s">
        <v>852</v>
      </c>
      <c r="B131" s="666" t="s">
        <v>422</v>
      </c>
      <c r="C131" s="667" t="s">
        <v>853</v>
      </c>
      <c r="D131" s="650">
        <v>2778.9693692003593</v>
      </c>
    </row>
    <row r="132" spans="1:4" ht="16.5" thickTop="1" thickBot="1">
      <c r="A132" s="666" t="s">
        <v>854</v>
      </c>
      <c r="B132" s="666" t="s">
        <v>422</v>
      </c>
      <c r="C132" s="667" t="s">
        <v>855</v>
      </c>
      <c r="D132" s="650">
        <v>2069.1432212564614</v>
      </c>
    </row>
    <row r="133" spans="1:4" ht="16.5" thickTop="1" thickBot="1">
      <c r="A133" s="666" t="s">
        <v>858</v>
      </c>
      <c r="B133" s="666" t="s">
        <v>422</v>
      </c>
      <c r="C133" s="667" t="s">
        <v>859</v>
      </c>
      <c r="D133" s="650">
        <v>1930.0172962594577</v>
      </c>
    </row>
    <row r="134" spans="1:4" ht="16.5" thickTop="1" thickBot="1">
      <c r="A134" s="666" t="s">
        <v>856</v>
      </c>
      <c r="B134" s="666" t="s">
        <v>422</v>
      </c>
      <c r="C134" s="667" t="s">
        <v>857</v>
      </c>
      <c r="D134" s="650">
        <v>2125.9293130919737</v>
      </c>
    </row>
    <row r="135" spans="1:4" ht="16.5" thickTop="1" thickBot="1">
      <c r="A135" s="666" t="s">
        <v>860</v>
      </c>
      <c r="B135" s="666" t="s">
        <v>422</v>
      </c>
      <c r="C135" s="667" t="s">
        <v>861</v>
      </c>
      <c r="D135" s="650">
        <v>2241.2760621328566</v>
      </c>
    </row>
    <row r="136" spans="1:4" ht="16.5" thickTop="1" thickBot="1">
      <c r="A136" s="666" t="s">
        <v>862</v>
      </c>
      <c r="B136" s="666" t="s">
        <v>422</v>
      </c>
      <c r="C136" s="667" t="s">
        <v>863</v>
      </c>
      <c r="D136" s="650">
        <v>2385.0158570914964</v>
      </c>
    </row>
    <row r="137" spans="1:4" ht="16.5" thickTop="1" thickBot="1">
      <c r="A137" s="666" t="s">
        <v>845</v>
      </c>
      <c r="B137" s="666" t="s">
        <v>377</v>
      </c>
      <c r="C137" s="667" t="s">
        <v>2265</v>
      </c>
      <c r="D137" s="650">
        <v>9506.3513449336915</v>
      </c>
    </row>
    <row r="138" spans="1:4" ht="31.5" thickTop="1" thickBot="1">
      <c r="A138" s="666" t="s">
        <v>842</v>
      </c>
      <c r="B138" s="666" t="s">
        <v>843</v>
      </c>
      <c r="C138" s="667" t="s">
        <v>844</v>
      </c>
      <c r="D138" s="650">
        <v>3.5415492571266749E-2</v>
      </c>
    </row>
    <row r="139" spans="1:4" ht="16.5" thickTop="1" thickBot="1">
      <c r="A139" s="666" t="s">
        <v>447</v>
      </c>
      <c r="B139" s="666" t="s">
        <v>377</v>
      </c>
      <c r="C139" s="667" t="s">
        <v>448</v>
      </c>
      <c r="D139" s="650">
        <v>7722.2554495734985</v>
      </c>
    </row>
    <row r="140" spans="1:4" ht="16.5" thickTop="1" thickBot="1">
      <c r="A140" s="666" t="s">
        <v>449</v>
      </c>
      <c r="B140" s="666" t="s">
        <v>450</v>
      </c>
      <c r="C140" s="667" t="s">
        <v>2266</v>
      </c>
      <c r="D140" s="650">
        <v>749.07424769233933</v>
      </c>
    </row>
    <row r="141" spans="1:4" ht="16.5" thickTop="1" thickBot="1">
      <c r="A141" s="666" t="s">
        <v>451</v>
      </c>
      <c r="B141" s="666" t="s">
        <v>144</v>
      </c>
      <c r="C141" s="667" t="s">
        <v>2267</v>
      </c>
      <c r="D141" s="650">
        <v>3032.824961204612</v>
      </c>
    </row>
    <row r="142" spans="1:4" ht="16.5" thickTop="1" thickBot="1">
      <c r="A142" s="666" t="s">
        <v>452</v>
      </c>
      <c r="B142" s="666" t="s">
        <v>92</v>
      </c>
      <c r="C142" s="667" t="s">
        <v>2268</v>
      </c>
      <c r="D142" s="650">
        <v>2899.3736295453427</v>
      </c>
    </row>
    <row r="143" spans="1:4" ht="16.5" thickTop="1" thickBot="1">
      <c r="A143" s="666" t="s">
        <v>453</v>
      </c>
      <c r="B143" s="666" t="s">
        <v>454</v>
      </c>
      <c r="C143" s="667" t="s">
        <v>455</v>
      </c>
      <c r="D143" s="650">
        <v>10624.74562080824</v>
      </c>
    </row>
    <row r="144" spans="1:4" ht="16.5" thickTop="1" thickBot="1">
      <c r="A144" s="666" t="s">
        <v>456</v>
      </c>
      <c r="B144" s="666" t="s">
        <v>422</v>
      </c>
      <c r="C144" s="667" t="s">
        <v>457</v>
      </c>
      <c r="D144" s="650">
        <v>28377.168193831905</v>
      </c>
    </row>
    <row r="145" spans="1:4" ht="16.5" thickTop="1" thickBot="1">
      <c r="A145" s="666" t="s">
        <v>873</v>
      </c>
      <c r="B145" s="666" t="s">
        <v>233</v>
      </c>
      <c r="C145" s="667" t="s">
        <v>875</v>
      </c>
      <c r="D145" s="650">
        <v>21900.413651136223</v>
      </c>
    </row>
    <row r="146" spans="1:4" ht="31.5" thickTop="1" thickBot="1">
      <c r="A146" s="666" t="s">
        <v>867</v>
      </c>
      <c r="B146" s="666" t="s">
        <v>233</v>
      </c>
      <c r="C146" s="667" t="s">
        <v>2269</v>
      </c>
      <c r="D146" s="650">
        <v>10289.877632354302</v>
      </c>
    </row>
    <row r="147" spans="1:4" ht="16.5" thickTop="1" thickBot="1">
      <c r="A147" s="666" t="s">
        <v>868</v>
      </c>
      <c r="B147" s="666" t="s">
        <v>233</v>
      </c>
      <c r="C147" s="667" t="s">
        <v>2270</v>
      </c>
      <c r="D147" s="650">
        <v>25339.228314940927</v>
      </c>
    </row>
    <row r="148" spans="1:4" ht="16.5" thickTop="1" thickBot="1">
      <c r="A148" s="666" t="s">
        <v>1691</v>
      </c>
      <c r="B148" s="666" t="s">
        <v>233</v>
      </c>
      <c r="C148" s="667" t="s">
        <v>1949</v>
      </c>
      <c r="D148" s="650">
        <v>15417.382282048524</v>
      </c>
    </row>
    <row r="149" spans="1:4" ht="16.5" thickTop="1" thickBot="1">
      <c r="A149" s="666" t="s">
        <v>869</v>
      </c>
      <c r="B149" s="666" t="s">
        <v>144</v>
      </c>
      <c r="C149" s="667" t="s">
        <v>2271</v>
      </c>
      <c r="D149" s="650">
        <v>40547.494730636055</v>
      </c>
    </row>
    <row r="150" spans="1:4" ht="16.5" thickTop="1" thickBot="1">
      <c r="A150" s="666" t="s">
        <v>870</v>
      </c>
      <c r="B150" s="666" t="s">
        <v>233</v>
      </c>
      <c r="C150" s="667" t="s">
        <v>871</v>
      </c>
      <c r="D150" s="650">
        <v>12331.749333006759</v>
      </c>
    </row>
    <row r="151" spans="1:4" ht="16.5" thickTop="1" thickBot="1">
      <c r="A151" s="666" t="s">
        <v>872</v>
      </c>
      <c r="B151" s="666" t="s">
        <v>450</v>
      </c>
      <c r="C151" s="667" t="s">
        <v>2272</v>
      </c>
      <c r="D151" s="650">
        <v>200983.13905300284</v>
      </c>
    </row>
    <row r="152" spans="1:4" ht="16.5" thickTop="1" thickBot="1">
      <c r="A152" s="666" t="s">
        <v>458</v>
      </c>
      <c r="B152" s="666" t="s">
        <v>92</v>
      </c>
      <c r="C152" s="667" t="s">
        <v>459</v>
      </c>
      <c r="D152" s="650">
        <v>1230.2337034620066</v>
      </c>
    </row>
    <row r="153" spans="1:4" ht="16.5" thickTop="1" thickBot="1">
      <c r="A153" s="666" t="s">
        <v>460</v>
      </c>
      <c r="B153" s="666" t="s">
        <v>377</v>
      </c>
      <c r="C153" s="667" t="s">
        <v>461</v>
      </c>
      <c r="D153" s="650">
        <v>27870.530261996773</v>
      </c>
    </row>
    <row r="154" spans="1:4" ht="16.5" thickTop="1" thickBot="1">
      <c r="A154" s="666" t="s">
        <v>462</v>
      </c>
      <c r="B154" s="666" t="s">
        <v>377</v>
      </c>
      <c r="C154" s="667" t="s">
        <v>463</v>
      </c>
      <c r="D154" s="650">
        <v>5595.5595242417448</v>
      </c>
    </row>
    <row r="155" spans="1:4" ht="16.5" thickTop="1" thickBot="1">
      <c r="A155" s="666" t="s">
        <v>909</v>
      </c>
      <c r="B155" s="666" t="s">
        <v>144</v>
      </c>
      <c r="C155" s="667" t="s">
        <v>2273</v>
      </c>
      <c r="D155" s="650">
        <v>92355.165090782655</v>
      </c>
    </row>
    <row r="156" spans="1:4" ht="16.5" thickTop="1" thickBot="1">
      <c r="A156" s="666" t="s">
        <v>910</v>
      </c>
      <c r="B156" s="666" t="s">
        <v>144</v>
      </c>
      <c r="C156" s="667" t="s">
        <v>2274</v>
      </c>
      <c r="D156" s="650">
        <v>27973.538664321062</v>
      </c>
    </row>
    <row r="157" spans="1:4" ht="16.5" thickTop="1" thickBot="1">
      <c r="A157" s="666" t="s">
        <v>911</v>
      </c>
      <c r="B157" s="666" t="s">
        <v>144</v>
      </c>
      <c r="C157" s="667" t="s">
        <v>2275</v>
      </c>
      <c r="D157" s="650">
        <v>41829.345072185948</v>
      </c>
    </row>
    <row r="158" spans="1:4" ht="16.5" thickTop="1" thickBot="1">
      <c r="A158" s="666" t="s">
        <v>912</v>
      </c>
      <c r="B158" s="666" t="s">
        <v>144</v>
      </c>
      <c r="C158" s="667" t="s">
        <v>2276</v>
      </c>
      <c r="D158" s="650">
        <v>75925.134262523119</v>
      </c>
    </row>
    <row r="159" spans="1:4" ht="16.5" thickTop="1" thickBot="1">
      <c r="A159" s="666" t="s">
        <v>466</v>
      </c>
      <c r="B159" s="666" t="s">
        <v>233</v>
      </c>
      <c r="C159" s="667" t="s">
        <v>467</v>
      </c>
      <c r="D159" s="650">
        <v>7672.1235563604023</v>
      </c>
    </row>
    <row r="160" spans="1:4" ht="16.5" thickTop="1" thickBot="1">
      <c r="A160" s="666" t="s">
        <v>902</v>
      </c>
      <c r="B160" s="666" t="s">
        <v>233</v>
      </c>
      <c r="C160" s="667" t="s">
        <v>467</v>
      </c>
      <c r="D160" s="650">
        <v>7672.1235563604023</v>
      </c>
    </row>
    <row r="161" spans="1:4" ht="16.5" thickTop="1" thickBot="1">
      <c r="A161" s="666" t="s">
        <v>468</v>
      </c>
      <c r="B161" s="666" t="s">
        <v>233</v>
      </c>
      <c r="C161" s="667" t="s">
        <v>469</v>
      </c>
      <c r="D161" s="650">
        <v>11478.527271963947</v>
      </c>
    </row>
    <row r="162" spans="1:4" ht="16.5" thickTop="1" thickBot="1">
      <c r="A162" s="666" t="s">
        <v>903</v>
      </c>
      <c r="B162" s="666" t="s">
        <v>233</v>
      </c>
      <c r="C162" s="667" t="s">
        <v>469</v>
      </c>
      <c r="D162" s="650">
        <v>11478.527271963947</v>
      </c>
    </row>
    <row r="163" spans="1:4" ht="16.5" thickTop="1" thickBot="1">
      <c r="A163" s="666" t="s">
        <v>894</v>
      </c>
      <c r="B163" s="666" t="s">
        <v>233</v>
      </c>
      <c r="C163" s="667" t="s">
        <v>895</v>
      </c>
      <c r="D163" s="650">
        <v>11199.36807226155</v>
      </c>
    </row>
    <row r="164" spans="1:4" ht="16.5" thickTop="1" thickBot="1">
      <c r="A164" s="666" t="s">
        <v>900</v>
      </c>
      <c r="B164" s="666" t="s">
        <v>233</v>
      </c>
      <c r="C164" s="667" t="s">
        <v>895</v>
      </c>
      <c r="D164" s="650">
        <v>11199.36807226155</v>
      </c>
    </row>
    <row r="165" spans="1:4" ht="16.5" thickTop="1" thickBot="1">
      <c r="A165" s="666" t="s">
        <v>907</v>
      </c>
      <c r="B165" s="666" t="s">
        <v>874</v>
      </c>
      <c r="C165" s="667" t="s">
        <v>908</v>
      </c>
      <c r="D165" s="650">
        <v>17938.871427640461</v>
      </c>
    </row>
    <row r="166" spans="1:4" ht="16.5" thickTop="1" thickBot="1">
      <c r="A166" s="666" t="s">
        <v>905</v>
      </c>
      <c r="B166" s="666" t="s">
        <v>233</v>
      </c>
      <c r="C166" s="667" t="s">
        <v>906</v>
      </c>
      <c r="D166" s="650">
        <v>11698.756735810999</v>
      </c>
    </row>
    <row r="167" spans="1:4" ht="16.5" thickTop="1" thickBot="1">
      <c r="A167" s="666" t="s">
        <v>470</v>
      </c>
      <c r="B167" s="666" t="s">
        <v>233</v>
      </c>
      <c r="C167" s="667" t="s">
        <v>471</v>
      </c>
      <c r="D167" s="650">
        <v>8597.9707764128725</v>
      </c>
    </row>
    <row r="168" spans="1:4" ht="16.5" thickTop="1" thickBot="1">
      <c r="A168" s="666" t="s">
        <v>904</v>
      </c>
      <c r="B168" s="666" t="s">
        <v>233</v>
      </c>
      <c r="C168" s="667" t="s">
        <v>471</v>
      </c>
      <c r="D168" s="650">
        <v>8597.9707764128725</v>
      </c>
    </row>
    <row r="169" spans="1:4" ht="16.5" thickTop="1" thickBot="1">
      <c r="A169" s="666" t="s">
        <v>464</v>
      </c>
      <c r="B169" s="666" t="s">
        <v>233</v>
      </c>
      <c r="C169" s="667" t="s">
        <v>465</v>
      </c>
      <c r="D169" s="650">
        <v>13968.827362933029</v>
      </c>
    </row>
    <row r="170" spans="1:4" ht="16.5" thickTop="1" thickBot="1">
      <c r="A170" s="666" t="s">
        <v>901</v>
      </c>
      <c r="B170" s="666" t="s">
        <v>233</v>
      </c>
      <c r="C170" s="667" t="s">
        <v>465</v>
      </c>
      <c r="D170" s="650">
        <v>13968.827362933029</v>
      </c>
    </row>
    <row r="171" spans="1:4" ht="16.5" thickTop="1" thickBot="1">
      <c r="A171" s="666" t="s">
        <v>877</v>
      </c>
      <c r="B171" s="666" t="s">
        <v>233</v>
      </c>
      <c r="C171" s="667" t="s">
        <v>878</v>
      </c>
      <c r="D171" s="650">
        <v>11961.657120791479</v>
      </c>
    </row>
    <row r="172" spans="1:4" ht="16.5" thickTop="1" thickBot="1">
      <c r="A172" s="666" t="s">
        <v>890</v>
      </c>
      <c r="B172" s="666" t="s">
        <v>874</v>
      </c>
      <c r="C172" s="667" t="s">
        <v>891</v>
      </c>
      <c r="D172" s="650">
        <v>29284.725580508875</v>
      </c>
    </row>
    <row r="173" spans="1:4" ht="16.5" thickTop="1" thickBot="1">
      <c r="A173" s="666" t="s">
        <v>892</v>
      </c>
      <c r="B173" s="666" t="s">
        <v>874</v>
      </c>
      <c r="C173" s="667" t="s">
        <v>893</v>
      </c>
      <c r="D173" s="650">
        <v>7983.7443977076082</v>
      </c>
    </row>
    <row r="174" spans="1:4" ht="16.5" thickTop="1" thickBot="1">
      <c r="A174" s="666" t="s">
        <v>879</v>
      </c>
      <c r="B174" s="666" t="s">
        <v>233</v>
      </c>
      <c r="C174" s="667" t="s">
        <v>880</v>
      </c>
      <c r="D174" s="650">
        <v>3707.9553467974097</v>
      </c>
    </row>
    <row r="175" spans="1:4" ht="16.5" thickTop="1" thickBot="1">
      <c r="A175" s="666" t="s">
        <v>881</v>
      </c>
      <c r="B175" s="666" t="s">
        <v>233</v>
      </c>
      <c r="C175" s="667" t="s">
        <v>882</v>
      </c>
      <c r="D175" s="650">
        <v>5442.2164640799265</v>
      </c>
    </row>
    <row r="176" spans="1:4" ht="31.5" thickTop="1" thickBot="1">
      <c r="A176" s="666" t="s">
        <v>887</v>
      </c>
      <c r="B176" s="666" t="s">
        <v>233</v>
      </c>
      <c r="C176" s="667" t="s">
        <v>1952</v>
      </c>
      <c r="D176" s="650">
        <v>5868.8250337946383</v>
      </c>
    </row>
    <row r="177" spans="1:4" ht="16.5" thickTop="1" thickBot="1">
      <c r="A177" s="666" t="s">
        <v>883</v>
      </c>
      <c r="B177" s="666" t="s">
        <v>233</v>
      </c>
      <c r="C177" s="667" t="s">
        <v>1951</v>
      </c>
      <c r="D177" s="650">
        <v>6223.3484712887275</v>
      </c>
    </row>
    <row r="178" spans="1:4" ht="16.5" thickTop="1" thickBot="1">
      <c r="A178" s="666" t="s">
        <v>884</v>
      </c>
      <c r="B178" s="666" t="s">
        <v>233</v>
      </c>
      <c r="C178" s="667" t="s">
        <v>2277</v>
      </c>
      <c r="D178" s="650">
        <v>7646.9831856082192</v>
      </c>
    </row>
    <row r="179" spans="1:4" ht="31.5" thickTop="1" thickBot="1">
      <c r="A179" s="666" t="s">
        <v>889</v>
      </c>
      <c r="B179" s="666" t="s">
        <v>233</v>
      </c>
      <c r="C179" s="667" t="s">
        <v>1953</v>
      </c>
      <c r="D179" s="650">
        <v>5464.2577718412886</v>
      </c>
    </row>
    <row r="180" spans="1:4" ht="31.5" thickTop="1" thickBot="1">
      <c r="A180" s="666" t="s">
        <v>876</v>
      </c>
      <c r="B180" s="666" t="s">
        <v>233</v>
      </c>
      <c r="C180" s="667" t="s">
        <v>1950</v>
      </c>
      <c r="D180" s="650">
        <v>6014.3569515286454</v>
      </c>
    </row>
    <row r="181" spans="1:4" ht="16.5" thickTop="1" thickBot="1">
      <c r="A181" s="666" t="s">
        <v>885</v>
      </c>
      <c r="B181" s="666" t="s">
        <v>233</v>
      </c>
      <c r="C181" s="667" t="s">
        <v>886</v>
      </c>
      <c r="D181" s="650">
        <v>4452.7394260520705</v>
      </c>
    </row>
    <row r="182" spans="1:4" ht="16.5" thickTop="1" thickBot="1">
      <c r="A182" s="666" t="s">
        <v>888</v>
      </c>
      <c r="B182" s="666" t="s">
        <v>233</v>
      </c>
      <c r="C182" s="667" t="s">
        <v>886</v>
      </c>
      <c r="D182" s="650">
        <v>4567.3763489450102</v>
      </c>
    </row>
    <row r="183" spans="1:4" ht="16.5" thickTop="1" thickBot="1">
      <c r="A183" s="666" t="s">
        <v>472</v>
      </c>
      <c r="B183" s="666" t="s">
        <v>377</v>
      </c>
      <c r="C183" s="667" t="s">
        <v>473</v>
      </c>
      <c r="D183" s="650">
        <v>8792.6164945810597</v>
      </c>
    </row>
    <row r="184" spans="1:4" ht="16.5" thickTop="1" thickBot="1">
      <c r="A184" s="666" t="s">
        <v>476</v>
      </c>
      <c r="B184" s="666" t="s">
        <v>92</v>
      </c>
      <c r="C184" s="667" t="s">
        <v>477</v>
      </c>
      <c r="D184" s="650">
        <v>29655.720161025907</v>
      </c>
    </row>
    <row r="185" spans="1:4" ht="16.5" thickTop="1" thickBot="1">
      <c r="A185" s="666" t="s">
        <v>474</v>
      </c>
      <c r="B185" s="666" t="s">
        <v>387</v>
      </c>
      <c r="C185" s="667" t="s">
        <v>475</v>
      </c>
      <c r="D185" s="650">
        <v>76867.07356084467</v>
      </c>
    </row>
    <row r="186" spans="1:4" ht="16.5" thickTop="1" thickBot="1">
      <c r="A186" s="666" t="s">
        <v>478</v>
      </c>
      <c r="B186" s="666" t="s">
        <v>144</v>
      </c>
      <c r="C186" s="667" t="s">
        <v>1915</v>
      </c>
      <c r="D186" s="650">
        <v>3165.0580375135328</v>
      </c>
    </row>
    <row r="187" spans="1:4" ht="16.5" thickTop="1" thickBot="1">
      <c r="A187" s="666" t="s">
        <v>1455</v>
      </c>
      <c r="B187" s="666" t="s">
        <v>377</v>
      </c>
      <c r="C187" s="667" t="s">
        <v>1454</v>
      </c>
      <c r="D187" s="650">
        <v>10950.842897404482</v>
      </c>
    </row>
    <row r="188" spans="1:4" ht="16.5" thickTop="1" thickBot="1">
      <c r="A188" s="666" t="s">
        <v>1709</v>
      </c>
      <c r="B188" s="666" t="s">
        <v>377</v>
      </c>
      <c r="C188" s="667" t="s">
        <v>1708</v>
      </c>
      <c r="D188" s="650">
        <v>10950.842897404482</v>
      </c>
    </row>
    <row r="189" spans="1:4" ht="16.5" thickTop="1" thickBot="1">
      <c r="A189" s="666" t="s">
        <v>479</v>
      </c>
      <c r="B189" s="666" t="s">
        <v>377</v>
      </c>
      <c r="C189" s="667" t="s">
        <v>480</v>
      </c>
      <c r="D189" s="650">
        <v>40000</v>
      </c>
    </row>
    <row r="190" spans="1:4" ht="16.5" thickTop="1" thickBot="1">
      <c r="A190" s="666" t="s">
        <v>1666</v>
      </c>
      <c r="B190" s="666" t="s">
        <v>144</v>
      </c>
      <c r="C190" s="667" t="s">
        <v>1665</v>
      </c>
      <c r="D190" s="650">
        <v>958571.91835499497</v>
      </c>
    </row>
    <row r="191" spans="1:4" ht="16.5" thickTop="1" thickBot="1">
      <c r="A191" s="666" t="s">
        <v>488</v>
      </c>
      <c r="B191" s="666" t="s">
        <v>92</v>
      </c>
      <c r="C191" s="667" t="s">
        <v>489</v>
      </c>
      <c r="D191" s="650">
        <v>811404.08686960826</v>
      </c>
    </row>
    <row r="192" spans="1:4" ht="16.5" thickTop="1" thickBot="1">
      <c r="A192" s="666" t="s">
        <v>490</v>
      </c>
      <c r="B192" s="666" t="s">
        <v>92</v>
      </c>
      <c r="C192" s="667" t="s">
        <v>491</v>
      </c>
      <c r="D192" s="650">
        <v>402375.01729677618</v>
      </c>
    </row>
    <row r="193" spans="1:4" ht="16.5" thickTop="1" thickBot="1">
      <c r="A193" s="666" t="s">
        <v>481</v>
      </c>
      <c r="B193" s="666" t="s">
        <v>233</v>
      </c>
      <c r="C193" s="667" t="s">
        <v>482</v>
      </c>
      <c r="D193" s="650">
        <v>3302.5599915672647</v>
      </c>
    </row>
    <row r="194" spans="1:4" ht="16.5" thickTop="1" thickBot="1">
      <c r="A194" s="666" t="s">
        <v>492</v>
      </c>
      <c r="B194" s="666" t="s">
        <v>92</v>
      </c>
      <c r="C194" s="667" t="s">
        <v>493</v>
      </c>
      <c r="D194" s="650">
        <v>1190.0235370279445</v>
      </c>
    </row>
    <row r="195" spans="1:4" ht="16.5" thickTop="1" thickBot="1">
      <c r="A195" s="666" t="s">
        <v>483</v>
      </c>
      <c r="B195" s="666" t="s">
        <v>422</v>
      </c>
      <c r="C195" s="667" t="s">
        <v>2278</v>
      </c>
      <c r="D195" s="650">
        <v>1298.9818507373327</v>
      </c>
    </row>
    <row r="196" spans="1:4" ht="16.5" thickTop="1" thickBot="1">
      <c r="A196" s="666" t="s">
        <v>484</v>
      </c>
      <c r="B196" s="666" t="s">
        <v>92</v>
      </c>
      <c r="C196" s="667" t="s">
        <v>485</v>
      </c>
      <c r="D196" s="650">
        <v>33440.974568858932</v>
      </c>
    </row>
    <row r="197" spans="1:4" ht="16.5" thickTop="1" thickBot="1">
      <c r="A197" s="666" t="s">
        <v>486</v>
      </c>
      <c r="B197" s="666" t="s">
        <v>144</v>
      </c>
      <c r="C197" s="667" t="s">
        <v>487</v>
      </c>
      <c r="D197" s="650">
        <v>2975.9461252547908</v>
      </c>
    </row>
    <row r="198" spans="1:4" ht="16.5" thickTop="1" thickBot="1">
      <c r="A198" s="666" t="s">
        <v>494</v>
      </c>
      <c r="B198" s="666" t="s">
        <v>92</v>
      </c>
      <c r="C198" s="667" t="s">
        <v>495</v>
      </c>
      <c r="D198" s="650">
        <v>15216.543133473335</v>
      </c>
    </row>
    <row r="199" spans="1:4" ht="16.5" thickTop="1" thickBot="1">
      <c r="A199" s="666" t="s">
        <v>925</v>
      </c>
      <c r="B199" s="666" t="s">
        <v>92</v>
      </c>
      <c r="C199" s="667" t="s">
        <v>926</v>
      </c>
      <c r="D199" s="650">
        <v>114638.69745830933</v>
      </c>
    </row>
    <row r="200" spans="1:4" ht="31.5" thickTop="1" thickBot="1">
      <c r="A200" s="666" t="s">
        <v>929</v>
      </c>
      <c r="B200" s="666" t="s">
        <v>92</v>
      </c>
      <c r="C200" s="667" t="s">
        <v>930</v>
      </c>
      <c r="D200" s="650">
        <v>101171.24661543203</v>
      </c>
    </row>
    <row r="201" spans="1:4" ht="16.5" thickTop="1" thickBot="1">
      <c r="A201" s="666" t="s">
        <v>927</v>
      </c>
      <c r="B201" s="666" t="s">
        <v>92</v>
      </c>
      <c r="C201" s="667" t="s">
        <v>928</v>
      </c>
      <c r="D201" s="650">
        <v>115079.4640048751</v>
      </c>
    </row>
    <row r="202" spans="1:4" ht="16.5" thickTop="1" thickBot="1">
      <c r="A202" s="666" t="s">
        <v>931</v>
      </c>
      <c r="B202" s="666" t="s">
        <v>233</v>
      </c>
      <c r="C202" s="667" t="s">
        <v>932</v>
      </c>
      <c r="D202" s="650">
        <v>18802.982335528752</v>
      </c>
    </row>
    <row r="203" spans="1:4" ht="16.5" thickTop="1" thickBot="1">
      <c r="A203" s="666" t="s">
        <v>920</v>
      </c>
      <c r="B203" s="666" t="s">
        <v>233</v>
      </c>
      <c r="C203" s="667" t="s">
        <v>2279</v>
      </c>
      <c r="D203" s="650">
        <v>17169.274866466996</v>
      </c>
    </row>
    <row r="204" spans="1:4" ht="16.5" thickTop="1" thickBot="1">
      <c r="A204" s="666" t="s">
        <v>923</v>
      </c>
      <c r="B204" s="666" t="s">
        <v>92</v>
      </c>
      <c r="C204" s="667" t="s">
        <v>924</v>
      </c>
      <c r="D204" s="650">
        <v>106324.53927874986</v>
      </c>
    </row>
    <row r="205" spans="1:4" ht="16.5" thickTop="1" thickBot="1">
      <c r="A205" s="666" t="s">
        <v>921</v>
      </c>
      <c r="B205" s="666" t="s">
        <v>92</v>
      </c>
      <c r="C205" s="667" t="s">
        <v>922</v>
      </c>
      <c r="D205" s="650">
        <v>134795.09821186122</v>
      </c>
    </row>
    <row r="206" spans="1:4" ht="16.5" thickTop="1" thickBot="1">
      <c r="A206" s="666" t="s">
        <v>496</v>
      </c>
      <c r="B206" s="666" t="s">
        <v>144</v>
      </c>
      <c r="C206" s="667" t="s">
        <v>1916</v>
      </c>
      <c r="D206" s="650">
        <v>160449.57809832724</v>
      </c>
    </row>
    <row r="207" spans="1:4" ht="16.5" thickTop="1" thickBot="1">
      <c r="A207" s="666" t="s">
        <v>505</v>
      </c>
      <c r="B207" s="666" t="s">
        <v>144</v>
      </c>
      <c r="C207" s="667" t="s">
        <v>506</v>
      </c>
      <c r="D207" s="650">
        <v>155555.96118306171</v>
      </c>
    </row>
    <row r="208" spans="1:4" ht="16.5" thickTop="1" thickBot="1">
      <c r="A208" s="666" t="s">
        <v>507</v>
      </c>
      <c r="B208" s="666" t="s">
        <v>144</v>
      </c>
      <c r="C208" s="667" t="s">
        <v>508</v>
      </c>
      <c r="D208" s="650">
        <v>16674.677777223467</v>
      </c>
    </row>
    <row r="209" spans="1:4" ht="16.5" thickTop="1" thickBot="1">
      <c r="A209" s="666" t="s">
        <v>509</v>
      </c>
      <c r="B209" s="666" t="s">
        <v>233</v>
      </c>
      <c r="C209" s="667" t="s">
        <v>510</v>
      </c>
      <c r="D209" s="650">
        <v>13292.677509887193</v>
      </c>
    </row>
    <row r="210" spans="1:4" ht="16.5" thickTop="1" thickBot="1">
      <c r="A210" s="666" t="s">
        <v>512</v>
      </c>
      <c r="B210" s="666" t="s">
        <v>233</v>
      </c>
      <c r="C210" s="667" t="s">
        <v>1918</v>
      </c>
      <c r="D210" s="650">
        <v>17202.281782346388</v>
      </c>
    </row>
    <row r="211" spans="1:4" ht="16.5" thickTop="1" thickBot="1">
      <c r="A211" s="666" t="s">
        <v>511</v>
      </c>
      <c r="B211" s="666" t="s">
        <v>233</v>
      </c>
      <c r="C211" s="667" t="s">
        <v>1917</v>
      </c>
      <c r="D211" s="650">
        <v>8331.229498417526</v>
      </c>
    </row>
    <row r="212" spans="1:4" ht="16.5" thickTop="1" thickBot="1">
      <c r="A212" s="666" t="s">
        <v>519</v>
      </c>
      <c r="B212" s="666" t="s">
        <v>387</v>
      </c>
      <c r="C212" s="667" t="s">
        <v>520</v>
      </c>
      <c r="D212" s="650">
        <v>31111.680064381031</v>
      </c>
    </row>
    <row r="213" spans="1:4" ht="16.5" thickTop="1" thickBot="1">
      <c r="A213" s="666" t="s">
        <v>515</v>
      </c>
      <c r="B213" s="666" t="s">
        <v>387</v>
      </c>
      <c r="C213" s="667" t="s">
        <v>516</v>
      </c>
      <c r="D213" s="650">
        <v>38607.444186668596</v>
      </c>
    </row>
    <row r="214" spans="1:4" ht="16.5" thickTop="1" thickBot="1">
      <c r="A214" s="666" t="s">
        <v>513</v>
      </c>
      <c r="B214" s="666" t="s">
        <v>387</v>
      </c>
      <c r="C214" s="667" t="s">
        <v>514</v>
      </c>
      <c r="D214" s="650">
        <v>35074.135451680813</v>
      </c>
    </row>
    <row r="215" spans="1:4" ht="16.5" thickTop="1" thickBot="1">
      <c r="A215" s="666" t="s">
        <v>521</v>
      </c>
      <c r="B215" s="666" t="s">
        <v>387</v>
      </c>
      <c r="C215" s="667" t="s">
        <v>522</v>
      </c>
      <c r="D215" s="650">
        <v>60154.216907505601</v>
      </c>
    </row>
    <row r="216" spans="1:4" ht="16.5" thickTop="1" thickBot="1">
      <c r="A216" s="666" t="s">
        <v>525</v>
      </c>
      <c r="B216" s="666" t="s">
        <v>387</v>
      </c>
      <c r="C216" s="667" t="s">
        <v>526</v>
      </c>
      <c r="D216" s="650">
        <v>72461.281429440729</v>
      </c>
    </row>
    <row r="217" spans="1:4" ht="16.5" thickTop="1" thickBot="1">
      <c r="A217" s="666" t="s">
        <v>527</v>
      </c>
      <c r="B217" s="666" t="s">
        <v>387</v>
      </c>
      <c r="C217" s="667" t="s">
        <v>528</v>
      </c>
      <c r="D217" s="650">
        <v>58489.321226616084</v>
      </c>
    </row>
    <row r="218" spans="1:4" ht="16.5" thickTop="1" thickBot="1">
      <c r="A218" s="666" t="s">
        <v>529</v>
      </c>
      <c r="B218" s="666" t="s">
        <v>387</v>
      </c>
      <c r="C218" s="667" t="s">
        <v>530</v>
      </c>
      <c r="D218" s="650">
        <v>69420.997268913197</v>
      </c>
    </row>
    <row r="219" spans="1:4" ht="16.5" thickTop="1" thickBot="1">
      <c r="A219" s="666" t="s">
        <v>531</v>
      </c>
      <c r="B219" s="666" t="s">
        <v>387</v>
      </c>
      <c r="C219" s="667" t="s">
        <v>532</v>
      </c>
      <c r="D219" s="650">
        <v>59731.870349478988</v>
      </c>
    </row>
    <row r="220" spans="1:4" ht="16.5" thickTop="1" thickBot="1">
      <c r="A220" s="666" t="s">
        <v>523</v>
      </c>
      <c r="B220" s="666" t="s">
        <v>387</v>
      </c>
      <c r="C220" s="667" t="s">
        <v>524</v>
      </c>
      <c r="D220" s="650">
        <v>11445.94663559535</v>
      </c>
    </row>
    <row r="221" spans="1:4" ht="16.5" thickTop="1" thickBot="1">
      <c r="A221" s="666" t="s">
        <v>533</v>
      </c>
      <c r="B221" s="666" t="s">
        <v>387</v>
      </c>
      <c r="C221" s="667" t="s">
        <v>534</v>
      </c>
      <c r="D221" s="650">
        <v>31101.032672161877</v>
      </c>
    </row>
    <row r="222" spans="1:4" ht="16.5" thickTop="1" thickBot="1">
      <c r="A222" s="666" t="s">
        <v>540</v>
      </c>
      <c r="B222" s="666" t="s">
        <v>387</v>
      </c>
      <c r="C222" s="667" t="s">
        <v>541</v>
      </c>
      <c r="D222" s="650">
        <v>19165.305994485236</v>
      </c>
    </row>
    <row r="223" spans="1:4" ht="16.5" thickTop="1" thickBot="1">
      <c r="A223" s="666" t="s">
        <v>551</v>
      </c>
      <c r="B223" s="666" t="s">
        <v>387</v>
      </c>
      <c r="C223" s="667" t="s">
        <v>1856</v>
      </c>
      <c r="D223" s="650">
        <v>10863.889194281355</v>
      </c>
    </row>
    <row r="224" spans="1:4" ht="16.5" thickTop="1" thickBot="1">
      <c r="A224" s="666" t="s">
        <v>535</v>
      </c>
      <c r="B224" s="666" t="s">
        <v>387</v>
      </c>
      <c r="C224" s="667" t="s">
        <v>2280</v>
      </c>
      <c r="D224" s="650">
        <v>50191.806921113006</v>
      </c>
    </row>
    <row r="225" spans="1:4" ht="16.5" thickTop="1" thickBot="1">
      <c r="A225" s="666" t="s">
        <v>536</v>
      </c>
      <c r="B225" s="666" t="s">
        <v>387</v>
      </c>
      <c r="C225" s="667" t="s">
        <v>2281</v>
      </c>
      <c r="D225" s="650">
        <v>50191.806921113006</v>
      </c>
    </row>
    <row r="226" spans="1:4" ht="16.5" thickTop="1" thickBot="1">
      <c r="A226" s="666" t="s">
        <v>537</v>
      </c>
      <c r="B226" s="666" t="s">
        <v>387</v>
      </c>
      <c r="C226" s="667" t="s">
        <v>1919</v>
      </c>
      <c r="D226" s="650">
        <v>39278.229896475576</v>
      </c>
    </row>
    <row r="227" spans="1:4" ht="16.5" thickTop="1" thickBot="1">
      <c r="A227" s="666" t="s">
        <v>538</v>
      </c>
      <c r="B227" s="666" t="s">
        <v>387</v>
      </c>
      <c r="C227" s="667" t="s">
        <v>2282</v>
      </c>
      <c r="D227" s="650">
        <v>44569.983829397337</v>
      </c>
    </row>
    <row r="228" spans="1:4" ht="16.5" thickTop="1" thickBot="1">
      <c r="A228" s="666" t="s">
        <v>539</v>
      </c>
      <c r="B228" s="666" t="s">
        <v>387</v>
      </c>
      <c r="C228" s="667" t="s">
        <v>2283</v>
      </c>
      <c r="D228" s="650">
        <v>44719.04732046555</v>
      </c>
    </row>
    <row r="229" spans="1:4" ht="16.5" thickTop="1" thickBot="1">
      <c r="A229" s="666" t="s">
        <v>542</v>
      </c>
      <c r="B229" s="666" t="s">
        <v>387</v>
      </c>
      <c r="C229" s="667" t="s">
        <v>543</v>
      </c>
      <c r="D229" s="650">
        <v>57517.212767894031</v>
      </c>
    </row>
    <row r="230" spans="1:4" ht="16.5" thickTop="1" thickBot="1">
      <c r="A230" s="666" t="s">
        <v>544</v>
      </c>
      <c r="B230" s="666" t="s">
        <v>387</v>
      </c>
      <c r="C230" s="667" t="s">
        <v>545</v>
      </c>
      <c r="D230" s="650">
        <v>57517.212767894031</v>
      </c>
    </row>
    <row r="231" spans="1:4" ht="16.5" thickTop="1" thickBot="1">
      <c r="A231" s="666" t="s">
        <v>517</v>
      </c>
      <c r="B231" s="666" t="s">
        <v>387</v>
      </c>
      <c r="C231" s="667" t="s">
        <v>518</v>
      </c>
      <c r="D231" s="650">
        <v>54195.226395516584</v>
      </c>
    </row>
    <row r="232" spans="1:4" ht="16.5" thickTop="1" thickBot="1">
      <c r="A232" s="666" t="s">
        <v>546</v>
      </c>
      <c r="B232" s="666" t="s">
        <v>387</v>
      </c>
      <c r="C232" s="667" t="s">
        <v>547</v>
      </c>
      <c r="D232" s="650">
        <v>44719.04732046555</v>
      </c>
    </row>
    <row r="233" spans="1:4" ht="16.5" thickTop="1" thickBot="1">
      <c r="A233" s="666" t="s">
        <v>548</v>
      </c>
      <c r="B233" s="666" t="s">
        <v>387</v>
      </c>
      <c r="C233" s="667" t="s">
        <v>549</v>
      </c>
      <c r="D233" s="650">
        <v>31949.274918954834</v>
      </c>
    </row>
    <row r="234" spans="1:4" ht="16.5" thickTop="1" thickBot="1">
      <c r="A234" s="666" t="s">
        <v>550</v>
      </c>
      <c r="B234" s="666" t="s">
        <v>387</v>
      </c>
      <c r="C234" s="667" t="s">
        <v>2284</v>
      </c>
      <c r="D234" s="650">
        <v>31675.991851996434</v>
      </c>
    </row>
    <row r="235" spans="1:4" ht="16.5" thickTop="1" thickBot="1">
      <c r="A235" s="666" t="s">
        <v>552</v>
      </c>
      <c r="B235" s="666" t="s">
        <v>144</v>
      </c>
      <c r="C235" s="667" t="s">
        <v>553</v>
      </c>
      <c r="D235" s="650">
        <v>1254.7326536519947</v>
      </c>
    </row>
    <row r="236" spans="1:4" ht="16.5" thickTop="1" thickBot="1">
      <c r="A236" s="666" t="s">
        <v>556</v>
      </c>
      <c r="B236" s="666" t="s">
        <v>387</v>
      </c>
      <c r="C236" s="667" t="s">
        <v>2285</v>
      </c>
      <c r="D236" s="650">
        <v>496913.79486812552</v>
      </c>
    </row>
    <row r="237" spans="1:4" ht="16.5" thickTop="1" thickBot="1">
      <c r="A237" s="666" t="s">
        <v>557</v>
      </c>
      <c r="B237" s="666" t="s">
        <v>387</v>
      </c>
      <c r="C237" s="667" t="s">
        <v>2286</v>
      </c>
      <c r="D237" s="650">
        <v>455211.50867642154</v>
      </c>
    </row>
    <row r="238" spans="1:4" ht="16.5" thickTop="1" thickBot="1">
      <c r="A238" s="666" t="s">
        <v>558</v>
      </c>
      <c r="B238" s="666" t="s">
        <v>387</v>
      </c>
      <c r="C238" s="667" t="s">
        <v>2287</v>
      </c>
      <c r="D238" s="650">
        <v>465550.12652122445</v>
      </c>
    </row>
    <row r="239" spans="1:4" ht="16.5" thickTop="1" thickBot="1">
      <c r="A239" s="666" t="s">
        <v>570</v>
      </c>
      <c r="B239" s="666" t="s">
        <v>571</v>
      </c>
      <c r="C239" s="667" t="s">
        <v>572</v>
      </c>
      <c r="D239" s="650">
        <v>398123.74072803365</v>
      </c>
    </row>
    <row r="240" spans="1:4" ht="16.5" thickTop="1" thickBot="1">
      <c r="A240" s="666" t="s">
        <v>559</v>
      </c>
      <c r="B240" s="666" t="s">
        <v>387</v>
      </c>
      <c r="C240" s="667" t="s">
        <v>1920</v>
      </c>
      <c r="D240" s="650">
        <v>388573.02990744851</v>
      </c>
    </row>
    <row r="241" spans="1:4" ht="16.5" thickTop="1" thickBot="1">
      <c r="A241" s="666" t="s">
        <v>560</v>
      </c>
      <c r="B241" s="666" t="s">
        <v>387</v>
      </c>
      <c r="C241" s="667" t="s">
        <v>2011</v>
      </c>
      <c r="D241" s="650">
        <v>273914.81223007065</v>
      </c>
    </row>
    <row r="242" spans="1:4" ht="16.5" thickTop="1" thickBot="1">
      <c r="A242" s="668" t="s">
        <v>2013</v>
      </c>
      <c r="B242" s="666" t="s">
        <v>387</v>
      </c>
      <c r="C242" s="667" t="s">
        <v>2012</v>
      </c>
      <c r="D242" s="650">
        <v>406371.92056714167</v>
      </c>
    </row>
    <row r="243" spans="1:4" ht="16.5" thickTop="1" thickBot="1">
      <c r="A243" s="666" t="s">
        <v>561</v>
      </c>
      <c r="B243" s="666" t="s">
        <v>387</v>
      </c>
      <c r="C243" s="667" t="s">
        <v>562</v>
      </c>
      <c r="D243" s="650">
        <v>516399.51233006926</v>
      </c>
    </row>
    <row r="244" spans="1:4" ht="16.5" thickTop="1" thickBot="1">
      <c r="A244" s="666" t="s">
        <v>563</v>
      </c>
      <c r="B244" s="666" t="s">
        <v>387</v>
      </c>
      <c r="C244" s="667" t="s">
        <v>564</v>
      </c>
      <c r="D244" s="650">
        <v>500480.67126154364</v>
      </c>
    </row>
    <row r="245" spans="1:4" ht="16.5" thickTop="1" thickBot="1">
      <c r="A245" s="666" t="s">
        <v>565</v>
      </c>
      <c r="B245" s="666" t="s">
        <v>387</v>
      </c>
      <c r="C245" s="667" t="s">
        <v>566</v>
      </c>
      <c r="D245" s="650">
        <v>512148.32207815448</v>
      </c>
    </row>
    <row r="246" spans="1:4" ht="16.5" thickTop="1" thickBot="1">
      <c r="A246" s="666" t="s">
        <v>567</v>
      </c>
      <c r="B246" s="666" t="s">
        <v>387</v>
      </c>
      <c r="C246" s="667" t="s">
        <v>2014</v>
      </c>
      <c r="D246" s="650">
        <v>330857.0658181301</v>
      </c>
    </row>
    <row r="247" spans="1:4" ht="16.5" thickTop="1" thickBot="1">
      <c r="A247" s="666" t="s">
        <v>568</v>
      </c>
      <c r="B247" s="666" t="s">
        <v>387</v>
      </c>
      <c r="C247" s="667" t="s">
        <v>569</v>
      </c>
      <c r="D247" s="650">
        <v>334040.6360916585</v>
      </c>
    </row>
    <row r="248" spans="1:4" ht="16.5" thickTop="1" thickBot="1">
      <c r="A248" s="666" t="s">
        <v>573</v>
      </c>
      <c r="B248" s="666" t="s">
        <v>387</v>
      </c>
      <c r="C248" s="667" t="s">
        <v>574</v>
      </c>
      <c r="D248" s="650">
        <v>331002.58017845865</v>
      </c>
    </row>
    <row r="249" spans="1:4" ht="16.5" thickTop="1" thickBot="1">
      <c r="A249" s="666" t="s">
        <v>575</v>
      </c>
      <c r="B249" s="666" t="s">
        <v>387</v>
      </c>
      <c r="C249" s="667" t="s">
        <v>576</v>
      </c>
      <c r="D249" s="650">
        <v>304423.14006869937</v>
      </c>
    </row>
    <row r="250" spans="1:4" ht="16.5" thickTop="1" thickBot="1">
      <c r="A250" s="666" t="s">
        <v>577</v>
      </c>
      <c r="B250" s="666" t="s">
        <v>387</v>
      </c>
      <c r="C250" s="667" t="s">
        <v>578</v>
      </c>
      <c r="D250" s="650">
        <v>347953.22859135893</v>
      </c>
    </row>
    <row r="251" spans="1:4" ht="16.5" thickTop="1" thickBot="1">
      <c r="A251" s="666" t="s">
        <v>579</v>
      </c>
      <c r="B251" s="666" t="s">
        <v>387</v>
      </c>
      <c r="C251" s="667" t="s">
        <v>580</v>
      </c>
      <c r="D251" s="650">
        <v>310811.57540019444</v>
      </c>
    </row>
    <row r="252" spans="1:4" ht="16.5" thickTop="1" thickBot="1">
      <c r="A252" s="666" t="s">
        <v>581</v>
      </c>
      <c r="B252" s="666" t="s">
        <v>387</v>
      </c>
      <c r="C252" s="667" t="s">
        <v>2288</v>
      </c>
      <c r="D252" s="650">
        <v>381336.35232916038</v>
      </c>
    </row>
    <row r="253" spans="1:4" ht="16.5" thickTop="1" thickBot="1">
      <c r="A253" s="666" t="s">
        <v>582</v>
      </c>
      <c r="B253" s="666" t="s">
        <v>387</v>
      </c>
      <c r="C253" s="667" t="s">
        <v>2289</v>
      </c>
      <c r="D253" s="650">
        <v>212702.95436212863</v>
      </c>
    </row>
    <row r="254" spans="1:4" ht="16.5" thickTop="1" thickBot="1">
      <c r="A254" s="666" t="s">
        <v>584</v>
      </c>
      <c r="B254" s="666" t="s">
        <v>233</v>
      </c>
      <c r="C254" s="667" t="s">
        <v>1921</v>
      </c>
      <c r="D254" s="650">
        <v>24982.892645455391</v>
      </c>
    </row>
    <row r="255" spans="1:4" ht="16.5" thickTop="1" thickBot="1">
      <c r="A255" s="666" t="s">
        <v>583</v>
      </c>
      <c r="B255" s="666" t="s">
        <v>387</v>
      </c>
      <c r="C255" s="667" t="s">
        <v>2290</v>
      </c>
      <c r="D255" s="650">
        <v>445586.2661103023</v>
      </c>
    </row>
    <row r="256" spans="1:4" ht="16.5" thickTop="1" thickBot="1">
      <c r="A256" s="666" t="s">
        <v>554</v>
      </c>
      <c r="B256" s="666" t="s">
        <v>387</v>
      </c>
      <c r="C256" s="667" t="s">
        <v>555</v>
      </c>
      <c r="D256" s="650">
        <v>367430.85809093947</v>
      </c>
    </row>
    <row r="257" spans="1:4" ht="16.5" thickTop="1" thickBot="1">
      <c r="A257" s="666" t="s">
        <v>585</v>
      </c>
      <c r="B257" s="666" t="s">
        <v>387</v>
      </c>
      <c r="C257" s="667" t="s">
        <v>586</v>
      </c>
      <c r="D257" s="650">
        <v>457740.93299871002</v>
      </c>
    </row>
    <row r="258" spans="1:4" ht="16.5" thickTop="1" thickBot="1">
      <c r="A258" s="666" t="s">
        <v>587</v>
      </c>
      <c r="B258" s="666" t="s">
        <v>387</v>
      </c>
      <c r="C258" s="667" t="s">
        <v>588</v>
      </c>
      <c r="D258" s="650">
        <v>460551.48963149387</v>
      </c>
    </row>
    <row r="259" spans="1:4" ht="16.5" thickTop="1" thickBot="1">
      <c r="A259" s="666" t="s">
        <v>497</v>
      </c>
      <c r="B259" s="666" t="s">
        <v>387</v>
      </c>
      <c r="C259" s="667" t="s">
        <v>498</v>
      </c>
      <c r="D259" s="650">
        <v>458801.05835066421</v>
      </c>
    </row>
    <row r="260" spans="1:4" ht="16.5" thickTop="1" thickBot="1">
      <c r="A260" s="666" t="s">
        <v>1669</v>
      </c>
      <c r="B260" s="666" t="s">
        <v>387</v>
      </c>
      <c r="C260" s="667" t="s">
        <v>1670</v>
      </c>
      <c r="D260" s="650">
        <v>375565.11533690419</v>
      </c>
    </row>
    <row r="261" spans="1:4" ht="16.5" thickTop="1" thickBot="1">
      <c r="A261" s="666" t="s">
        <v>499</v>
      </c>
      <c r="B261" s="666" t="s">
        <v>377</v>
      </c>
      <c r="C261" s="667" t="s">
        <v>500</v>
      </c>
      <c r="D261" s="650">
        <v>3620.0946429615078</v>
      </c>
    </row>
    <row r="262" spans="1:4" ht="16.5" thickTop="1" thickBot="1">
      <c r="A262" s="666" t="s">
        <v>589</v>
      </c>
      <c r="B262" s="666" t="s">
        <v>377</v>
      </c>
      <c r="C262" s="667" t="s">
        <v>2291</v>
      </c>
      <c r="D262" s="650">
        <v>4971.6223401990583</v>
      </c>
    </row>
    <row r="263" spans="1:4" ht="16.5" thickTop="1" thickBot="1">
      <c r="A263" s="666" t="s">
        <v>590</v>
      </c>
      <c r="B263" s="666" t="s">
        <v>233</v>
      </c>
      <c r="C263" s="667" t="s">
        <v>2292</v>
      </c>
      <c r="D263" s="650">
        <v>72392.248333064417</v>
      </c>
    </row>
    <row r="264" spans="1:4" ht="16.5" thickTop="1" thickBot="1">
      <c r="A264" s="666" t="s">
        <v>591</v>
      </c>
      <c r="B264" s="666" t="s">
        <v>377</v>
      </c>
      <c r="C264" s="667" t="s">
        <v>2293</v>
      </c>
      <c r="D264" s="650">
        <v>9693.6202177693722</v>
      </c>
    </row>
    <row r="265" spans="1:4" ht="16.5" thickTop="1" thickBot="1">
      <c r="A265" s="666" t="s">
        <v>592</v>
      </c>
      <c r="B265" s="666" t="s">
        <v>144</v>
      </c>
      <c r="C265" s="667" t="s">
        <v>2294</v>
      </c>
      <c r="D265" s="650">
        <v>6970.8681456282256</v>
      </c>
    </row>
    <row r="266" spans="1:4" ht="16.5" thickTop="1" thickBot="1">
      <c r="A266" s="666" t="s">
        <v>593</v>
      </c>
      <c r="B266" s="666" t="s">
        <v>92</v>
      </c>
      <c r="C266" s="667" t="s">
        <v>2295</v>
      </c>
      <c r="D266" s="650">
        <v>40925.92448978257</v>
      </c>
    </row>
    <row r="267" spans="1:4" ht="16.5" thickTop="1" thickBot="1">
      <c r="A267" s="666" t="s">
        <v>594</v>
      </c>
      <c r="B267" s="666" t="s">
        <v>92</v>
      </c>
      <c r="C267" s="667" t="s">
        <v>2296</v>
      </c>
      <c r="D267" s="650">
        <v>60181.012844590492</v>
      </c>
    </row>
    <row r="268" spans="1:4" ht="16.5" thickTop="1" thickBot="1">
      <c r="A268" s="666" t="s">
        <v>595</v>
      </c>
      <c r="B268" s="666" t="s">
        <v>92</v>
      </c>
      <c r="C268" s="667" t="s">
        <v>2297</v>
      </c>
      <c r="D268" s="650">
        <v>66348.869700612006</v>
      </c>
    </row>
    <row r="269" spans="1:4" ht="16.5" thickTop="1" thickBot="1">
      <c r="A269" s="666" t="s">
        <v>596</v>
      </c>
      <c r="B269" s="666" t="s">
        <v>377</v>
      </c>
      <c r="C269" s="667" t="s">
        <v>597</v>
      </c>
      <c r="D269" s="650">
        <v>74845.539255865369</v>
      </c>
    </row>
    <row r="270" spans="1:4" ht="16.5" thickTop="1" thickBot="1">
      <c r="A270" s="666" t="s">
        <v>599</v>
      </c>
      <c r="B270" s="666" t="s">
        <v>144</v>
      </c>
      <c r="C270" s="667" t="s">
        <v>600</v>
      </c>
      <c r="D270" s="650">
        <v>156762.08801228105</v>
      </c>
    </row>
    <row r="271" spans="1:4" ht="16.5" thickTop="1" thickBot="1">
      <c r="A271" s="666" t="s">
        <v>601</v>
      </c>
      <c r="B271" s="666" t="s">
        <v>387</v>
      </c>
      <c r="C271" s="667" t="s">
        <v>1922</v>
      </c>
      <c r="D271" s="650">
        <v>57549.154944551505</v>
      </c>
    </row>
    <row r="272" spans="1:4" ht="16.5" thickTop="1" thickBot="1">
      <c r="A272" s="666" t="s">
        <v>598</v>
      </c>
      <c r="B272" s="666" t="s">
        <v>387</v>
      </c>
      <c r="C272" s="667" t="s">
        <v>2298</v>
      </c>
      <c r="D272" s="650">
        <v>57549.154944551505</v>
      </c>
    </row>
    <row r="273" spans="1:4" ht="16.5" thickTop="1" thickBot="1">
      <c r="A273" s="666" t="s">
        <v>602</v>
      </c>
      <c r="B273" s="666" t="s">
        <v>387</v>
      </c>
      <c r="C273" s="667" t="s">
        <v>2299</v>
      </c>
      <c r="D273" s="650">
        <v>57513.663637154299</v>
      </c>
    </row>
    <row r="274" spans="1:4" ht="16.5" thickTop="1" thickBot="1">
      <c r="A274" s="666" t="s">
        <v>603</v>
      </c>
      <c r="B274" s="666" t="s">
        <v>144</v>
      </c>
      <c r="C274" s="667" t="s">
        <v>2300</v>
      </c>
      <c r="D274" s="650">
        <v>71296.653136828434</v>
      </c>
    </row>
    <row r="275" spans="1:4" ht="16.5" thickTop="1" thickBot="1">
      <c r="A275" s="666" t="s">
        <v>604</v>
      </c>
      <c r="B275" s="666" t="s">
        <v>144</v>
      </c>
      <c r="C275" s="667" t="s">
        <v>2301</v>
      </c>
      <c r="D275" s="650">
        <v>74723.965684880342</v>
      </c>
    </row>
    <row r="276" spans="1:4" ht="16.5" thickTop="1" thickBot="1">
      <c r="A276" s="666" t="s">
        <v>605</v>
      </c>
      <c r="B276" s="666" t="s">
        <v>606</v>
      </c>
      <c r="C276" s="667" t="s">
        <v>2302</v>
      </c>
      <c r="D276" s="650">
        <v>102800.92678904894</v>
      </c>
    </row>
    <row r="277" spans="1:4" ht="16.5" thickTop="1" thickBot="1">
      <c r="A277" s="666" t="s">
        <v>607</v>
      </c>
      <c r="B277" s="666" t="s">
        <v>606</v>
      </c>
      <c r="C277" s="667" t="s">
        <v>1923</v>
      </c>
      <c r="D277" s="650">
        <v>70680.938681513595</v>
      </c>
    </row>
    <row r="278" spans="1:4" ht="16.5" thickTop="1" thickBot="1">
      <c r="A278" s="666" t="s">
        <v>608</v>
      </c>
      <c r="B278" s="666" t="s">
        <v>606</v>
      </c>
      <c r="C278" s="667" t="s">
        <v>609</v>
      </c>
      <c r="D278" s="650">
        <v>41261.129240756854</v>
      </c>
    </row>
    <row r="279" spans="1:4" ht="16.5" thickTop="1" thickBot="1">
      <c r="A279" s="666" t="s">
        <v>501</v>
      </c>
      <c r="B279" s="666" t="s">
        <v>141</v>
      </c>
      <c r="C279" s="667" t="s">
        <v>502</v>
      </c>
      <c r="D279" s="650">
        <v>90666.409928811612</v>
      </c>
    </row>
    <row r="280" spans="1:4" ht="16.5" thickTop="1" thickBot="1">
      <c r="A280" s="666" t="s">
        <v>503</v>
      </c>
      <c r="B280" s="666" t="s">
        <v>141</v>
      </c>
      <c r="C280" s="667" t="s">
        <v>504</v>
      </c>
      <c r="D280" s="650">
        <v>73671.791155875209</v>
      </c>
    </row>
    <row r="281" spans="1:4" ht="16.5" thickTop="1" thickBot="1">
      <c r="A281" s="666" t="s">
        <v>610</v>
      </c>
      <c r="B281" s="666" t="s">
        <v>92</v>
      </c>
      <c r="C281" s="667" t="s">
        <v>2303</v>
      </c>
      <c r="D281" s="650">
        <v>94034.240658123948</v>
      </c>
    </row>
    <row r="282" spans="1:4" ht="16.5" thickTop="1" thickBot="1">
      <c r="A282" s="666" t="s">
        <v>611</v>
      </c>
      <c r="B282" s="666" t="s">
        <v>377</v>
      </c>
      <c r="C282" s="667" t="s">
        <v>2304</v>
      </c>
      <c r="D282" s="650">
        <v>9340.6713691698988</v>
      </c>
    </row>
    <row r="283" spans="1:4" ht="16.5" thickTop="1" thickBot="1">
      <c r="A283" s="666" t="s">
        <v>612</v>
      </c>
      <c r="B283" s="666" t="s">
        <v>144</v>
      </c>
      <c r="C283" s="667" t="s">
        <v>2305</v>
      </c>
      <c r="D283" s="650">
        <v>5704.3865201137642</v>
      </c>
    </row>
    <row r="284" spans="1:4" ht="16.5" thickTop="1" thickBot="1">
      <c r="A284" s="666" t="s">
        <v>613</v>
      </c>
      <c r="B284" s="666" t="s">
        <v>92</v>
      </c>
      <c r="C284" s="667" t="s">
        <v>614</v>
      </c>
      <c r="D284" s="650">
        <v>10739.152424506483</v>
      </c>
    </row>
    <row r="285" spans="1:4" ht="16.5" thickTop="1" thickBot="1">
      <c r="A285" s="666" t="s">
        <v>615</v>
      </c>
      <c r="B285" s="666" t="s">
        <v>92</v>
      </c>
      <c r="C285" s="667" t="s">
        <v>2306</v>
      </c>
      <c r="D285" s="650">
        <v>113381.37530419482</v>
      </c>
    </row>
    <row r="286" spans="1:4" ht="16.5" thickTop="1" thickBot="1">
      <c r="A286" s="666" t="s">
        <v>616</v>
      </c>
      <c r="B286" s="666" t="s">
        <v>92</v>
      </c>
      <c r="C286" s="667" t="s">
        <v>617</v>
      </c>
      <c r="D286" s="650">
        <v>154365.6528270345</v>
      </c>
    </row>
    <row r="287" spans="1:4" ht="16.5" thickTop="1" thickBot="1">
      <c r="A287" s="666" t="s">
        <v>620</v>
      </c>
      <c r="B287" s="666" t="s">
        <v>92</v>
      </c>
      <c r="C287" s="667" t="s">
        <v>621</v>
      </c>
      <c r="D287" s="650">
        <v>34758.999346138517</v>
      </c>
    </row>
    <row r="288" spans="1:4" ht="16.5" thickTop="1" thickBot="1">
      <c r="A288" s="666" t="s">
        <v>618</v>
      </c>
      <c r="B288" s="666" t="s">
        <v>92</v>
      </c>
      <c r="C288" s="667" t="s">
        <v>2307</v>
      </c>
      <c r="D288" s="650">
        <v>33443.812164443625</v>
      </c>
    </row>
    <row r="289" spans="1:4" ht="16.5" thickTop="1" thickBot="1">
      <c r="A289" s="666" t="s">
        <v>619</v>
      </c>
      <c r="B289" s="666" t="s">
        <v>92</v>
      </c>
      <c r="C289" s="667" t="s">
        <v>2308</v>
      </c>
      <c r="D289" s="650">
        <v>226959.07048886159</v>
      </c>
    </row>
    <row r="290" spans="1:4" ht="16.5" thickTop="1" thickBot="1">
      <c r="A290" s="666" t="s">
        <v>622</v>
      </c>
      <c r="B290" s="666" t="s">
        <v>454</v>
      </c>
      <c r="C290" s="667" t="s">
        <v>623</v>
      </c>
      <c r="D290" s="650">
        <v>2917.7403811233912</v>
      </c>
    </row>
    <row r="291" spans="1:4" ht="16.5" thickTop="1" thickBot="1">
      <c r="A291" s="666" t="s">
        <v>624</v>
      </c>
      <c r="B291" s="666" t="s">
        <v>422</v>
      </c>
      <c r="C291" s="667" t="s">
        <v>1924</v>
      </c>
      <c r="D291" s="650">
        <v>106247.45620808241</v>
      </c>
    </row>
    <row r="292" spans="1:4" ht="16.5" thickTop="1" thickBot="1">
      <c r="A292" s="666" t="s">
        <v>625</v>
      </c>
      <c r="B292" s="666" t="s">
        <v>377</v>
      </c>
      <c r="C292" s="667" t="s">
        <v>2309</v>
      </c>
      <c r="D292" s="650">
        <v>3277.8706772827281</v>
      </c>
    </row>
    <row r="293" spans="1:4" ht="16.5" thickTop="1" thickBot="1">
      <c r="A293" s="666" t="s">
        <v>626</v>
      </c>
      <c r="B293" s="666" t="s">
        <v>377</v>
      </c>
      <c r="C293" s="667" t="s">
        <v>1925</v>
      </c>
      <c r="D293" s="650">
        <v>10764.708275806375</v>
      </c>
    </row>
    <row r="294" spans="1:4" ht="16.5" thickTop="1" thickBot="1">
      <c r="A294" s="666" t="s">
        <v>627</v>
      </c>
      <c r="B294" s="666" t="s">
        <v>92</v>
      </c>
      <c r="C294" s="667" t="s">
        <v>628</v>
      </c>
      <c r="D294" s="650">
        <v>1826.0277655856767</v>
      </c>
    </row>
    <row r="295" spans="1:4" ht="16.5" thickTop="1" thickBot="1">
      <c r="A295" s="666" t="s">
        <v>633</v>
      </c>
      <c r="B295" s="666" t="s">
        <v>92</v>
      </c>
      <c r="C295" s="667" t="s">
        <v>1926</v>
      </c>
      <c r="D295" s="650">
        <v>73624.254098747406</v>
      </c>
    </row>
    <row r="296" spans="1:4" ht="16.5" thickTop="1" thickBot="1">
      <c r="A296" s="666" t="s">
        <v>629</v>
      </c>
      <c r="B296" s="666" t="s">
        <v>92</v>
      </c>
      <c r="C296" s="667" t="s">
        <v>630</v>
      </c>
      <c r="D296" s="650">
        <v>80904.103303353419</v>
      </c>
    </row>
    <row r="297" spans="1:4" ht="16.5" thickTop="1" thickBot="1">
      <c r="A297" s="666" t="s">
        <v>631</v>
      </c>
      <c r="B297" s="666" t="s">
        <v>92</v>
      </c>
      <c r="C297" s="667" t="s">
        <v>632</v>
      </c>
      <c r="D297" s="650">
        <v>73423.149703642688</v>
      </c>
    </row>
    <row r="298" spans="1:4" ht="16.5" thickTop="1" thickBot="1">
      <c r="A298" s="666" t="s">
        <v>646</v>
      </c>
      <c r="B298" s="666" t="s">
        <v>144</v>
      </c>
      <c r="C298" s="667" t="s">
        <v>647</v>
      </c>
      <c r="D298" s="650">
        <v>2661.8480547896161</v>
      </c>
    </row>
    <row r="299" spans="1:4" ht="16.5" thickTop="1" thickBot="1">
      <c r="A299" s="666" t="s">
        <v>634</v>
      </c>
      <c r="B299" s="666" t="s">
        <v>377</v>
      </c>
      <c r="C299" s="667" t="s">
        <v>635</v>
      </c>
      <c r="D299" s="650">
        <v>33642.789932515465</v>
      </c>
    </row>
    <row r="300" spans="1:4" ht="16.5" thickTop="1" thickBot="1">
      <c r="A300" s="666" t="s">
        <v>650</v>
      </c>
      <c r="B300" s="666" t="s">
        <v>377</v>
      </c>
      <c r="C300" s="667" t="s">
        <v>651</v>
      </c>
      <c r="D300" s="650">
        <v>36383.783602800831</v>
      </c>
    </row>
    <row r="301" spans="1:4" ht="31.5" thickTop="1" thickBot="1">
      <c r="A301" s="666" t="s">
        <v>652</v>
      </c>
      <c r="B301" s="666" t="s">
        <v>92</v>
      </c>
      <c r="C301" s="667" t="s">
        <v>2310</v>
      </c>
      <c r="D301" s="650">
        <v>359863.57898424659</v>
      </c>
    </row>
    <row r="302" spans="1:4" ht="31.5" thickTop="1" thickBot="1">
      <c r="A302" s="666" t="s">
        <v>653</v>
      </c>
      <c r="B302" s="666" t="s">
        <v>92</v>
      </c>
      <c r="C302" s="667" t="s">
        <v>2311</v>
      </c>
      <c r="D302" s="650">
        <v>315802.54050292494</v>
      </c>
    </row>
    <row r="303" spans="1:4" ht="31.5" thickTop="1" thickBot="1">
      <c r="A303" s="666" t="s">
        <v>654</v>
      </c>
      <c r="B303" s="666" t="s">
        <v>92</v>
      </c>
      <c r="C303" s="667" t="s">
        <v>2312</v>
      </c>
      <c r="D303" s="650">
        <v>283642.97958764184</v>
      </c>
    </row>
    <row r="304" spans="1:4" ht="31.5" thickTop="1" thickBot="1">
      <c r="A304" s="666" t="s">
        <v>655</v>
      </c>
      <c r="B304" s="666" t="s">
        <v>92</v>
      </c>
      <c r="C304" s="667" t="s">
        <v>2313</v>
      </c>
      <c r="D304" s="650">
        <v>285517.80790089857</v>
      </c>
    </row>
    <row r="305" spans="1:4" ht="31.5" thickTop="1" thickBot="1">
      <c r="A305" s="666" t="s">
        <v>656</v>
      </c>
      <c r="B305" s="666" t="s">
        <v>92</v>
      </c>
      <c r="C305" s="667" t="s">
        <v>2314</v>
      </c>
      <c r="D305" s="650">
        <v>223330.64890568165</v>
      </c>
    </row>
    <row r="306" spans="1:4" ht="31.5" thickTop="1" thickBot="1">
      <c r="A306" s="666" t="s">
        <v>657</v>
      </c>
      <c r="B306" s="666" t="s">
        <v>233</v>
      </c>
      <c r="C306" s="667" t="s">
        <v>2315</v>
      </c>
      <c r="D306" s="650">
        <v>357709.25662523683</v>
      </c>
    </row>
    <row r="307" spans="1:4" ht="16.5" thickTop="1" thickBot="1">
      <c r="A307" s="666" t="s">
        <v>658</v>
      </c>
      <c r="B307" s="666" t="s">
        <v>92</v>
      </c>
      <c r="C307" s="667" t="s">
        <v>659</v>
      </c>
      <c r="D307" s="650">
        <v>186766.97165548056</v>
      </c>
    </row>
    <row r="308" spans="1:4" ht="16.5" thickTop="1" thickBot="1">
      <c r="A308" s="666" t="s">
        <v>636</v>
      </c>
      <c r="B308" s="666" t="s">
        <v>377</v>
      </c>
      <c r="C308" s="667" t="s">
        <v>637</v>
      </c>
      <c r="D308" s="650">
        <v>24895.993347945692</v>
      </c>
    </row>
    <row r="309" spans="1:4" ht="16.5" thickTop="1" thickBot="1">
      <c r="A309" s="666" t="s">
        <v>642</v>
      </c>
      <c r="B309" s="666" t="s">
        <v>377</v>
      </c>
      <c r="C309" s="667" t="s">
        <v>643</v>
      </c>
      <c r="D309" s="650">
        <v>6607.0617850617991</v>
      </c>
    </row>
    <row r="310" spans="1:4" ht="16.5" thickTop="1" thickBot="1">
      <c r="A310" s="666" t="s">
        <v>640</v>
      </c>
      <c r="B310" s="666" t="s">
        <v>377</v>
      </c>
      <c r="C310" s="667" t="s">
        <v>641</v>
      </c>
      <c r="D310" s="650">
        <v>14828.268230548023</v>
      </c>
    </row>
    <row r="311" spans="1:4" ht="16.5" thickTop="1" thickBot="1">
      <c r="A311" s="666" t="s">
        <v>638</v>
      </c>
      <c r="B311" s="666" t="s">
        <v>377</v>
      </c>
      <c r="C311" s="667" t="s">
        <v>639</v>
      </c>
      <c r="D311" s="650">
        <v>85280.287979349727</v>
      </c>
    </row>
    <row r="312" spans="1:4" ht="16.5" thickTop="1" thickBot="1">
      <c r="A312" s="666" t="s">
        <v>644</v>
      </c>
      <c r="B312" s="666" t="s">
        <v>377</v>
      </c>
      <c r="C312" s="667" t="s">
        <v>645</v>
      </c>
      <c r="D312" s="650">
        <v>16191.134434600304</v>
      </c>
    </row>
    <row r="313" spans="1:4" ht="16.5" thickTop="1" thickBot="1">
      <c r="A313" s="666" t="s">
        <v>660</v>
      </c>
      <c r="B313" s="666" t="s">
        <v>377</v>
      </c>
      <c r="C313" s="667" t="s">
        <v>661</v>
      </c>
      <c r="D313" s="650">
        <v>10746.412966796639</v>
      </c>
    </row>
    <row r="314" spans="1:4" ht="16.5" thickTop="1" thickBot="1">
      <c r="A314" s="666" t="s">
        <v>662</v>
      </c>
      <c r="B314" s="666" t="s">
        <v>377</v>
      </c>
      <c r="C314" s="667" t="s">
        <v>663</v>
      </c>
      <c r="D314" s="650">
        <v>10867.438325021074</v>
      </c>
    </row>
    <row r="315" spans="1:4" ht="16.5" thickTop="1" thickBot="1">
      <c r="A315" s="666" t="s">
        <v>667</v>
      </c>
      <c r="B315" s="666" t="s">
        <v>377</v>
      </c>
      <c r="C315" s="667" t="s">
        <v>2316</v>
      </c>
      <c r="D315" s="650">
        <v>37265.872767054629</v>
      </c>
    </row>
    <row r="316" spans="1:4" ht="16.5" thickTop="1" thickBot="1">
      <c r="A316" s="666" t="s">
        <v>664</v>
      </c>
      <c r="B316" s="666" t="s">
        <v>92</v>
      </c>
      <c r="C316" s="667" t="s">
        <v>2317</v>
      </c>
      <c r="D316" s="650">
        <v>37609.42862265947</v>
      </c>
    </row>
    <row r="317" spans="1:4" ht="16.5" thickTop="1" thickBot="1">
      <c r="A317" s="666" t="s">
        <v>665</v>
      </c>
      <c r="B317" s="666" t="s">
        <v>377</v>
      </c>
      <c r="C317" s="667" t="s">
        <v>666</v>
      </c>
      <c r="D317" s="650">
        <v>23856.092311970166</v>
      </c>
    </row>
    <row r="318" spans="1:4" ht="16.5" thickTop="1" thickBot="1">
      <c r="A318" s="666" t="s">
        <v>668</v>
      </c>
      <c r="B318" s="666" t="s">
        <v>606</v>
      </c>
      <c r="C318" s="667" t="s">
        <v>2318</v>
      </c>
      <c r="D318" s="650">
        <v>41950.082637039057</v>
      </c>
    </row>
    <row r="319" spans="1:4" ht="16.5" thickTop="1" thickBot="1">
      <c r="A319" s="666" t="s">
        <v>669</v>
      </c>
      <c r="B319" s="666" t="s">
        <v>92</v>
      </c>
      <c r="C319" s="667" t="s">
        <v>2319</v>
      </c>
      <c r="D319" s="650">
        <v>30996.427513928582</v>
      </c>
    </row>
    <row r="320" spans="1:4" ht="16.5" thickTop="1" thickBot="1">
      <c r="A320" s="666" t="s">
        <v>673</v>
      </c>
      <c r="B320" s="666" t="s">
        <v>92</v>
      </c>
      <c r="C320" s="667" t="s">
        <v>2320</v>
      </c>
      <c r="D320" s="650">
        <v>327941.80982852459</v>
      </c>
    </row>
    <row r="321" spans="1:4" ht="16.5" thickTop="1" thickBot="1">
      <c r="A321" s="666" t="s">
        <v>674</v>
      </c>
      <c r="B321" s="666" t="s">
        <v>92</v>
      </c>
      <c r="C321" s="667" t="s">
        <v>2321</v>
      </c>
      <c r="D321" s="650">
        <v>317557.76311025326</v>
      </c>
    </row>
    <row r="322" spans="1:4" ht="16.5" thickTop="1" thickBot="1">
      <c r="A322" s="666" t="s">
        <v>672</v>
      </c>
      <c r="B322" s="666" t="s">
        <v>92</v>
      </c>
      <c r="C322" s="667" t="s">
        <v>2322</v>
      </c>
      <c r="D322" s="650">
        <v>198152.93798157462</v>
      </c>
    </row>
    <row r="323" spans="1:4" ht="31.5" thickTop="1" thickBot="1">
      <c r="A323" s="666" t="s">
        <v>671</v>
      </c>
      <c r="B323" s="666" t="s">
        <v>92</v>
      </c>
      <c r="C323" s="667" t="s">
        <v>2323</v>
      </c>
      <c r="D323" s="650">
        <v>296743.53097409435</v>
      </c>
    </row>
    <row r="324" spans="1:4" ht="16.5" thickTop="1" thickBot="1">
      <c r="A324" s="666" t="s">
        <v>675</v>
      </c>
      <c r="B324" s="666" t="s">
        <v>92</v>
      </c>
      <c r="C324" s="667" t="s">
        <v>676</v>
      </c>
      <c r="D324" s="650">
        <v>397454.01975744858</v>
      </c>
    </row>
    <row r="325" spans="1:4" ht="16.5" thickTop="1" thickBot="1">
      <c r="A325" s="666" t="s">
        <v>678</v>
      </c>
      <c r="B325" s="666" t="s">
        <v>92</v>
      </c>
      <c r="C325" s="667" t="s">
        <v>679</v>
      </c>
      <c r="D325" s="650">
        <v>25797.425630756279</v>
      </c>
    </row>
    <row r="326" spans="1:4" ht="16.5" thickTop="1" thickBot="1">
      <c r="A326" s="666" t="s">
        <v>670</v>
      </c>
      <c r="B326" s="666" t="s">
        <v>92</v>
      </c>
      <c r="C326" s="667" t="s">
        <v>2324</v>
      </c>
      <c r="D326" s="650">
        <v>35084.498857828541</v>
      </c>
    </row>
    <row r="327" spans="1:4" ht="16.5" thickTop="1" thickBot="1">
      <c r="A327" s="666" t="s">
        <v>677</v>
      </c>
      <c r="B327" s="666" t="s">
        <v>92</v>
      </c>
      <c r="C327" s="667" t="s">
        <v>2325</v>
      </c>
      <c r="D327" s="650">
        <v>30956.910756907535</v>
      </c>
    </row>
    <row r="328" spans="1:4" ht="16.5" thickTop="1" thickBot="1">
      <c r="A328" s="666" t="s">
        <v>680</v>
      </c>
      <c r="B328" s="666" t="s">
        <v>92</v>
      </c>
      <c r="C328" s="667" t="s">
        <v>2326</v>
      </c>
      <c r="D328" s="650">
        <v>201091.9680417504</v>
      </c>
    </row>
    <row r="329" spans="1:4" ht="16.5" thickTop="1" thickBot="1">
      <c r="A329" s="666" t="s">
        <v>681</v>
      </c>
      <c r="B329" s="666" t="s">
        <v>92</v>
      </c>
      <c r="C329" s="667" t="s">
        <v>682</v>
      </c>
      <c r="D329" s="650">
        <v>7049.9485506324909</v>
      </c>
    </row>
    <row r="330" spans="1:4" ht="16.5" thickTop="1" thickBot="1">
      <c r="A330" s="666" t="s">
        <v>683</v>
      </c>
      <c r="B330" s="666" t="s">
        <v>92</v>
      </c>
      <c r="C330" s="667" t="s">
        <v>2327</v>
      </c>
      <c r="D330" s="650">
        <v>30832.075553457842</v>
      </c>
    </row>
    <row r="331" spans="1:4" ht="16.5" thickTop="1" thickBot="1">
      <c r="A331" s="666" t="s">
        <v>684</v>
      </c>
      <c r="B331" s="666" t="s">
        <v>92</v>
      </c>
      <c r="C331" s="667" t="s">
        <v>2328</v>
      </c>
      <c r="D331" s="650">
        <v>1889.2820535465628</v>
      </c>
    </row>
    <row r="332" spans="1:4" ht="16.5" thickTop="1" thickBot="1">
      <c r="A332" s="666" t="s">
        <v>686</v>
      </c>
      <c r="B332" s="666" t="s">
        <v>387</v>
      </c>
      <c r="C332" s="667" t="s">
        <v>687</v>
      </c>
      <c r="D332" s="650">
        <v>48282.374583143916</v>
      </c>
    </row>
    <row r="333" spans="1:4" ht="16.5" thickTop="1" thickBot="1">
      <c r="A333" s="666" t="s">
        <v>685</v>
      </c>
      <c r="B333" s="666" t="s">
        <v>387</v>
      </c>
      <c r="C333" s="667" t="s">
        <v>2329</v>
      </c>
      <c r="D333" s="650">
        <v>26849.174045977928</v>
      </c>
    </row>
    <row r="334" spans="1:4" ht="16.5" thickTop="1" thickBot="1">
      <c r="A334" s="666" t="s">
        <v>690</v>
      </c>
      <c r="B334" s="666" t="s">
        <v>92</v>
      </c>
      <c r="C334" s="667" t="s">
        <v>1929</v>
      </c>
      <c r="D334" s="650">
        <v>3488.0849436532885</v>
      </c>
    </row>
    <row r="335" spans="1:4" ht="16.5" thickTop="1" thickBot="1">
      <c r="A335" s="666" t="s">
        <v>688</v>
      </c>
      <c r="B335" s="666" t="s">
        <v>92</v>
      </c>
      <c r="C335" s="667" t="s">
        <v>689</v>
      </c>
      <c r="D335" s="650">
        <v>4337.9933204927884</v>
      </c>
    </row>
    <row r="336" spans="1:4" ht="16.5" thickTop="1" thickBot="1">
      <c r="A336" s="666" t="s">
        <v>691</v>
      </c>
      <c r="B336" s="666" t="s">
        <v>377</v>
      </c>
      <c r="C336" s="667" t="s">
        <v>692</v>
      </c>
      <c r="D336" s="650">
        <v>8523.6137452417133</v>
      </c>
    </row>
    <row r="337" spans="1:4" ht="16.5" thickTop="1" thickBot="1">
      <c r="A337" s="666" t="s">
        <v>696</v>
      </c>
      <c r="B337" s="666" t="s">
        <v>92</v>
      </c>
      <c r="C337" s="667" t="s">
        <v>697</v>
      </c>
      <c r="D337" s="650">
        <v>429767.60356761637</v>
      </c>
    </row>
    <row r="338" spans="1:4" ht="16.5" thickTop="1" thickBot="1">
      <c r="A338" s="666" t="s">
        <v>694</v>
      </c>
      <c r="B338" s="666" t="s">
        <v>92</v>
      </c>
      <c r="C338" s="667" t="s">
        <v>695</v>
      </c>
      <c r="D338" s="650">
        <v>79677.233046261288</v>
      </c>
    </row>
    <row r="339" spans="1:4" ht="16.5" thickTop="1" thickBot="1">
      <c r="A339" s="666" t="s">
        <v>693</v>
      </c>
      <c r="B339" s="666" t="s">
        <v>144</v>
      </c>
      <c r="C339" s="667" t="s">
        <v>2330</v>
      </c>
      <c r="D339" s="650">
        <v>199526.94062558541</v>
      </c>
    </row>
    <row r="340" spans="1:4" ht="31.5" thickTop="1" thickBot="1">
      <c r="A340" s="666" t="s">
        <v>648</v>
      </c>
      <c r="B340" s="666" t="s">
        <v>92</v>
      </c>
      <c r="C340" s="667" t="s">
        <v>1927</v>
      </c>
      <c r="D340" s="650">
        <v>2097135.9537782571</v>
      </c>
    </row>
    <row r="341" spans="1:4" ht="31.5" thickTop="1" thickBot="1">
      <c r="A341" s="666" t="s">
        <v>698</v>
      </c>
      <c r="B341" s="666" t="s">
        <v>92</v>
      </c>
      <c r="C341" s="667" t="s">
        <v>699</v>
      </c>
      <c r="D341" s="650">
        <v>2003399.2289546409</v>
      </c>
    </row>
    <row r="342" spans="1:4" ht="31.5" thickTop="1" thickBot="1">
      <c r="A342" s="666" t="s">
        <v>649</v>
      </c>
      <c r="B342" s="666" t="s">
        <v>92</v>
      </c>
      <c r="C342" s="667" t="s">
        <v>1928</v>
      </c>
      <c r="D342" s="650">
        <v>1250526.3825817094</v>
      </c>
    </row>
    <row r="343" spans="1:4" ht="31.5" thickTop="1" thickBot="1">
      <c r="A343" s="666" t="s">
        <v>700</v>
      </c>
      <c r="B343" s="666" t="s">
        <v>92</v>
      </c>
      <c r="C343" s="667" t="s">
        <v>701</v>
      </c>
      <c r="D343" s="650">
        <v>1222855.7572662288</v>
      </c>
    </row>
    <row r="344" spans="1:4" ht="16.5" thickTop="1" thickBot="1">
      <c r="A344" s="666" t="s">
        <v>737</v>
      </c>
      <c r="B344" s="666" t="s">
        <v>387</v>
      </c>
      <c r="C344" s="667" t="s">
        <v>2331</v>
      </c>
      <c r="D344" s="650">
        <v>61240.250913859774</v>
      </c>
    </row>
    <row r="345" spans="1:4" ht="16.5" thickTop="1" thickBot="1">
      <c r="A345" s="666" t="s">
        <v>702</v>
      </c>
      <c r="B345" s="666" t="s">
        <v>377</v>
      </c>
      <c r="C345" s="667" t="s">
        <v>2332</v>
      </c>
      <c r="D345" s="650">
        <v>98865.646514494016</v>
      </c>
    </row>
    <row r="346" spans="1:4" ht="16.5" thickTop="1" thickBot="1">
      <c r="A346" s="666" t="s">
        <v>703</v>
      </c>
      <c r="B346" s="666" t="s">
        <v>144</v>
      </c>
      <c r="C346" s="667" t="s">
        <v>2333</v>
      </c>
      <c r="D346" s="650">
        <v>51803.793731879923</v>
      </c>
    </row>
    <row r="347" spans="1:4" ht="16.5" thickTop="1" thickBot="1">
      <c r="A347" s="666" t="s">
        <v>708</v>
      </c>
      <c r="B347" s="666" t="s">
        <v>92</v>
      </c>
      <c r="C347" s="667" t="s">
        <v>2334</v>
      </c>
      <c r="D347" s="650">
        <v>157338.45067439275</v>
      </c>
    </row>
    <row r="348" spans="1:4" ht="16.5" thickTop="1" thickBot="1">
      <c r="A348" s="666" t="s">
        <v>713</v>
      </c>
      <c r="B348" s="666" t="s">
        <v>144</v>
      </c>
      <c r="C348" s="667" t="s">
        <v>1931</v>
      </c>
      <c r="D348" s="650">
        <v>16359.718144736982</v>
      </c>
    </row>
    <row r="349" spans="1:4" ht="16.5" thickTop="1" thickBot="1">
      <c r="A349" s="666" t="s">
        <v>704</v>
      </c>
      <c r="B349" s="666" t="s">
        <v>144</v>
      </c>
      <c r="C349" s="667" t="s">
        <v>2335</v>
      </c>
      <c r="D349" s="650">
        <v>74707.984662363422</v>
      </c>
    </row>
    <row r="350" spans="1:4" ht="16.5" thickTop="1" thickBot="1">
      <c r="A350" s="666" t="s">
        <v>705</v>
      </c>
      <c r="B350" s="666" t="s">
        <v>144</v>
      </c>
      <c r="C350" s="667" t="s">
        <v>2336</v>
      </c>
      <c r="D350" s="650">
        <v>27051.768594315381</v>
      </c>
    </row>
    <row r="351" spans="1:4" ht="16.5" thickTop="1" thickBot="1">
      <c r="A351" s="666" t="s">
        <v>736</v>
      </c>
      <c r="B351" s="666" t="s">
        <v>144</v>
      </c>
      <c r="C351" s="667" t="s">
        <v>1933</v>
      </c>
      <c r="D351" s="650">
        <v>176971.57474728589</v>
      </c>
    </row>
    <row r="352" spans="1:4" ht="16.5" thickTop="1" thickBot="1">
      <c r="A352" s="666" t="s">
        <v>709</v>
      </c>
      <c r="B352" s="666" t="s">
        <v>144</v>
      </c>
      <c r="C352" s="667" t="s">
        <v>710</v>
      </c>
      <c r="D352" s="650">
        <v>286414.85069536272</v>
      </c>
    </row>
    <row r="353" spans="1:4" ht="16.5" thickTop="1" thickBot="1">
      <c r="A353" s="666" t="s">
        <v>711</v>
      </c>
      <c r="B353" s="666" t="s">
        <v>144</v>
      </c>
      <c r="C353" s="667" t="s">
        <v>712</v>
      </c>
      <c r="D353" s="650">
        <v>850594.25573416974</v>
      </c>
    </row>
    <row r="354" spans="1:4" ht="16.5" thickTop="1" thickBot="1">
      <c r="A354" s="666" t="s">
        <v>707</v>
      </c>
      <c r="B354" s="666" t="s">
        <v>144</v>
      </c>
      <c r="C354" s="667" t="s">
        <v>2337</v>
      </c>
      <c r="D354" s="650">
        <v>6541.740753548057</v>
      </c>
    </row>
    <row r="355" spans="1:4" ht="16.5" thickTop="1" thickBot="1">
      <c r="A355" s="666" t="s">
        <v>706</v>
      </c>
      <c r="B355" s="666" t="s">
        <v>144</v>
      </c>
      <c r="C355" s="667" t="s">
        <v>1930</v>
      </c>
      <c r="D355" s="650">
        <v>4643.3277467750067</v>
      </c>
    </row>
    <row r="356" spans="1:4" ht="16.5" thickTop="1" thickBot="1">
      <c r="A356" s="666" t="s">
        <v>716</v>
      </c>
      <c r="B356" s="666" t="s">
        <v>144</v>
      </c>
      <c r="C356" s="667" t="s">
        <v>717</v>
      </c>
      <c r="D356" s="650">
        <v>65227.202421631046</v>
      </c>
    </row>
    <row r="357" spans="1:4" ht="16.5" thickTop="1" thickBot="1">
      <c r="A357" s="666" t="s">
        <v>714</v>
      </c>
      <c r="B357" s="666" t="s">
        <v>144</v>
      </c>
      <c r="C357" s="667" t="s">
        <v>2338</v>
      </c>
      <c r="D357" s="650">
        <v>688255.95096017851</v>
      </c>
    </row>
    <row r="358" spans="1:4" ht="16.5" thickTop="1" thickBot="1">
      <c r="A358" s="666" t="s">
        <v>715</v>
      </c>
      <c r="B358" s="666" t="s">
        <v>144</v>
      </c>
      <c r="C358" s="667" t="s">
        <v>2339</v>
      </c>
      <c r="D358" s="650">
        <v>705994.50639729644</v>
      </c>
    </row>
    <row r="359" spans="1:4" ht="16.5" thickTop="1" thickBot="1">
      <c r="A359" s="666" t="s">
        <v>718</v>
      </c>
      <c r="B359" s="666" t="s">
        <v>144</v>
      </c>
      <c r="C359" s="667" t="s">
        <v>719</v>
      </c>
      <c r="D359" s="650">
        <v>191576.39872087442</v>
      </c>
    </row>
    <row r="360" spans="1:4" ht="16.5" thickTop="1" thickBot="1">
      <c r="A360" s="666" t="s">
        <v>720</v>
      </c>
      <c r="B360" s="666" t="s">
        <v>144</v>
      </c>
      <c r="C360" s="667" t="s">
        <v>721</v>
      </c>
      <c r="D360" s="650">
        <v>230803.52113469804</v>
      </c>
    </row>
    <row r="361" spans="1:4" ht="16.5" thickTop="1" thickBot="1">
      <c r="A361" s="666" t="s">
        <v>722</v>
      </c>
      <c r="B361" s="666" t="s">
        <v>144</v>
      </c>
      <c r="C361" s="667" t="s">
        <v>723</v>
      </c>
      <c r="D361" s="650">
        <v>240737.5380751729</v>
      </c>
    </row>
    <row r="362" spans="1:4" ht="16.5" thickTop="1" thickBot="1">
      <c r="A362" s="666" t="s">
        <v>724</v>
      </c>
      <c r="B362" s="666" t="s">
        <v>144</v>
      </c>
      <c r="C362" s="667" t="s">
        <v>725</v>
      </c>
      <c r="D362" s="650">
        <v>437990.06158808072</v>
      </c>
    </row>
    <row r="363" spans="1:4" ht="16.5" thickTop="1" thickBot="1">
      <c r="A363" s="666" t="s">
        <v>726</v>
      </c>
      <c r="B363" s="666" t="s">
        <v>144</v>
      </c>
      <c r="C363" s="667" t="s">
        <v>2340</v>
      </c>
      <c r="D363" s="650">
        <v>232857.36877351196</v>
      </c>
    </row>
    <row r="364" spans="1:4" ht="16.5" thickTop="1" thickBot="1">
      <c r="A364" s="666" t="s">
        <v>738</v>
      </c>
      <c r="B364" s="666" t="s">
        <v>144</v>
      </c>
      <c r="C364" s="667" t="s">
        <v>2341</v>
      </c>
      <c r="D364" s="650">
        <v>183932.72463633164</v>
      </c>
    </row>
    <row r="365" spans="1:4" ht="16.5" thickTop="1" thickBot="1">
      <c r="A365" s="666" t="s">
        <v>727</v>
      </c>
      <c r="B365" s="666" t="s">
        <v>144</v>
      </c>
      <c r="C365" s="667" t="s">
        <v>728</v>
      </c>
      <c r="D365" s="650">
        <v>95483.521687820234</v>
      </c>
    </row>
    <row r="366" spans="1:4" ht="16.5" thickTop="1" thickBot="1">
      <c r="A366" s="666" t="s">
        <v>729</v>
      </c>
      <c r="B366" s="666" t="s">
        <v>144</v>
      </c>
      <c r="C366" s="667" t="s">
        <v>1932</v>
      </c>
      <c r="D366" s="650">
        <v>94904.642023518492</v>
      </c>
    </row>
    <row r="367" spans="1:4" ht="16.5" thickTop="1" thickBot="1">
      <c r="A367" s="666" t="s">
        <v>730</v>
      </c>
      <c r="B367" s="666" t="s">
        <v>92</v>
      </c>
      <c r="C367" s="667" t="s">
        <v>2342</v>
      </c>
      <c r="D367" s="650">
        <v>58972.524213523233</v>
      </c>
    </row>
    <row r="368" spans="1:4" ht="16.5" thickTop="1" thickBot="1">
      <c r="A368" s="666" t="s">
        <v>732</v>
      </c>
      <c r="B368" s="666" t="s">
        <v>92</v>
      </c>
      <c r="C368" s="667" t="s">
        <v>733</v>
      </c>
      <c r="D368" s="650">
        <v>2444.2863404448117</v>
      </c>
    </row>
    <row r="369" spans="1:4" ht="16.5" thickTop="1" thickBot="1">
      <c r="A369" s="666" t="s">
        <v>731</v>
      </c>
      <c r="B369" s="666" t="s">
        <v>92</v>
      </c>
      <c r="C369" s="667" t="s">
        <v>2343</v>
      </c>
      <c r="D369" s="650">
        <v>807.42724328618351</v>
      </c>
    </row>
    <row r="370" spans="1:4" ht="16.5" thickTop="1" thickBot="1">
      <c r="A370" s="666" t="s">
        <v>734</v>
      </c>
      <c r="B370" s="666" t="s">
        <v>92</v>
      </c>
      <c r="C370" s="667" t="s">
        <v>735</v>
      </c>
      <c r="D370" s="650">
        <v>58281.655138524147</v>
      </c>
    </row>
    <row r="371" spans="1:4" ht="16.5" thickTop="1" thickBot="1">
      <c r="A371" s="666" t="s">
        <v>741</v>
      </c>
      <c r="B371" s="666" t="s">
        <v>92</v>
      </c>
      <c r="C371" s="667" t="s">
        <v>1934</v>
      </c>
      <c r="D371" s="650">
        <v>50736.319803188693</v>
      </c>
    </row>
    <row r="372" spans="1:4" ht="16.5" thickTop="1" thickBot="1">
      <c r="A372" s="666" t="s">
        <v>739</v>
      </c>
      <c r="B372" s="666" t="s">
        <v>377</v>
      </c>
      <c r="C372" s="667" t="s">
        <v>740</v>
      </c>
      <c r="D372" s="650">
        <v>3099.8107880710008</v>
      </c>
    </row>
    <row r="373" spans="1:4" ht="16.5" thickTop="1" thickBot="1">
      <c r="A373" s="192"/>
      <c r="B373" s="192"/>
      <c r="C373" s="197"/>
      <c r="D373" s="193"/>
    </row>
    <row r="374" spans="1:4" ht="15.75" thickTop="1"/>
  </sheetData>
  <sortState xmlns:xlrd2="http://schemas.microsoft.com/office/spreadsheetml/2017/richdata2" ref="A6:D370">
    <sortCondition ref="C6:C370"/>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6" ht="99.75" customHeight="1" thickTop="1" thickBot="1">
      <c r="A1" s="690" t="s">
        <v>1850</v>
      </c>
      <c r="B1" s="691"/>
      <c r="C1" s="691"/>
      <c r="D1" s="692"/>
    </row>
    <row r="2" spans="1:6" ht="16.5" thickTop="1" thickBot="1">
      <c r="A2" s="689" t="s">
        <v>1409</v>
      </c>
      <c r="B2" s="689"/>
      <c r="C2" s="689"/>
      <c r="D2" s="689"/>
    </row>
    <row r="3" spans="1:6" ht="16.5" thickTop="1" thickBot="1">
      <c r="A3" s="693"/>
      <c r="B3" s="693"/>
      <c r="C3" s="693"/>
      <c r="D3" s="693"/>
    </row>
    <row r="4" spans="1:6" ht="16.5" thickTop="1" thickBot="1">
      <c r="A4" s="694"/>
      <c r="B4" s="694"/>
      <c r="C4" s="694"/>
      <c r="D4" s="694"/>
    </row>
    <row r="5" spans="1:6" ht="30" customHeight="1" thickTop="1" thickBot="1">
      <c r="A5" s="199"/>
      <c r="B5" s="100"/>
      <c r="C5" s="101"/>
      <c r="D5" s="187"/>
    </row>
    <row r="6" spans="1:6" ht="30" customHeight="1" thickTop="1" thickBot="1">
      <c r="A6" s="200" t="s">
        <v>1266</v>
      </c>
      <c r="B6" s="100" t="s">
        <v>339</v>
      </c>
      <c r="C6" s="102" t="s">
        <v>2026</v>
      </c>
      <c r="D6" s="652">
        <v>1255.9989130930808</v>
      </c>
    </row>
    <row r="7" spans="1:6" ht="30" customHeight="1" thickTop="1" thickBot="1">
      <c r="A7" s="200" t="s">
        <v>1352</v>
      </c>
      <c r="B7" s="100" t="s">
        <v>339</v>
      </c>
      <c r="C7" s="102" t="s">
        <v>2025</v>
      </c>
      <c r="D7" s="652">
        <v>1255.9989130930808</v>
      </c>
      <c r="E7" s="103"/>
      <c r="F7" s="103"/>
    </row>
    <row r="8" spans="1:6" ht="30" customHeight="1" thickTop="1" thickBot="1">
      <c r="A8" s="200" t="s">
        <v>1364</v>
      </c>
      <c r="B8" s="100" t="s">
        <v>339</v>
      </c>
      <c r="C8" s="102" t="s">
        <v>2027</v>
      </c>
      <c r="D8" s="652">
        <v>1255.9989130930808</v>
      </c>
    </row>
    <row r="9" spans="1:6" ht="30" customHeight="1" thickTop="1" thickBot="1">
      <c r="A9" s="200" t="s">
        <v>1225</v>
      </c>
      <c r="B9" s="100" t="s">
        <v>1223</v>
      </c>
      <c r="C9" s="102" t="s">
        <v>1226</v>
      </c>
      <c r="D9" s="652">
        <v>1255.9989130930808</v>
      </c>
    </row>
    <row r="10" spans="1:6" ht="30" customHeight="1" thickTop="1" thickBot="1">
      <c r="A10" s="200" t="s">
        <v>1388</v>
      </c>
      <c r="B10" s="100" t="s">
        <v>339</v>
      </c>
      <c r="C10" s="102" t="s">
        <v>1389</v>
      </c>
      <c r="D10" s="652">
        <v>1255.9989130930808</v>
      </c>
    </row>
    <row r="11" spans="1:6" ht="30" customHeight="1" thickTop="1" thickBot="1">
      <c r="A11" s="200" t="s">
        <v>1329</v>
      </c>
      <c r="B11" s="100" t="s">
        <v>339</v>
      </c>
      <c r="C11" s="102" t="s">
        <v>1330</v>
      </c>
      <c r="D11" s="652">
        <v>1255.9989130930808</v>
      </c>
    </row>
    <row r="12" spans="1:6" ht="30" customHeight="1" thickTop="1" thickBot="1">
      <c r="A12" s="200" t="s">
        <v>1331</v>
      </c>
      <c r="B12" s="100" t="s">
        <v>339</v>
      </c>
      <c r="C12" s="102" t="s">
        <v>1332</v>
      </c>
      <c r="D12" s="652">
        <v>1255.9989130930808</v>
      </c>
    </row>
    <row r="13" spans="1:6" ht="30" customHeight="1" thickTop="1" thickBot="1">
      <c r="A13" s="200" t="s">
        <v>1333</v>
      </c>
      <c r="B13" s="100" t="s">
        <v>339</v>
      </c>
      <c r="C13" s="102" t="s">
        <v>1334</v>
      </c>
      <c r="D13" s="652">
        <v>1255.9989130930808</v>
      </c>
    </row>
    <row r="14" spans="1:6" ht="30" customHeight="1" thickTop="1" thickBot="1">
      <c r="A14" s="200" t="s">
        <v>1335</v>
      </c>
      <c r="B14" s="100" t="s">
        <v>339</v>
      </c>
      <c r="C14" s="102" t="s">
        <v>1336</v>
      </c>
      <c r="D14" s="652">
        <v>1255.9989130930808</v>
      </c>
    </row>
    <row r="15" spans="1:6" ht="30" customHeight="1" thickTop="1" thickBot="1">
      <c r="A15" s="200" t="s">
        <v>1317</v>
      </c>
      <c r="B15" s="100" t="s">
        <v>339</v>
      </c>
      <c r="C15" s="102" t="s">
        <v>1860</v>
      </c>
      <c r="D15" s="652">
        <v>1255.9989130930808</v>
      </c>
    </row>
    <row r="16" spans="1:6" ht="30" customHeight="1" thickTop="1" thickBot="1">
      <c r="A16" s="200" t="s">
        <v>1227</v>
      </c>
      <c r="B16" s="100" t="s">
        <v>339</v>
      </c>
      <c r="C16" s="102" t="s">
        <v>1228</v>
      </c>
      <c r="D16" s="652">
        <v>1255.9989130930808</v>
      </c>
    </row>
    <row r="17" spans="1:4" ht="30" customHeight="1" thickTop="1" thickBot="1">
      <c r="A17" s="200" t="s">
        <v>1229</v>
      </c>
      <c r="B17" s="100" t="s">
        <v>339</v>
      </c>
      <c r="C17" s="102" t="s">
        <v>1230</v>
      </c>
      <c r="D17" s="652">
        <v>1255.9989130930808</v>
      </c>
    </row>
    <row r="18" spans="1:4" ht="30" customHeight="1" thickTop="1" thickBot="1">
      <c r="A18" s="200" t="s">
        <v>1231</v>
      </c>
      <c r="B18" s="100" t="s">
        <v>339</v>
      </c>
      <c r="C18" s="102" t="s">
        <v>1232</v>
      </c>
      <c r="D18" s="652">
        <v>1255.9989130930808</v>
      </c>
    </row>
    <row r="19" spans="1:4" ht="30" customHeight="1" thickTop="1" thickBot="1">
      <c r="A19" s="200" t="s">
        <v>1235</v>
      </c>
      <c r="B19" s="100" t="s">
        <v>339</v>
      </c>
      <c r="C19" s="102" t="s">
        <v>1236</v>
      </c>
      <c r="D19" s="652">
        <v>1255.9989130930808</v>
      </c>
    </row>
    <row r="20" spans="1:4" ht="30" customHeight="1" thickTop="1" thickBot="1">
      <c r="A20" s="200" t="s">
        <v>1407</v>
      </c>
      <c r="B20" s="100" t="s">
        <v>339</v>
      </c>
      <c r="C20" s="102" t="s">
        <v>1869</v>
      </c>
      <c r="D20" s="652">
        <v>1255.9989130930808</v>
      </c>
    </row>
    <row r="21" spans="1:4" ht="30" customHeight="1" thickTop="1" thickBot="1">
      <c r="A21" s="200" t="s">
        <v>1239</v>
      </c>
      <c r="B21" s="100" t="s">
        <v>339</v>
      </c>
      <c r="C21" s="102" t="s">
        <v>1240</v>
      </c>
      <c r="D21" s="652">
        <v>1290.8397983112416</v>
      </c>
    </row>
    <row r="22" spans="1:4" ht="30" customHeight="1" thickTop="1" thickBot="1">
      <c r="A22" s="200" t="s">
        <v>1390</v>
      </c>
      <c r="B22" s="100" t="s">
        <v>339</v>
      </c>
      <c r="C22" s="102" t="s">
        <v>1391</v>
      </c>
      <c r="D22" s="652">
        <v>1290.8397983112416</v>
      </c>
    </row>
    <row r="23" spans="1:4" ht="30" customHeight="1" thickTop="1" thickBot="1">
      <c r="A23" s="200" t="s">
        <v>1247</v>
      </c>
      <c r="B23" s="100" t="s">
        <v>339</v>
      </c>
      <c r="C23" s="102" t="s">
        <v>1248</v>
      </c>
      <c r="D23" s="652">
        <v>1255.9989130930808</v>
      </c>
    </row>
    <row r="24" spans="1:4" ht="30" customHeight="1" thickTop="1" thickBot="1">
      <c r="A24" s="200" t="s">
        <v>1269</v>
      </c>
      <c r="B24" s="100" t="s">
        <v>339</v>
      </c>
      <c r="C24" s="102" t="s">
        <v>1270</v>
      </c>
      <c r="D24" s="652">
        <v>1255.9989130930808</v>
      </c>
    </row>
    <row r="25" spans="1:4" ht="30" customHeight="1" thickTop="1" thickBot="1">
      <c r="A25" s="200" t="s">
        <v>1241</v>
      </c>
      <c r="B25" s="100" t="s">
        <v>339</v>
      </c>
      <c r="C25" s="102" t="s">
        <v>1242</v>
      </c>
      <c r="D25" s="652">
        <v>1255.9989130930808</v>
      </c>
    </row>
    <row r="26" spans="1:4" ht="30" customHeight="1" thickTop="1" thickBot="1">
      <c r="A26" s="200" t="s">
        <v>1246</v>
      </c>
      <c r="B26" s="100" t="s">
        <v>339</v>
      </c>
      <c r="C26" s="102" t="s">
        <v>1242</v>
      </c>
      <c r="D26" s="652">
        <v>1255.9989130930808</v>
      </c>
    </row>
    <row r="27" spans="1:4" ht="30" customHeight="1" thickTop="1" thickBot="1">
      <c r="A27" s="200" t="s">
        <v>1303</v>
      </c>
      <c r="B27" s="100" t="s">
        <v>339</v>
      </c>
      <c r="C27" s="102" t="s">
        <v>1304</v>
      </c>
      <c r="D27" s="652">
        <v>1255.9989130930808</v>
      </c>
    </row>
    <row r="28" spans="1:4" ht="30" customHeight="1" thickTop="1" thickBot="1">
      <c r="A28" s="200" t="s">
        <v>1249</v>
      </c>
      <c r="B28" s="100" t="s">
        <v>339</v>
      </c>
      <c r="C28" s="102" t="s">
        <v>1250</v>
      </c>
      <c r="D28" s="652">
        <v>1255.9989130930808</v>
      </c>
    </row>
    <row r="29" spans="1:4" ht="30" customHeight="1" thickTop="1" thickBot="1">
      <c r="A29" s="200" t="s">
        <v>1254</v>
      </c>
      <c r="B29" s="100" t="s">
        <v>339</v>
      </c>
      <c r="C29" s="102" t="s">
        <v>1255</v>
      </c>
      <c r="D29" s="652">
        <v>1255.9989130930808</v>
      </c>
    </row>
    <row r="30" spans="1:4" ht="30" customHeight="1" thickTop="1" thickBot="1">
      <c r="A30" s="200" t="s">
        <v>1252</v>
      </c>
      <c r="B30" s="100" t="s">
        <v>339</v>
      </c>
      <c r="C30" s="102" t="s">
        <v>1253</v>
      </c>
      <c r="D30" s="652">
        <v>1255.9989130930808</v>
      </c>
    </row>
    <row r="31" spans="1:4" ht="30" customHeight="1" thickTop="1" thickBot="1">
      <c r="A31" s="200" t="s">
        <v>1267</v>
      </c>
      <c r="B31" s="100" t="s">
        <v>339</v>
      </c>
      <c r="C31" s="102" t="s">
        <v>1268</v>
      </c>
      <c r="D31" s="652">
        <v>1255.9989130930808</v>
      </c>
    </row>
    <row r="32" spans="1:4" ht="30" customHeight="1" thickTop="1" thickBot="1">
      <c r="A32" s="200" t="s">
        <v>1256</v>
      </c>
      <c r="B32" s="100" t="s">
        <v>339</v>
      </c>
      <c r="C32" s="102" t="s">
        <v>1257</v>
      </c>
      <c r="D32" s="652">
        <v>1255.9989130930808</v>
      </c>
    </row>
    <row r="33" spans="1:4" ht="30" customHeight="1" thickTop="1" thickBot="1">
      <c r="A33" s="200" t="s">
        <v>1272</v>
      </c>
      <c r="B33" s="100" t="s">
        <v>339</v>
      </c>
      <c r="C33" s="102" t="s">
        <v>1257</v>
      </c>
      <c r="D33" s="652">
        <v>1255.9989130930808</v>
      </c>
    </row>
    <row r="34" spans="1:4" ht="30" customHeight="1" thickTop="1" thickBot="1">
      <c r="A34" s="200" t="s">
        <v>1273</v>
      </c>
      <c r="B34" s="100" t="s">
        <v>339</v>
      </c>
      <c r="C34" s="102" t="s">
        <v>1274</v>
      </c>
      <c r="D34" s="652">
        <v>1255.9989130930808</v>
      </c>
    </row>
    <row r="35" spans="1:4" ht="30" customHeight="1" thickTop="1" thickBot="1">
      <c r="A35" s="200" t="s">
        <v>1323</v>
      </c>
      <c r="B35" s="100" t="s">
        <v>339</v>
      </c>
      <c r="C35" s="102" t="s">
        <v>1864</v>
      </c>
      <c r="D35" s="652">
        <v>1255.9989130930808</v>
      </c>
    </row>
    <row r="36" spans="1:4" ht="30" customHeight="1" thickTop="1" thickBot="1">
      <c r="A36" s="200" t="s">
        <v>1404</v>
      </c>
      <c r="B36" s="100" t="s">
        <v>339</v>
      </c>
      <c r="C36" s="102" t="s">
        <v>1405</v>
      </c>
      <c r="D36" s="652">
        <v>1255.9989130930808</v>
      </c>
    </row>
    <row r="37" spans="1:4" ht="30" customHeight="1" thickTop="1" thickBot="1">
      <c r="A37" s="200" t="s">
        <v>1385</v>
      </c>
      <c r="B37" s="100" t="s">
        <v>339</v>
      </c>
      <c r="C37" s="102" t="s">
        <v>1386</v>
      </c>
      <c r="D37" s="652">
        <v>1255.9989130930808</v>
      </c>
    </row>
    <row r="38" spans="1:4" ht="30" customHeight="1" thickTop="1" thickBot="1">
      <c r="A38" s="200" t="s">
        <v>1264</v>
      </c>
      <c r="B38" s="100" t="s">
        <v>339</v>
      </c>
      <c r="C38" s="102" t="s">
        <v>1265</v>
      </c>
      <c r="D38" s="652">
        <v>1255.9989130930808</v>
      </c>
    </row>
    <row r="39" spans="1:4" ht="30" customHeight="1" thickTop="1" thickBot="1">
      <c r="A39" s="200" t="s">
        <v>1221</v>
      </c>
      <c r="B39" s="100" t="s">
        <v>1223</v>
      </c>
      <c r="C39" s="102" t="s">
        <v>1280</v>
      </c>
      <c r="D39" s="652">
        <v>1255.9989130930808</v>
      </c>
    </row>
    <row r="40" spans="1:4" ht="30" customHeight="1" thickTop="1" thickBot="1">
      <c r="A40" s="200" t="s">
        <v>1261</v>
      </c>
      <c r="B40" s="100" t="s">
        <v>339</v>
      </c>
      <c r="C40" s="102" t="s">
        <v>1262</v>
      </c>
      <c r="D40" s="652">
        <v>1255.9989130930808</v>
      </c>
    </row>
    <row r="41" spans="1:4" ht="30" customHeight="1" thickTop="1" thickBot="1">
      <c r="A41" s="200" t="s">
        <v>1259</v>
      </c>
      <c r="B41" s="100" t="s">
        <v>339</v>
      </c>
      <c r="C41" s="102" t="s">
        <v>1260</v>
      </c>
      <c r="D41" s="652">
        <v>1255.9989130930808</v>
      </c>
    </row>
    <row r="42" spans="1:4" ht="30" customHeight="1" thickTop="1" thickBot="1">
      <c r="A42" s="200" t="s">
        <v>1392</v>
      </c>
      <c r="B42" s="100" t="s">
        <v>339</v>
      </c>
      <c r="C42" s="102" t="s">
        <v>1260</v>
      </c>
      <c r="D42" s="652">
        <v>1255.9989130930808</v>
      </c>
    </row>
    <row r="43" spans="1:4" ht="30" customHeight="1" thickTop="1" thickBot="1">
      <c r="A43" s="200" t="s">
        <v>1233</v>
      </c>
      <c r="B43" s="100" t="s">
        <v>339</v>
      </c>
      <c r="C43" s="102" t="s">
        <v>1234</v>
      </c>
      <c r="D43" s="652">
        <v>1255.9989130930808</v>
      </c>
    </row>
    <row r="44" spans="1:4" ht="30" customHeight="1" thickTop="1" thickBot="1">
      <c r="A44" s="200" t="s">
        <v>1387</v>
      </c>
      <c r="B44" s="100" t="s">
        <v>339</v>
      </c>
      <c r="C44" s="102" t="s">
        <v>1234</v>
      </c>
      <c r="D44" s="652">
        <v>1255.9989130930808</v>
      </c>
    </row>
    <row r="45" spans="1:4" ht="30" customHeight="1" thickTop="1" thickBot="1">
      <c r="A45" s="200" t="s">
        <v>1278</v>
      </c>
      <c r="B45" s="100" t="s">
        <v>339</v>
      </c>
      <c r="C45" s="102" t="s">
        <v>1279</v>
      </c>
      <c r="D45" s="652">
        <v>1255.9989130930808</v>
      </c>
    </row>
    <row r="46" spans="1:4" ht="30" customHeight="1" thickTop="1" thickBot="1">
      <c r="A46" s="200" t="s">
        <v>1287</v>
      </c>
      <c r="B46" s="100" t="s">
        <v>339</v>
      </c>
      <c r="C46" s="102" t="s">
        <v>1288</v>
      </c>
      <c r="D46" s="652">
        <v>1255.9989130930808</v>
      </c>
    </row>
    <row r="47" spans="1:4" ht="30" customHeight="1" thickTop="1" thickBot="1">
      <c r="A47" s="200" t="s">
        <v>1291</v>
      </c>
      <c r="B47" s="100" t="s">
        <v>339</v>
      </c>
      <c r="C47" s="102" t="s">
        <v>1292</v>
      </c>
      <c r="D47" s="652">
        <v>1255.9989130930808</v>
      </c>
    </row>
    <row r="48" spans="1:4" ht="30" customHeight="1" thickTop="1" thickBot="1">
      <c r="A48" s="200" t="s">
        <v>1283</v>
      </c>
      <c r="B48" s="100" t="s">
        <v>1223</v>
      </c>
      <c r="C48" s="102" t="s">
        <v>1284</v>
      </c>
      <c r="D48" s="652">
        <v>1255.9989130930808</v>
      </c>
    </row>
    <row r="49" spans="1:4" ht="30" customHeight="1" thickTop="1" thickBot="1">
      <c r="A49" s="200" t="s">
        <v>1281</v>
      </c>
      <c r="B49" s="100" t="s">
        <v>339</v>
      </c>
      <c r="C49" s="102" t="s">
        <v>1282</v>
      </c>
      <c r="D49" s="652">
        <v>1255.9989130930808</v>
      </c>
    </row>
    <row r="50" spans="1:4" ht="30" customHeight="1" thickTop="1" thickBot="1">
      <c r="A50" s="200" t="s">
        <v>1285</v>
      </c>
      <c r="B50" s="100" t="s">
        <v>339</v>
      </c>
      <c r="C50" s="102" t="s">
        <v>1286</v>
      </c>
      <c r="D50" s="652">
        <v>1255.9989130930808</v>
      </c>
    </row>
    <row r="51" spans="1:4" ht="30" customHeight="1" thickTop="1" thickBot="1">
      <c r="A51" s="200" t="s">
        <v>1314</v>
      </c>
      <c r="B51" s="100" t="s">
        <v>1306</v>
      </c>
      <c r="C51" s="102" t="s">
        <v>1315</v>
      </c>
      <c r="D51" s="652">
        <v>1255.9989130930808</v>
      </c>
    </row>
    <row r="52" spans="1:4" ht="30" customHeight="1" thickTop="1" thickBot="1">
      <c r="A52" s="200" t="s">
        <v>1316</v>
      </c>
      <c r="B52" s="100" t="s">
        <v>1306</v>
      </c>
      <c r="C52" s="102" t="s">
        <v>1315</v>
      </c>
      <c r="D52" s="652">
        <v>1255.9989130930808</v>
      </c>
    </row>
    <row r="53" spans="1:4" ht="30" customHeight="1" thickTop="1" thickBot="1">
      <c r="A53" s="200" t="s">
        <v>1289</v>
      </c>
      <c r="B53" s="100" t="s">
        <v>339</v>
      </c>
      <c r="C53" s="102" t="s">
        <v>1290</v>
      </c>
      <c r="D53" s="652">
        <v>1255.9989130930808</v>
      </c>
    </row>
    <row r="54" spans="1:4" ht="30" customHeight="1" thickTop="1" thickBot="1">
      <c r="A54" s="200" t="s">
        <v>1293</v>
      </c>
      <c r="B54" s="100" t="s">
        <v>339</v>
      </c>
      <c r="C54" s="102" t="s">
        <v>1294</v>
      </c>
      <c r="D54" s="652">
        <v>1255.9989130930808</v>
      </c>
    </row>
    <row r="55" spans="1:4" ht="30" customHeight="1" thickTop="1" thickBot="1">
      <c r="A55" s="200" t="s">
        <v>1378</v>
      </c>
      <c r="B55" s="100" t="s">
        <v>339</v>
      </c>
      <c r="C55" s="102" t="s">
        <v>2029</v>
      </c>
      <c r="D55" s="652">
        <v>1255.9989130930808</v>
      </c>
    </row>
    <row r="56" spans="1:4" ht="30" customHeight="1" thickTop="1" thickBot="1">
      <c r="A56" s="200" t="s">
        <v>1379</v>
      </c>
      <c r="B56" s="100" t="s">
        <v>339</v>
      </c>
      <c r="C56" s="102" t="s">
        <v>2030</v>
      </c>
      <c r="D56" s="652">
        <v>1255.9989130930808</v>
      </c>
    </row>
    <row r="57" spans="1:4" ht="30" customHeight="1" thickTop="1" thickBot="1">
      <c r="A57" s="200" t="s">
        <v>1380</v>
      </c>
      <c r="B57" s="100" t="s">
        <v>339</v>
      </c>
      <c r="C57" s="102" t="s">
        <v>2031</v>
      </c>
      <c r="D57" s="652">
        <v>1255.9989130930808</v>
      </c>
    </row>
    <row r="58" spans="1:4" ht="30" customHeight="1" thickTop="1" thickBot="1">
      <c r="A58" s="200" t="s">
        <v>1357</v>
      </c>
      <c r="B58" s="100" t="s">
        <v>339</v>
      </c>
      <c r="C58" s="102" t="s">
        <v>1867</v>
      </c>
      <c r="D58" s="652">
        <v>1255.9989130930808</v>
      </c>
    </row>
    <row r="59" spans="1:4" ht="30" customHeight="1" thickTop="1" thickBot="1">
      <c r="A59" s="200" t="s">
        <v>1295</v>
      </c>
      <c r="B59" s="100" t="s">
        <v>339</v>
      </c>
      <c r="C59" s="102" t="s">
        <v>1296</v>
      </c>
      <c r="D59" s="652">
        <v>1290.8397983112416</v>
      </c>
    </row>
    <row r="60" spans="1:4" ht="30" customHeight="1" thickTop="1" thickBot="1">
      <c r="A60" s="200" t="s">
        <v>1376</v>
      </c>
      <c r="B60" s="100" t="s">
        <v>339</v>
      </c>
      <c r="C60" s="102" t="s">
        <v>1377</v>
      </c>
      <c r="D60" s="652">
        <v>1255.9989130930808</v>
      </c>
    </row>
    <row r="61" spans="1:4" ht="30" customHeight="1" thickTop="1" thickBot="1">
      <c r="A61" s="200" t="s">
        <v>1362</v>
      </c>
      <c r="B61" s="100" t="s">
        <v>339</v>
      </c>
      <c r="C61" s="102" t="s">
        <v>1363</v>
      </c>
      <c r="D61" s="652">
        <v>1255.9989130930808</v>
      </c>
    </row>
    <row r="62" spans="1:4" ht="30" customHeight="1" thickTop="1" thickBot="1">
      <c r="A62" s="200" t="s">
        <v>1369</v>
      </c>
      <c r="B62" s="100" t="s">
        <v>339</v>
      </c>
      <c r="C62" s="102" t="s">
        <v>1370</v>
      </c>
      <c r="D62" s="652">
        <v>1255.9989130930808</v>
      </c>
    </row>
    <row r="63" spans="1:4" ht="30" customHeight="1" thickTop="1" thickBot="1">
      <c r="A63" s="200" t="s">
        <v>1373</v>
      </c>
      <c r="B63" s="100" t="s">
        <v>339</v>
      </c>
      <c r="C63" s="102" t="s">
        <v>1374</v>
      </c>
      <c r="D63" s="652">
        <v>1255.9989130930808</v>
      </c>
    </row>
    <row r="64" spans="1:4" ht="30" customHeight="1" thickTop="1" thickBot="1">
      <c r="A64" s="200" t="s">
        <v>1360</v>
      </c>
      <c r="B64" s="100" t="s">
        <v>339</v>
      </c>
      <c r="C64" s="102" t="s">
        <v>1361</v>
      </c>
      <c r="D64" s="652">
        <v>1255.9989130930808</v>
      </c>
    </row>
    <row r="65" spans="1:4" ht="30" customHeight="1" thickTop="1" thickBot="1">
      <c r="A65" s="200" t="s">
        <v>1297</v>
      </c>
      <c r="B65" s="100" t="s">
        <v>339</v>
      </c>
      <c r="C65" s="102" t="s">
        <v>1298</v>
      </c>
      <c r="D65" s="652">
        <v>1255.9989130930808</v>
      </c>
    </row>
    <row r="66" spans="1:4" ht="30" customHeight="1" thickTop="1" thickBot="1">
      <c r="A66" s="200" t="s">
        <v>1367</v>
      </c>
      <c r="B66" s="100" t="s">
        <v>339</v>
      </c>
      <c r="C66" s="102" t="s">
        <v>1368</v>
      </c>
      <c r="D66" s="652">
        <v>1255.9989130930808</v>
      </c>
    </row>
    <row r="67" spans="1:4" ht="30" customHeight="1" thickTop="1" thickBot="1">
      <c r="A67" s="200" t="s">
        <v>1371</v>
      </c>
      <c r="B67" s="100" t="s">
        <v>339</v>
      </c>
      <c r="C67" s="102" t="s">
        <v>1372</v>
      </c>
      <c r="D67" s="652">
        <v>1255.9989130930808</v>
      </c>
    </row>
    <row r="68" spans="1:4" ht="30" customHeight="1" thickTop="1" thickBot="1">
      <c r="A68" s="200" t="s">
        <v>1343</v>
      </c>
      <c r="B68" s="100" t="s">
        <v>339</v>
      </c>
      <c r="C68" s="102" t="s">
        <v>1344</v>
      </c>
      <c r="D68" s="652">
        <v>1255.9989130930808</v>
      </c>
    </row>
    <row r="69" spans="1:4" ht="30" customHeight="1" thickTop="1" thickBot="1">
      <c r="A69" s="200" t="s">
        <v>1383</v>
      </c>
      <c r="B69" s="100" t="s">
        <v>339</v>
      </c>
      <c r="C69" s="102" t="s">
        <v>2033</v>
      </c>
      <c r="D69" s="652">
        <v>1255.9989130930808</v>
      </c>
    </row>
    <row r="70" spans="1:4" ht="30" customHeight="1" thickTop="1" thickBot="1">
      <c r="A70" s="200" t="s">
        <v>1384</v>
      </c>
      <c r="B70" s="100" t="s">
        <v>339</v>
      </c>
      <c r="C70" s="102" t="s">
        <v>2034</v>
      </c>
      <c r="D70" s="652">
        <v>1255.9989130930808</v>
      </c>
    </row>
    <row r="71" spans="1:4" ht="30" customHeight="1" thickTop="1" thickBot="1">
      <c r="A71" s="200" t="s">
        <v>1381</v>
      </c>
      <c r="B71" s="100" t="s">
        <v>339</v>
      </c>
      <c r="C71" s="102" t="s">
        <v>2035</v>
      </c>
      <c r="D71" s="652">
        <v>1255.9989130930808</v>
      </c>
    </row>
    <row r="72" spans="1:4" ht="30" customHeight="1" thickTop="1" thickBot="1">
      <c r="A72" s="200" t="s">
        <v>1382</v>
      </c>
      <c r="B72" s="100" t="s">
        <v>339</v>
      </c>
      <c r="C72" s="102" t="s">
        <v>2036</v>
      </c>
      <c r="D72" s="652">
        <v>1255.9989130930808</v>
      </c>
    </row>
    <row r="73" spans="1:4" ht="30" customHeight="1" thickTop="1" thickBot="1">
      <c r="A73" s="200" t="s">
        <v>1350</v>
      </c>
      <c r="B73" s="100" t="s">
        <v>339</v>
      </c>
      <c r="C73" s="102" t="s">
        <v>1351</v>
      </c>
      <c r="D73" s="652">
        <v>1255.9989130930808</v>
      </c>
    </row>
    <row r="74" spans="1:4" ht="30" customHeight="1" thickTop="1" thickBot="1">
      <c r="A74" s="200" t="s">
        <v>1349</v>
      </c>
      <c r="B74" s="100" t="s">
        <v>339</v>
      </c>
      <c r="C74" s="102" t="s">
        <v>1866</v>
      </c>
      <c r="D74" s="652">
        <v>1255.9989130930808</v>
      </c>
    </row>
    <row r="75" spans="1:4" ht="30" customHeight="1" thickTop="1" thickBot="1">
      <c r="A75" s="200" t="s">
        <v>1347</v>
      </c>
      <c r="B75" s="100" t="s">
        <v>339</v>
      </c>
      <c r="C75" s="102" t="s">
        <v>1348</v>
      </c>
      <c r="D75" s="652">
        <v>1255.9989130930808</v>
      </c>
    </row>
    <row r="76" spans="1:4" ht="30" customHeight="1" thickTop="1" thickBot="1">
      <c r="A76" s="200" t="s">
        <v>1375</v>
      </c>
      <c r="B76" s="100" t="s">
        <v>339</v>
      </c>
      <c r="C76" s="102" t="s">
        <v>2028</v>
      </c>
      <c r="D76" s="652">
        <v>1255.9989130930808</v>
      </c>
    </row>
    <row r="77" spans="1:4" ht="30" customHeight="1" thickTop="1" thickBot="1">
      <c r="A77" s="200" t="s">
        <v>1353</v>
      </c>
      <c r="B77" s="100" t="s">
        <v>339</v>
      </c>
      <c r="C77" s="102" t="s">
        <v>1354</v>
      </c>
      <c r="D77" s="652">
        <v>1255.9989130930808</v>
      </c>
    </row>
    <row r="78" spans="1:4" ht="30" customHeight="1" thickTop="1" thickBot="1">
      <c r="A78" s="200" t="s">
        <v>1355</v>
      </c>
      <c r="B78" s="100" t="s">
        <v>339</v>
      </c>
      <c r="C78" s="102" t="s">
        <v>1356</v>
      </c>
      <c r="D78" s="652">
        <v>1255.9989130930808</v>
      </c>
    </row>
    <row r="79" spans="1:4" ht="30" customHeight="1" thickTop="1" thickBot="1">
      <c r="A79" s="200" t="s">
        <v>1358</v>
      </c>
      <c r="B79" s="100" t="s">
        <v>339</v>
      </c>
      <c r="C79" s="102" t="s">
        <v>1359</v>
      </c>
      <c r="D79" s="652">
        <v>1255.9989130930808</v>
      </c>
    </row>
    <row r="80" spans="1:4" ht="30" customHeight="1" thickTop="1" thickBot="1">
      <c r="A80" s="200" t="s">
        <v>1337</v>
      </c>
      <c r="B80" s="100" t="s">
        <v>339</v>
      </c>
      <c r="C80" s="102" t="s">
        <v>1338</v>
      </c>
      <c r="D80" s="652">
        <v>1255.9989130930808</v>
      </c>
    </row>
    <row r="81" spans="1:6" ht="30" customHeight="1" thickTop="1" thickBot="1">
      <c r="A81" s="200" t="s">
        <v>1341</v>
      </c>
      <c r="B81" s="100" t="s">
        <v>339</v>
      </c>
      <c r="C81" s="102" t="s">
        <v>1342</v>
      </c>
      <c r="D81" s="652">
        <v>1255.9989130930808</v>
      </c>
    </row>
    <row r="82" spans="1:6" ht="30" customHeight="1" thickTop="1" thickBot="1">
      <c r="A82" s="200" t="s">
        <v>1345</v>
      </c>
      <c r="B82" s="100" t="s">
        <v>339</v>
      </c>
      <c r="C82" s="102" t="s">
        <v>1346</v>
      </c>
      <c r="D82" s="652">
        <v>1255.9989130930808</v>
      </c>
    </row>
    <row r="83" spans="1:6" ht="30" customHeight="1" thickTop="1" thickBot="1">
      <c r="A83" s="200" t="s">
        <v>1339</v>
      </c>
      <c r="B83" s="100" t="s">
        <v>339</v>
      </c>
      <c r="C83" s="102" t="s">
        <v>1340</v>
      </c>
      <c r="D83" s="652">
        <v>1255.9989130930808</v>
      </c>
    </row>
    <row r="84" spans="1:6" ht="30" customHeight="1" thickTop="1" thickBot="1">
      <c r="A84" s="200" t="s">
        <v>1305</v>
      </c>
      <c r="B84" s="100" t="s">
        <v>339</v>
      </c>
      <c r="C84" s="102" t="s">
        <v>1307</v>
      </c>
      <c r="D84" s="652">
        <v>1255.9989130930808</v>
      </c>
    </row>
    <row r="85" spans="1:6" ht="30" customHeight="1" thickTop="1" thickBot="1">
      <c r="A85" s="200" t="s">
        <v>1308</v>
      </c>
      <c r="B85" s="100" t="s">
        <v>339</v>
      </c>
      <c r="C85" s="102" t="s">
        <v>1859</v>
      </c>
      <c r="D85" s="652">
        <v>1255.9989130930808</v>
      </c>
    </row>
    <row r="86" spans="1:6" ht="30" customHeight="1" thickTop="1" thickBot="1">
      <c r="A86" s="200" t="s">
        <v>1309</v>
      </c>
      <c r="B86" s="100" t="s">
        <v>1306</v>
      </c>
      <c r="C86" s="102" t="s">
        <v>1310</v>
      </c>
      <c r="D86" s="652">
        <v>1255.9989130930808</v>
      </c>
    </row>
    <row r="87" spans="1:6" ht="30" customHeight="1" thickTop="1" thickBot="1">
      <c r="A87" s="200" t="s">
        <v>1311</v>
      </c>
      <c r="B87" s="100" t="s">
        <v>339</v>
      </c>
      <c r="C87" s="102" t="s">
        <v>1312</v>
      </c>
      <c r="D87" s="652">
        <v>1255.9989130930808</v>
      </c>
    </row>
    <row r="88" spans="1:6" ht="30" customHeight="1" thickTop="1" thickBot="1">
      <c r="A88" s="200" t="s">
        <v>1313</v>
      </c>
      <c r="B88" s="100" t="s">
        <v>339</v>
      </c>
      <c r="C88" s="102" t="s">
        <v>1312</v>
      </c>
      <c r="D88" s="652">
        <v>1255.9989130930808</v>
      </c>
    </row>
    <row r="89" spans="1:6" ht="30" customHeight="1" thickTop="1" thickBot="1">
      <c r="A89" s="200" t="s">
        <v>1243</v>
      </c>
      <c r="B89" s="100" t="s">
        <v>339</v>
      </c>
      <c r="C89" s="102" t="s">
        <v>1852</v>
      </c>
      <c r="D89" s="652">
        <v>1255.9989130930808</v>
      </c>
    </row>
    <row r="90" spans="1:6" ht="30" customHeight="1" thickTop="1" thickBot="1">
      <c r="A90" s="200" t="s">
        <v>1365</v>
      </c>
      <c r="B90" s="100" t="s">
        <v>339</v>
      </c>
      <c r="C90" s="102" t="s">
        <v>1366</v>
      </c>
      <c r="D90" s="652">
        <v>1255.9989130930808</v>
      </c>
    </row>
    <row r="91" spans="1:6" ht="30" customHeight="1" thickTop="1" thickBot="1">
      <c r="A91" s="200" t="s">
        <v>1244</v>
      </c>
      <c r="B91" s="100" t="s">
        <v>339</v>
      </c>
      <c r="C91" s="102" t="s">
        <v>1245</v>
      </c>
      <c r="D91" s="652">
        <v>1255.9989130930808</v>
      </c>
    </row>
    <row r="92" spans="1:6" ht="30" customHeight="1" thickTop="1" thickBot="1">
      <c r="A92" s="200" t="s">
        <v>1277</v>
      </c>
      <c r="B92" s="100" t="s">
        <v>339</v>
      </c>
      <c r="C92" s="102" t="s">
        <v>1858</v>
      </c>
      <c r="D92" s="652">
        <v>1255.9989130930808</v>
      </c>
      <c r="E92" s="103"/>
      <c r="F92" s="103"/>
    </row>
    <row r="93" spans="1:6" ht="30" customHeight="1" thickTop="1" thickBot="1">
      <c r="A93" s="200" t="s">
        <v>1408</v>
      </c>
      <c r="B93" s="100" t="s">
        <v>1406</v>
      </c>
      <c r="C93" s="102" t="s">
        <v>1870</v>
      </c>
      <c r="D93" s="652">
        <v>1109.8065545074269</v>
      </c>
    </row>
    <row r="94" spans="1:6" ht="30" customHeight="1" thickTop="1" thickBot="1">
      <c r="A94" s="200" t="s">
        <v>1399</v>
      </c>
      <c r="B94" s="100" t="s">
        <v>92</v>
      </c>
      <c r="C94" s="102" t="s">
        <v>1868</v>
      </c>
      <c r="D94" s="652">
        <v>319368.76122943941</v>
      </c>
    </row>
    <row r="95" spans="1:6" ht="30" customHeight="1" thickTop="1" thickBot="1">
      <c r="A95" s="200" t="s">
        <v>1222</v>
      </c>
      <c r="B95" s="100" t="s">
        <v>1223</v>
      </c>
      <c r="C95" s="102" t="s">
        <v>1224</v>
      </c>
      <c r="D95" s="652">
        <v>110.96360393143711</v>
      </c>
    </row>
    <row r="96" spans="1:6" ht="30" customHeight="1" thickTop="1" thickBot="1">
      <c r="A96" s="200" t="s">
        <v>1631</v>
      </c>
      <c r="B96" s="100" t="s">
        <v>339</v>
      </c>
      <c r="C96" s="102" t="s">
        <v>1851</v>
      </c>
      <c r="D96" s="652">
        <v>1290.8397983112416</v>
      </c>
    </row>
    <row r="97" spans="1:6" ht="30" customHeight="1" thickTop="1" thickBot="1">
      <c r="A97" s="200" t="s">
        <v>1412</v>
      </c>
      <c r="B97" s="100" t="s">
        <v>339</v>
      </c>
      <c r="C97" s="102" t="s">
        <v>1411</v>
      </c>
      <c r="D97" s="652">
        <v>1273.7461764888517</v>
      </c>
    </row>
    <row r="98" spans="1:6" ht="30" customHeight="1" thickTop="1" thickBot="1">
      <c r="A98" s="200" t="s">
        <v>1237</v>
      </c>
      <c r="B98" s="100" t="s">
        <v>92</v>
      </c>
      <c r="C98" s="102" t="s">
        <v>1238</v>
      </c>
      <c r="D98" s="652">
        <v>26416.933661251209</v>
      </c>
    </row>
    <row r="99" spans="1:6" ht="30" customHeight="1" thickTop="1" thickBot="1">
      <c r="A99" s="200" t="s">
        <v>1251</v>
      </c>
      <c r="B99" s="100" t="s">
        <v>339</v>
      </c>
      <c r="C99" s="102" t="s">
        <v>1853</v>
      </c>
      <c r="D99" s="652">
        <v>1587.0638439898983</v>
      </c>
    </row>
    <row r="100" spans="1:6" ht="30" customHeight="1" thickTop="1" thickBot="1">
      <c r="A100" s="200" t="s">
        <v>1320</v>
      </c>
      <c r="B100" s="100" t="s">
        <v>1306</v>
      </c>
      <c r="C100" s="102" t="s">
        <v>1863</v>
      </c>
      <c r="D100" s="652">
        <v>1433.4770203779726</v>
      </c>
    </row>
    <row r="101" spans="1:6" ht="30" customHeight="1" thickTop="1" thickBot="1">
      <c r="A101" s="200" t="s">
        <v>1393</v>
      </c>
      <c r="B101" s="100" t="s">
        <v>339</v>
      </c>
      <c r="C101" s="102" t="s">
        <v>1394</v>
      </c>
      <c r="D101" s="652">
        <v>6897.7521637742238</v>
      </c>
    </row>
    <row r="102" spans="1:6" ht="30" customHeight="1" thickTop="1" thickBot="1">
      <c r="A102" s="200" t="s">
        <v>1395</v>
      </c>
      <c r="B102" s="100" t="s">
        <v>141</v>
      </c>
      <c r="C102" s="102" t="s">
        <v>1396</v>
      </c>
      <c r="D102" s="652">
        <v>175856.84461906506</v>
      </c>
    </row>
    <row r="103" spans="1:6" ht="30" customHeight="1" thickTop="1" thickBot="1">
      <c r="A103" s="200" t="s">
        <v>1327</v>
      </c>
      <c r="B103" s="100" t="s">
        <v>344</v>
      </c>
      <c r="C103" s="102" t="s">
        <v>1328</v>
      </c>
      <c r="D103" s="652">
        <v>104.78034410858037</v>
      </c>
      <c r="E103" s="103"/>
      <c r="F103" s="103"/>
    </row>
    <row r="104" spans="1:6" ht="30" customHeight="1" thickTop="1" thickBot="1">
      <c r="A104" s="200" t="s">
        <v>1325</v>
      </c>
      <c r="B104" s="100" t="s">
        <v>344</v>
      </c>
      <c r="C104" s="102" t="s">
        <v>1326</v>
      </c>
      <c r="D104" s="652">
        <v>104.80876330742302</v>
      </c>
      <c r="E104" s="103"/>
      <c r="F104" s="103"/>
    </row>
    <row r="105" spans="1:6" ht="30" customHeight="1" thickTop="1" thickBot="1">
      <c r="A105" s="200" t="s">
        <v>1275</v>
      </c>
      <c r="B105" s="100" t="s">
        <v>339</v>
      </c>
      <c r="C105" s="102" t="s">
        <v>1276</v>
      </c>
      <c r="D105" s="652">
        <v>3259.4537010975328</v>
      </c>
    </row>
    <row r="106" spans="1:6" ht="30" customHeight="1" thickTop="1" thickBot="1">
      <c r="A106" s="200" t="s">
        <v>1402</v>
      </c>
      <c r="B106" s="100" t="s">
        <v>92</v>
      </c>
      <c r="C106" s="102" t="s">
        <v>1403</v>
      </c>
      <c r="D106" s="652">
        <v>169030.76356964611</v>
      </c>
    </row>
    <row r="107" spans="1:6" ht="30" customHeight="1" thickTop="1" thickBot="1">
      <c r="A107" s="200" t="s">
        <v>1301</v>
      </c>
      <c r="B107" s="100" t="s">
        <v>339</v>
      </c>
      <c r="C107" s="102" t="s">
        <v>1302</v>
      </c>
      <c r="D107" s="652">
        <v>1417.1507169243339</v>
      </c>
    </row>
    <row r="108" spans="1:6" ht="30" customHeight="1" thickTop="1" thickBot="1">
      <c r="A108" s="200" t="s">
        <v>1263</v>
      </c>
      <c r="B108" s="100" t="s">
        <v>339</v>
      </c>
      <c r="C108" s="102" t="s">
        <v>1855</v>
      </c>
      <c r="D108" s="652">
        <v>1273.7461764888517</v>
      </c>
    </row>
    <row r="109" spans="1:6" ht="30" customHeight="1" thickTop="1" thickBot="1">
      <c r="A109" s="200" t="s">
        <v>1258</v>
      </c>
      <c r="B109" s="100" t="s">
        <v>339</v>
      </c>
      <c r="C109" s="102" t="s">
        <v>1854</v>
      </c>
      <c r="D109" s="652">
        <v>1255.9989130930808</v>
      </c>
    </row>
    <row r="110" spans="1:6" ht="30" customHeight="1" thickTop="1" thickBot="1">
      <c r="A110" s="200" t="s">
        <v>1397</v>
      </c>
      <c r="B110" s="100" t="s">
        <v>339</v>
      </c>
      <c r="C110" s="102" t="s">
        <v>1398</v>
      </c>
      <c r="D110" s="652">
        <v>1273.7461764888517</v>
      </c>
    </row>
    <row r="111" spans="1:6" ht="30" customHeight="1" thickTop="1" thickBot="1">
      <c r="A111" s="200" t="s">
        <v>1318</v>
      </c>
      <c r="B111" s="100" t="s">
        <v>1306</v>
      </c>
      <c r="C111" s="102" t="s">
        <v>1861</v>
      </c>
      <c r="D111" s="652">
        <v>1273.7461764888517</v>
      </c>
    </row>
    <row r="112" spans="1:6" ht="30" customHeight="1" thickTop="1" thickBot="1">
      <c r="A112" s="200" t="s">
        <v>1319</v>
      </c>
      <c r="B112" s="100" t="s">
        <v>344</v>
      </c>
      <c r="C112" s="102" t="s">
        <v>1862</v>
      </c>
      <c r="D112" s="652">
        <v>121.90238512981296</v>
      </c>
    </row>
    <row r="113" spans="1:4" ht="30" customHeight="1" thickTop="1" thickBot="1">
      <c r="A113" s="200" t="s">
        <v>1324</v>
      </c>
      <c r="B113" s="100" t="s">
        <v>1306</v>
      </c>
      <c r="C113" s="102" t="s">
        <v>1865</v>
      </c>
      <c r="D113" s="652">
        <v>1290.8397983112416</v>
      </c>
    </row>
    <row r="114" spans="1:4" ht="30" customHeight="1" thickTop="1" thickBot="1">
      <c r="A114" s="200" t="s">
        <v>1400</v>
      </c>
      <c r="B114" s="100" t="s">
        <v>92</v>
      </c>
      <c r="C114" s="102" t="s">
        <v>1401</v>
      </c>
      <c r="D114" s="652">
        <v>1315250.1533882539</v>
      </c>
    </row>
    <row r="115" spans="1:4" ht="30" customHeight="1" thickTop="1" thickBot="1">
      <c r="A115" s="200" t="s">
        <v>1321</v>
      </c>
      <c r="B115" s="100" t="s">
        <v>92</v>
      </c>
      <c r="C115" s="102" t="s">
        <v>1322</v>
      </c>
      <c r="D115" s="652">
        <v>3146.8233637821213</v>
      </c>
    </row>
    <row r="116" spans="1:4" ht="30" customHeight="1" thickTop="1" thickBot="1">
      <c r="A116" s="200" t="s">
        <v>1271</v>
      </c>
      <c r="B116" s="100" t="s">
        <v>339</v>
      </c>
      <c r="C116" s="102" t="s">
        <v>1857</v>
      </c>
      <c r="D116" s="652">
        <v>880.59287457388291</v>
      </c>
    </row>
    <row r="117" spans="1:4" ht="30" customHeight="1" thickTop="1" thickBot="1">
      <c r="A117" s="200" t="s">
        <v>1299</v>
      </c>
      <c r="B117" s="100" t="s">
        <v>92</v>
      </c>
      <c r="C117" s="102" t="s">
        <v>1300</v>
      </c>
      <c r="D117" s="652">
        <v>694786.0132065455</v>
      </c>
    </row>
    <row r="118" spans="1:4" ht="15.75" thickTop="1"/>
  </sheetData>
  <sortState xmlns:xlrd2="http://schemas.microsoft.com/office/spreadsheetml/2017/richdata2" ref="A6:D253">
    <sortCondition ref="C6:C253"/>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9"/>
      <c r="B1" s="702"/>
      <c r="C1" s="703"/>
      <c r="D1" s="703"/>
      <c r="E1" s="703"/>
      <c r="F1" s="703"/>
      <c r="G1" s="703"/>
      <c r="H1" s="703"/>
      <c r="I1" s="704"/>
      <c r="J1" s="711" t="s">
        <v>933</v>
      </c>
      <c r="K1" s="718" t="s">
        <v>2198</v>
      </c>
      <c r="L1" s="719"/>
      <c r="M1" s="720"/>
    </row>
    <row r="2" spans="1:13" s="489" customFormat="1">
      <c r="A2" s="700"/>
      <c r="B2" s="724" t="s">
        <v>934</v>
      </c>
      <c r="C2" s="725"/>
      <c r="D2" s="725"/>
      <c r="E2" s="725"/>
      <c r="F2" s="725"/>
      <c r="G2" s="725"/>
      <c r="H2" s="725"/>
      <c r="I2" s="726"/>
      <c r="J2" s="712"/>
      <c r="K2" s="721"/>
      <c r="L2" s="722"/>
      <c r="M2" s="723"/>
    </row>
    <row r="3" spans="1:13" s="489" customFormat="1">
      <c r="A3" s="700"/>
      <c r="B3" s="705" t="s">
        <v>2199</v>
      </c>
      <c r="C3" s="706"/>
      <c r="D3" s="706"/>
      <c r="E3" s="706"/>
      <c r="F3" s="706"/>
      <c r="G3" s="706"/>
      <c r="H3" s="706"/>
      <c r="I3" s="707"/>
      <c r="J3" s="716" t="s">
        <v>935</v>
      </c>
      <c r="K3" s="728">
        <v>1</v>
      </c>
      <c r="L3" s="729"/>
      <c r="M3" s="730"/>
    </row>
    <row r="4" spans="1:13" s="489" customFormat="1">
      <c r="A4" s="700"/>
      <c r="B4" s="705" t="s">
        <v>2200</v>
      </c>
      <c r="C4" s="706"/>
      <c r="D4" s="706"/>
      <c r="E4" s="706"/>
      <c r="F4" s="706"/>
      <c r="G4" s="706"/>
      <c r="H4" s="706"/>
      <c r="I4" s="707"/>
      <c r="J4" s="727"/>
      <c r="K4" s="731"/>
      <c r="L4" s="732"/>
      <c r="M4" s="733"/>
    </row>
    <row r="5" spans="1:13" s="489" customFormat="1">
      <c r="A5" s="700"/>
      <c r="B5" s="713" t="s">
        <v>2201</v>
      </c>
      <c r="C5" s="714"/>
      <c r="D5" s="714"/>
      <c r="E5" s="714"/>
      <c r="F5" s="714"/>
      <c r="G5" s="714"/>
      <c r="H5" s="714"/>
      <c r="I5" s="715"/>
      <c r="J5" s="716" t="s">
        <v>936</v>
      </c>
      <c r="K5" s="734"/>
      <c r="L5" s="734" t="s">
        <v>937</v>
      </c>
      <c r="M5" s="736"/>
    </row>
    <row r="6" spans="1:13" s="489" customFormat="1" ht="13.5" customHeight="1" thickBot="1">
      <c r="A6" s="701"/>
      <c r="B6" s="708"/>
      <c r="C6" s="709"/>
      <c r="D6" s="709"/>
      <c r="E6" s="709"/>
      <c r="F6" s="709"/>
      <c r="G6" s="709"/>
      <c r="H6" s="709"/>
      <c r="I6" s="710"/>
      <c r="J6" s="717"/>
      <c r="K6" s="735"/>
      <c r="L6" s="735"/>
      <c r="M6" s="73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6" t="s">
        <v>2205</v>
      </c>
      <c r="B10" s="697"/>
      <c r="C10" s="697"/>
      <c r="D10" s="697"/>
      <c r="E10" s="508" t="s">
        <v>2206</v>
      </c>
      <c r="F10" s="509"/>
      <c r="H10" s="698" t="s">
        <v>2207</v>
      </c>
      <c r="I10" s="698"/>
      <c r="J10" s="510" t="s">
        <v>2206</v>
      </c>
      <c r="K10" s="511"/>
      <c r="L10" s="511"/>
      <c r="M10" s="512"/>
    </row>
    <row r="11" spans="1:13" s="489" customFormat="1" ht="24" customHeight="1">
      <c r="A11" s="513" t="s">
        <v>939</v>
      </c>
      <c r="B11" s="514"/>
      <c r="C11" s="695"/>
      <c r="D11" s="69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8"/>
      <c r="L12" s="738"/>
      <c r="M12" s="739"/>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0" t="s">
        <v>2202</v>
      </c>
      <c r="F25" s="740"/>
      <c r="G25" s="740"/>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1" t="s">
        <v>942</v>
      </c>
      <c r="B27" s="742"/>
      <c r="C27" s="742"/>
      <c r="D27" s="742"/>
      <c r="E27" s="742"/>
      <c r="F27" s="742"/>
      <c r="G27" s="742"/>
      <c r="H27" s="742"/>
      <c r="I27" s="742"/>
      <c r="J27" s="742"/>
      <c r="K27" s="742"/>
      <c r="L27" s="742"/>
      <c r="M27" s="743"/>
    </row>
    <row r="28" spans="1:13" ht="13.5" thickBot="1">
      <c r="A28" s="555"/>
      <c r="B28" s="556"/>
      <c r="C28" s="556"/>
      <c r="D28" s="556"/>
      <c r="E28" s="556"/>
      <c r="F28" s="556"/>
      <c r="G28" s="556"/>
      <c r="H28" s="556"/>
      <c r="I28" s="556"/>
      <c r="J28" s="556"/>
      <c r="K28" s="556"/>
      <c r="L28" s="556"/>
      <c r="M28" s="557"/>
    </row>
    <row r="29" spans="1:13" ht="25.5">
      <c r="A29" s="558" t="s">
        <v>943</v>
      </c>
      <c r="B29" s="744" t="s">
        <v>944</v>
      </c>
      <c r="C29" s="745"/>
      <c r="D29" s="745"/>
      <c r="E29" s="745"/>
      <c r="F29" s="745"/>
      <c r="G29" s="745"/>
      <c r="H29" s="745"/>
      <c r="I29" s="746"/>
      <c r="J29" s="559" t="s">
        <v>2215</v>
      </c>
      <c r="K29" s="747" t="s">
        <v>945</v>
      </c>
      <c r="L29" s="748"/>
      <c r="M29" s="558" t="s">
        <v>946</v>
      </c>
    </row>
    <row r="30" spans="1:13" ht="13.5" thickBot="1">
      <c r="A30" s="560"/>
      <c r="B30" s="561"/>
      <c r="C30" s="562"/>
      <c r="D30" s="562"/>
      <c r="E30" s="562"/>
      <c r="F30" s="562"/>
      <c r="G30" s="562"/>
      <c r="H30" s="562"/>
      <c r="I30" s="562"/>
      <c r="J30" s="563"/>
      <c r="K30" s="749"/>
      <c r="L30" s="750"/>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1" t="s">
        <v>944</v>
      </c>
      <c r="B34" s="752"/>
      <c r="C34" s="752"/>
      <c r="D34" s="752"/>
      <c r="E34" s="752"/>
      <c r="F34" s="752"/>
      <c r="G34" s="753"/>
      <c r="H34" s="754" t="s">
        <v>948</v>
      </c>
      <c r="I34" s="755"/>
      <c r="J34" s="571" t="s">
        <v>949</v>
      </c>
      <c r="K34" s="756" t="s">
        <v>950</v>
      </c>
      <c r="L34" s="753"/>
      <c r="M34" s="572" t="s">
        <v>951</v>
      </c>
    </row>
    <row r="35" spans="1:13" s="573" customFormat="1" ht="12">
      <c r="A35" s="757"/>
      <c r="B35" s="758"/>
      <c r="C35" s="758"/>
      <c r="D35" s="758"/>
      <c r="E35" s="758"/>
      <c r="F35" s="758"/>
      <c r="G35" s="759"/>
      <c r="H35" s="760"/>
      <c r="I35" s="761"/>
      <c r="J35" s="574"/>
      <c r="K35" s="762"/>
      <c r="L35" s="759"/>
      <c r="M35" s="575"/>
    </row>
    <row r="36" spans="1:13" s="573" customFormat="1" thickBot="1">
      <c r="A36" s="763"/>
      <c r="B36" s="764"/>
      <c r="C36" s="764"/>
      <c r="D36" s="764"/>
      <c r="E36" s="764"/>
      <c r="F36" s="764"/>
      <c r="G36" s="765"/>
      <c r="H36" s="766"/>
      <c r="I36" s="767"/>
      <c r="J36" s="576"/>
      <c r="K36" s="768"/>
      <c r="L36" s="765"/>
      <c r="M36" s="577"/>
    </row>
    <row r="37" spans="1:13" s="573" customFormat="1" thickBot="1">
      <c r="A37" s="769" t="s">
        <v>953</v>
      </c>
      <c r="B37" s="770"/>
      <c r="C37" s="770"/>
      <c r="D37" s="770"/>
      <c r="E37" s="770"/>
      <c r="F37" s="770"/>
      <c r="G37" s="770"/>
      <c r="H37" s="770"/>
      <c r="I37" s="770"/>
      <c r="J37" s="770"/>
      <c r="K37" s="770"/>
      <c r="L37" s="77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1" t="s">
        <v>944</v>
      </c>
      <c r="B41" s="752"/>
      <c r="C41" s="752"/>
      <c r="D41" s="752"/>
      <c r="E41" s="752"/>
      <c r="F41" s="752"/>
      <c r="G41" s="752"/>
      <c r="H41" s="753"/>
      <c r="I41" s="587" t="s">
        <v>945</v>
      </c>
      <c r="J41" s="571" t="s">
        <v>946</v>
      </c>
      <c r="K41" s="756" t="s">
        <v>955</v>
      </c>
      <c r="L41" s="753"/>
      <c r="M41" s="572" t="s">
        <v>951</v>
      </c>
    </row>
    <row r="42" spans="1:13" s="573" customFormat="1" ht="12">
      <c r="A42" s="772"/>
      <c r="B42" s="773"/>
      <c r="C42" s="773"/>
      <c r="D42" s="773"/>
      <c r="E42" s="773"/>
      <c r="F42" s="773"/>
      <c r="G42" s="773"/>
      <c r="H42" s="761"/>
      <c r="I42" s="588"/>
      <c r="J42" s="574"/>
      <c r="K42" s="762"/>
      <c r="L42" s="759"/>
      <c r="M42" s="575"/>
    </row>
    <row r="43" spans="1:13" s="573" customFormat="1" thickBot="1">
      <c r="A43" s="774"/>
      <c r="B43" s="775"/>
      <c r="C43" s="775"/>
      <c r="D43" s="775"/>
      <c r="E43" s="775"/>
      <c r="F43" s="775"/>
      <c r="G43" s="775"/>
      <c r="H43" s="767"/>
      <c r="I43" s="589"/>
      <c r="J43" s="590"/>
      <c r="K43" s="768"/>
      <c r="L43" s="765"/>
      <c r="M43" s="591"/>
    </row>
    <row r="44" spans="1:13" s="573" customFormat="1" thickBot="1">
      <c r="A44" s="769" t="s">
        <v>953</v>
      </c>
      <c r="B44" s="770"/>
      <c r="C44" s="770"/>
      <c r="D44" s="770"/>
      <c r="E44" s="770"/>
      <c r="F44" s="770"/>
      <c r="G44" s="770"/>
      <c r="H44" s="770"/>
      <c r="I44" s="770"/>
      <c r="J44" s="770"/>
      <c r="K44" s="770"/>
      <c r="L44" s="77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6" t="s">
        <v>957</v>
      </c>
      <c r="B48" s="777"/>
      <c r="C48" s="777"/>
      <c r="D48" s="777"/>
      <c r="E48" s="778"/>
      <c r="F48" s="594"/>
      <c r="G48" s="595" t="s">
        <v>945</v>
      </c>
      <c r="H48" s="596" t="s">
        <v>958</v>
      </c>
      <c r="I48" s="597" t="s">
        <v>2233</v>
      </c>
      <c r="J48" s="596" t="s">
        <v>2234</v>
      </c>
      <c r="K48" s="779" t="s">
        <v>961</v>
      </c>
      <c r="L48" s="778"/>
      <c r="M48" s="598" t="s">
        <v>951</v>
      </c>
    </row>
    <row r="49" spans="1:13" s="573" customFormat="1" ht="12">
      <c r="A49" s="599"/>
      <c r="B49" s="600"/>
      <c r="C49" s="600"/>
      <c r="D49" s="600"/>
      <c r="E49" s="600"/>
      <c r="F49" s="600"/>
      <c r="G49" s="601"/>
      <c r="H49" s="574"/>
      <c r="I49" s="588"/>
      <c r="J49" s="574"/>
      <c r="K49" s="762"/>
      <c r="L49" s="759"/>
      <c r="M49" s="575"/>
    </row>
    <row r="50" spans="1:13" s="573" customFormat="1" thickBot="1">
      <c r="A50" s="602"/>
      <c r="B50" s="603"/>
      <c r="C50" s="603"/>
      <c r="D50" s="603"/>
      <c r="E50" s="603"/>
      <c r="F50" s="603"/>
      <c r="G50" s="604"/>
      <c r="H50" s="576"/>
      <c r="I50" s="586"/>
      <c r="J50" s="576"/>
      <c r="K50" s="768"/>
      <c r="L50" s="765"/>
      <c r="M50" s="577"/>
    </row>
    <row r="51" spans="1:13" s="573" customFormat="1" thickBot="1">
      <c r="A51" s="780" t="s">
        <v>953</v>
      </c>
      <c r="B51" s="781"/>
      <c r="C51" s="781"/>
      <c r="D51" s="781"/>
      <c r="E51" s="781"/>
      <c r="F51" s="781"/>
      <c r="G51" s="781"/>
      <c r="H51" s="781"/>
      <c r="I51" s="781"/>
      <c r="J51" s="781"/>
      <c r="K51" s="781"/>
      <c r="L51" s="78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6" t="s">
        <v>944</v>
      </c>
      <c r="B55" s="777"/>
      <c r="C55" s="777"/>
      <c r="D55" s="777"/>
      <c r="E55" s="777"/>
      <c r="F55" s="777"/>
      <c r="G55" s="778"/>
      <c r="H55" s="595" t="s">
        <v>964</v>
      </c>
      <c r="I55" s="597" t="s">
        <v>965</v>
      </c>
      <c r="J55" s="596" t="s">
        <v>966</v>
      </c>
      <c r="K55" s="783" t="s">
        <v>950</v>
      </c>
      <c r="L55" s="784"/>
      <c r="M55" s="606" t="s">
        <v>951</v>
      </c>
    </row>
    <row r="56" spans="1:13" s="573" customFormat="1" ht="12">
      <c r="A56" s="772"/>
      <c r="B56" s="773"/>
      <c r="C56" s="773"/>
      <c r="D56" s="773"/>
      <c r="E56" s="773"/>
      <c r="F56" s="773"/>
      <c r="G56" s="773"/>
      <c r="H56" s="574"/>
      <c r="I56" s="588"/>
      <c r="J56" s="574"/>
      <c r="K56" s="762"/>
      <c r="L56" s="759"/>
      <c r="M56" s="575"/>
    </row>
    <row r="57" spans="1:13" s="573" customFormat="1" thickBot="1">
      <c r="A57" s="774"/>
      <c r="B57" s="775"/>
      <c r="C57" s="775"/>
      <c r="D57" s="775"/>
      <c r="E57" s="775"/>
      <c r="F57" s="775"/>
      <c r="G57" s="775"/>
      <c r="H57" s="576"/>
      <c r="I57" s="586"/>
      <c r="J57" s="576"/>
      <c r="K57" s="768"/>
      <c r="L57" s="765"/>
      <c r="M57" s="577"/>
    </row>
    <row r="58" spans="1:13" s="573" customFormat="1" thickBot="1">
      <c r="A58" s="769" t="s">
        <v>953</v>
      </c>
      <c r="B58" s="770"/>
      <c r="C58" s="770"/>
      <c r="D58" s="770"/>
      <c r="E58" s="770"/>
      <c r="F58" s="770"/>
      <c r="G58" s="770"/>
      <c r="H58" s="770"/>
      <c r="I58" s="770"/>
      <c r="J58" s="770"/>
      <c r="K58" s="770"/>
      <c r="L58" s="77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9" t="s">
        <v>967</v>
      </c>
      <c r="B60" s="770"/>
      <c r="C60" s="770"/>
      <c r="D60" s="770"/>
      <c r="E60" s="770"/>
      <c r="F60" s="770"/>
      <c r="G60" s="770"/>
      <c r="H60" s="770"/>
      <c r="I60" s="770"/>
      <c r="J60" s="770"/>
      <c r="K60" s="770"/>
      <c r="L60" s="77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1" t="s">
        <v>944</v>
      </c>
      <c r="B64" s="752"/>
      <c r="C64" s="752"/>
      <c r="D64" s="752"/>
      <c r="E64" s="752"/>
      <c r="F64" s="752"/>
      <c r="G64" s="752"/>
      <c r="H64" s="607"/>
      <c r="I64" s="608"/>
      <c r="J64" s="609" t="s">
        <v>970</v>
      </c>
      <c r="K64" s="785" t="s">
        <v>971</v>
      </c>
      <c r="L64" s="786"/>
      <c r="M64" s="610"/>
    </row>
    <row r="65" spans="1:13" s="573" customFormat="1" ht="12">
      <c r="A65" s="772" t="s">
        <v>2235</v>
      </c>
      <c r="B65" s="773"/>
      <c r="C65" s="773"/>
      <c r="D65" s="773"/>
      <c r="E65" s="773"/>
      <c r="F65" s="773"/>
      <c r="G65" s="773"/>
      <c r="H65" s="611"/>
      <c r="I65" s="612"/>
      <c r="J65" s="613"/>
      <c r="K65" s="797"/>
      <c r="L65" s="798"/>
      <c r="M65" s="614"/>
    </row>
    <row r="66" spans="1:13" s="573" customFormat="1" ht="12">
      <c r="A66" s="615" t="s">
        <v>973</v>
      </c>
      <c r="B66" s="616"/>
      <c r="C66" s="616"/>
      <c r="D66" s="616"/>
      <c r="E66" s="616"/>
      <c r="F66" s="616"/>
      <c r="G66" s="616"/>
      <c r="H66" s="611"/>
      <c r="I66" s="612"/>
      <c r="J66" s="613"/>
      <c r="K66" s="797"/>
      <c r="L66" s="798"/>
      <c r="M66" s="614"/>
    </row>
    <row r="67" spans="1:13" s="573" customFormat="1" thickBot="1">
      <c r="A67" s="602" t="s">
        <v>974</v>
      </c>
      <c r="B67" s="603"/>
      <c r="C67" s="603"/>
      <c r="D67" s="603"/>
      <c r="E67" s="603"/>
      <c r="F67" s="603"/>
      <c r="G67" s="603"/>
      <c r="H67" s="617"/>
      <c r="I67" s="618"/>
      <c r="J67" s="613"/>
      <c r="K67" s="799"/>
      <c r="L67" s="800"/>
      <c r="M67" s="614"/>
    </row>
    <row r="68" spans="1:13" s="573" customFormat="1" thickBot="1">
      <c r="A68" s="769" t="s">
        <v>953</v>
      </c>
      <c r="B68" s="770"/>
      <c r="C68" s="770"/>
      <c r="D68" s="770"/>
      <c r="E68" s="770"/>
      <c r="F68" s="770"/>
      <c r="G68" s="770"/>
      <c r="H68" s="770"/>
      <c r="I68" s="770"/>
      <c r="J68" s="770"/>
      <c r="K68" s="770"/>
      <c r="L68" s="77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9" t="s">
        <v>2236</v>
      </c>
      <c r="B70" s="770"/>
      <c r="C70" s="770"/>
      <c r="D70" s="770"/>
      <c r="E70" s="770"/>
      <c r="F70" s="770"/>
      <c r="G70" s="770"/>
      <c r="H70" s="770"/>
      <c r="I70" s="770"/>
      <c r="J70" s="770"/>
      <c r="K70" s="770"/>
      <c r="L70" s="77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7" t="s">
        <v>2218</v>
      </c>
      <c r="B87" s="788"/>
      <c r="C87" s="788"/>
      <c r="D87" s="788"/>
      <c r="E87" s="788"/>
      <c r="F87" s="788"/>
      <c r="G87" s="788"/>
      <c r="H87" s="788"/>
      <c r="I87" s="788"/>
      <c r="J87" s="788"/>
      <c r="K87" s="788"/>
      <c r="L87" s="788"/>
      <c r="M87" s="789"/>
    </row>
    <row r="88" spans="1:13" ht="17.25" customHeight="1">
      <c r="A88" s="787"/>
      <c r="B88" s="788"/>
      <c r="C88" s="788"/>
      <c r="D88" s="788"/>
      <c r="E88" s="788"/>
      <c r="F88" s="788"/>
      <c r="G88" s="788"/>
      <c r="H88" s="788"/>
      <c r="I88" s="788"/>
      <c r="J88" s="788"/>
      <c r="K88" s="788"/>
      <c r="L88" s="788"/>
      <c r="M88" s="789"/>
    </row>
    <row r="89" spans="1:13" ht="18.75" customHeight="1">
      <c r="A89" s="790" t="s">
        <v>2219</v>
      </c>
      <c r="B89" s="791"/>
      <c r="C89" s="791"/>
      <c r="D89" s="791"/>
      <c r="E89" s="791"/>
      <c r="F89" s="791"/>
      <c r="G89" s="791"/>
      <c r="H89" s="791"/>
      <c r="I89" s="791"/>
      <c r="J89" s="791"/>
      <c r="K89" s="791"/>
      <c r="L89" s="791"/>
      <c r="M89" s="792"/>
    </row>
    <row r="90" spans="1:13" ht="21.75" customHeight="1">
      <c r="A90" s="790"/>
      <c r="B90" s="791"/>
      <c r="C90" s="791"/>
      <c r="D90" s="791"/>
      <c r="E90" s="791"/>
      <c r="F90" s="791"/>
      <c r="G90" s="791"/>
      <c r="H90" s="791"/>
      <c r="I90" s="791"/>
      <c r="J90" s="791"/>
      <c r="K90" s="791"/>
      <c r="L90" s="791"/>
      <c r="M90" s="792"/>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3"/>
      <c r="J100" s="793"/>
      <c r="K100" s="793"/>
      <c r="L100" s="793"/>
      <c r="M100" s="794"/>
    </row>
    <row r="101" spans="1:13" ht="13.5" thickBot="1">
      <c r="A101" s="643" t="s">
        <v>2221</v>
      </c>
      <c r="B101" s="644"/>
      <c r="C101" s="644"/>
      <c r="D101" s="645"/>
      <c r="E101" s="645"/>
      <c r="F101" s="645"/>
      <c r="G101" s="645"/>
      <c r="H101" s="645"/>
      <c r="I101" s="795"/>
      <c r="J101" s="795"/>
      <c r="K101" s="795"/>
      <c r="L101" s="795"/>
      <c r="M101" s="79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5" t="s">
        <v>2205</v>
      </c>
      <c r="C10" s="816"/>
      <c r="D10" s="816"/>
      <c r="E10" s="816"/>
      <c r="F10" s="358" t="s">
        <v>2206</v>
      </c>
      <c r="G10" s="79"/>
      <c r="H10" s="359"/>
      <c r="I10" s="817" t="s">
        <v>2207</v>
      </c>
      <c r="J10" s="817"/>
      <c r="K10" s="360"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8" t="s">
        <v>2222</v>
      </c>
      <c r="G25" s="819"/>
      <c r="H25" s="81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VLOOKUP(A36,EQUIPOS!A6:D161,4,FALSE)</f>
        <v>229583.22479715766</v>
      </c>
      <c r="L36" s="270"/>
      <c r="M36" s="271">
        <v>0.15</v>
      </c>
      <c r="N36" s="272">
        <f>K36/M36</f>
        <v>1530554.831981051</v>
      </c>
    </row>
    <row r="37" spans="1:14">
      <c r="A37" t="s">
        <v>150</v>
      </c>
      <c r="B37" s="874" t="str">
        <f>VLOOKUP(A37,EQUIPOS!A7:D154,3,FALSE)</f>
        <v>Cargador : Potencia en el volante 125 hp, Clasificación de RPM del motor 2300.</v>
      </c>
      <c r="C37" s="875"/>
      <c r="D37" s="875"/>
      <c r="E37" s="875"/>
      <c r="F37" s="875"/>
      <c r="G37" s="875"/>
      <c r="H37" s="876"/>
      <c r="I37" s="267"/>
      <c r="J37" s="268"/>
      <c r="K37" s="269">
        <f>VLOOKUP(A37,EQUIPOS!A7:D162,4,FALSE)</f>
        <v>176054.12827265231</v>
      </c>
      <c r="L37" s="270"/>
      <c r="M37" s="271">
        <v>0.15</v>
      </c>
      <c r="N37" s="272">
        <f>K37/M37</f>
        <v>1173694.1884843488</v>
      </c>
    </row>
    <row r="38" spans="1:14">
      <c r="A38" t="s">
        <v>273</v>
      </c>
      <c r="B38" s="874" t="str">
        <f>VLOOKUP(A38,EQUIPOS!A8:D154,3,FALSE)</f>
        <v>Motosierra, 93.6 cm3 - 7.1 HP, 45-90 cm - 7.9 kg</v>
      </c>
      <c r="C38" s="875"/>
      <c r="D38" s="875"/>
      <c r="E38" s="875"/>
      <c r="F38" s="875"/>
      <c r="G38" s="875"/>
      <c r="H38" s="876"/>
      <c r="I38" s="267"/>
      <c r="J38" s="268"/>
      <c r="K38" s="269">
        <f>VLOOKUP(A38,EQUIPOS!A8:D163,4,FALSE)</f>
        <v>19320.770086825738</v>
      </c>
      <c r="L38" s="270"/>
      <c r="M38" s="271">
        <v>0.15</v>
      </c>
      <c r="N38" s="273">
        <f>K38/M38</f>
        <v>128805.13391217159</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99">
        <f>SUM(N36:N42)</f>
        <v>2842075.9877109053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8" t="s">
        <v>957</v>
      </c>
      <c r="C58" s="889"/>
      <c r="D58" s="889"/>
      <c r="E58" s="889"/>
      <c r="F58" s="889"/>
      <c r="G58" s="890"/>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VLOOKUP(A59,TRANSPORTE!A6:D117,2,FALSE)</f>
        <v>tkm</v>
      </c>
      <c r="I59" s="279">
        <v>35</v>
      </c>
      <c r="J59" s="286">
        <v>1</v>
      </c>
      <c r="K59" s="279">
        <f>I59*J59</f>
        <v>35</v>
      </c>
      <c r="L59" s="912">
        <v>983.54</v>
      </c>
      <c r="M59" s="91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3"/>
      <c r="M64" s="904"/>
      <c r="N64" s="296"/>
    </row>
    <row r="65" spans="1:15" ht="15.75" thickBot="1">
      <c r="B65" s="914" t="s">
        <v>953</v>
      </c>
      <c r="C65" s="868"/>
      <c r="D65" s="868"/>
      <c r="E65" s="868"/>
      <c r="F65" s="868"/>
      <c r="G65" s="868"/>
      <c r="H65" s="868"/>
      <c r="I65" s="868"/>
      <c r="J65" s="868"/>
      <c r="K65" s="868"/>
      <c r="L65" s="868"/>
      <c r="M65" s="869"/>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48"/>
      <c r="J75" s="48"/>
      <c r="K75" s="48"/>
      <c r="L75" s="903"/>
      <c r="M75" s="904"/>
      <c r="N75" s="296"/>
    </row>
    <row r="76" spans="1:15" ht="15.75" thickBot="1">
      <c r="B76" s="825" t="s">
        <v>953</v>
      </c>
      <c r="C76" s="826"/>
      <c r="D76" s="826"/>
      <c r="E76" s="826"/>
      <c r="F76" s="826"/>
      <c r="G76" s="826"/>
      <c r="H76" s="826"/>
      <c r="I76" s="868"/>
      <c r="J76" s="868"/>
      <c r="K76" s="868"/>
      <c r="L76" s="868"/>
      <c r="M76" s="869"/>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3056936.5543775717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611387.31087551441</v>
      </c>
      <c r="M83" s="861"/>
      <c r="N83" s="51"/>
    </row>
    <row r="84" spans="1:14">
      <c r="B84" s="89" t="s">
        <v>973</v>
      </c>
      <c r="C84" s="90"/>
      <c r="D84" s="90"/>
      <c r="E84" s="90"/>
      <c r="F84" s="90"/>
      <c r="G84" s="90"/>
      <c r="H84" s="90"/>
      <c r="I84" s="87"/>
      <c r="J84" s="88"/>
      <c r="K84" s="304">
        <v>0.05</v>
      </c>
      <c r="L84" s="860">
        <f>N78*K84</f>
        <v>152846.8277188786</v>
      </c>
      <c r="M84" s="861"/>
      <c r="N84" s="51"/>
    </row>
    <row r="85" spans="1:14" ht="15.75" thickBot="1">
      <c r="B85" s="91" t="s">
        <v>974</v>
      </c>
      <c r="C85" s="92"/>
      <c r="D85" s="92"/>
      <c r="E85" s="92"/>
      <c r="F85" s="92"/>
      <c r="G85" s="92"/>
      <c r="H85" s="92"/>
      <c r="I85" s="93"/>
      <c r="J85" s="94"/>
      <c r="K85" s="305">
        <v>0.05</v>
      </c>
      <c r="L85" s="862">
        <f>N78*K85</f>
        <v>152846.8277188786</v>
      </c>
      <c r="M85" s="863"/>
      <c r="N85" s="51"/>
    </row>
    <row r="86" spans="1:14" ht="15.75" thickBot="1">
      <c r="B86" s="825" t="s">
        <v>953</v>
      </c>
      <c r="C86" s="826"/>
      <c r="D86" s="826"/>
      <c r="E86" s="826"/>
      <c r="F86" s="826"/>
      <c r="G86" s="826"/>
      <c r="H86" s="826"/>
      <c r="I86" s="826"/>
      <c r="J86" s="826"/>
      <c r="K86" s="826"/>
      <c r="L86" s="826"/>
      <c r="M86" s="827"/>
      <c r="N86" s="52">
        <f>L83+L84+L85</f>
        <v>917080.96631327167</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3974017.5206908435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4"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249</v>
      </c>
      <c r="B36" s="874" t="str">
        <f>VLOOKUP(A36,EQUIPOS!A6:D154,3,FALSE)</f>
        <v>Guadañadora, Cilindraje 41.5 cm3, Longitud del mango 1450 mm, Peso 7.4 kg</v>
      </c>
      <c r="C36" s="875"/>
      <c r="D36" s="875"/>
      <c r="E36" s="875"/>
      <c r="F36" s="875"/>
      <c r="G36" s="875"/>
      <c r="H36" s="876"/>
      <c r="I36" s="267"/>
      <c r="J36" s="268"/>
      <c r="K36" s="269">
        <f>VLOOKUP(A36,EQUIPOS!A6:D161,4,FALSE)</f>
        <v>14495.688879957084</v>
      </c>
      <c r="L36" s="270"/>
      <c r="M36" s="271">
        <v>0.36</v>
      </c>
      <c r="N36" s="272">
        <f>K36/M36</f>
        <v>40265.802444325236</v>
      </c>
    </row>
    <row r="37" spans="1:14">
      <c r="A37" t="s">
        <v>273</v>
      </c>
      <c r="B37" s="874" t="str">
        <f>VLOOKUP(A37,EQUIPOS!A7:D154,3,FALSE)</f>
        <v>Motosierra, 93.6 cm3 - 7.1 HP, 45-90 cm - 7.9 kg</v>
      </c>
      <c r="C37" s="875"/>
      <c r="D37" s="875"/>
      <c r="E37" s="875"/>
      <c r="F37" s="875"/>
      <c r="G37" s="875"/>
      <c r="H37" s="876"/>
      <c r="I37" s="267"/>
      <c r="J37" s="268"/>
      <c r="K37" s="269">
        <f>VLOOKUP(A37,EQUIPOS!A7:D162,4,FALSE)</f>
        <v>19320.770086825738</v>
      </c>
      <c r="L37" s="270"/>
      <c r="M37" s="271">
        <v>0.10299999999999999</v>
      </c>
      <c r="N37" s="272">
        <f>K37/M37</f>
        <v>187580.29210510425</v>
      </c>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1879.5486111111113</v>
      </c>
    </row>
    <row r="43" spans="1:14" ht="15.75" thickBot="1">
      <c r="B43" s="825" t="s">
        <v>953</v>
      </c>
      <c r="C43" s="826"/>
      <c r="D43" s="826"/>
      <c r="E43" s="826"/>
      <c r="F43" s="826"/>
      <c r="G43" s="826"/>
      <c r="H43" s="826"/>
      <c r="I43" s="826"/>
      <c r="J43" s="826"/>
      <c r="K43" s="826"/>
      <c r="L43" s="826"/>
      <c r="M43" s="827"/>
      <c r="N43" s="99">
        <f>SUM(N36:N42)</f>
        <v>229725.64316054061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VLOOKUP(A59,TRANSPORTE!A6:D117,2,FALSE)</f>
        <v>tkm</v>
      </c>
      <c r="I59" s="279">
        <v>50</v>
      </c>
      <c r="J59" s="286">
        <v>1</v>
      </c>
      <c r="K59" s="279">
        <f>I59*J59</f>
        <v>50</v>
      </c>
      <c r="L59" s="912">
        <f>'900.2'!N78</f>
        <v>1089.3812432045936</v>
      </c>
      <c r="M59" s="913"/>
      <c r="N59" s="287">
        <f>K59*L59</f>
        <v>54469.062160229681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54469.062160229681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321785.67754299252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64357.135508598505</v>
      </c>
      <c r="M83" s="861"/>
      <c r="N83" s="51"/>
    </row>
    <row r="84" spans="1:14">
      <c r="B84" s="89" t="s">
        <v>973</v>
      </c>
      <c r="C84" s="90"/>
      <c r="D84" s="90"/>
      <c r="E84" s="90"/>
      <c r="F84" s="90"/>
      <c r="G84" s="90"/>
      <c r="H84" s="90"/>
      <c r="I84" s="87"/>
      <c r="J84" s="88"/>
      <c r="K84" s="304">
        <v>0.05</v>
      </c>
      <c r="L84" s="860">
        <f>N78*K84</f>
        <v>16089.283877149626</v>
      </c>
      <c r="M84" s="861"/>
      <c r="N84" s="51"/>
    </row>
    <row r="85" spans="1:14" ht="15.75" thickBot="1">
      <c r="B85" s="91" t="s">
        <v>974</v>
      </c>
      <c r="C85" s="92"/>
      <c r="D85" s="92"/>
      <c r="E85" s="92"/>
      <c r="F85" s="92"/>
      <c r="G85" s="92"/>
      <c r="H85" s="92"/>
      <c r="I85" s="93"/>
      <c r="J85" s="94"/>
      <c r="K85" s="305">
        <v>0.05</v>
      </c>
      <c r="L85" s="862">
        <f>N78*K85</f>
        <v>16089.283877149626</v>
      </c>
      <c r="M85" s="863"/>
      <c r="N85" s="51"/>
    </row>
    <row r="86" spans="1:14" ht="15.75" thickBot="1">
      <c r="B86" s="825" t="s">
        <v>953</v>
      </c>
      <c r="C86" s="826"/>
      <c r="D86" s="826"/>
      <c r="E86" s="826"/>
      <c r="F86" s="826"/>
      <c r="G86" s="826"/>
      <c r="H86" s="826"/>
      <c r="I86" s="826"/>
      <c r="J86" s="826"/>
      <c r="K86" s="826"/>
      <c r="L86" s="826"/>
      <c r="M86" s="827"/>
      <c r="N86" s="52">
        <f>L83+L84+L85</f>
        <v>96535.703262897761</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418321.38080589031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176054.12827265231</v>
      </c>
      <c r="L36" s="270"/>
      <c r="M36" s="271">
        <v>2.375</v>
      </c>
      <c r="N36" s="272">
        <f>K36/M36</f>
        <v>74128.054009537809</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2.375</v>
      </c>
      <c r="N37" s="272">
        <f>K37/M37</f>
        <v>38666.648386889705</v>
      </c>
    </row>
    <row r="38" spans="1:14">
      <c r="A38" t="s">
        <v>195</v>
      </c>
      <c r="B38" s="874" t="str">
        <f>VLOOKUP(A38,EQUIPOS!A7:D154,3,FALSE)</f>
        <v xml:space="preserve">Equipo de oxicorte, Capacidad de corte: hasta 6´´ (152mm) </v>
      </c>
      <c r="C38" s="875"/>
      <c r="D38" s="875"/>
      <c r="E38" s="875"/>
      <c r="F38" s="875"/>
      <c r="G38" s="875"/>
      <c r="H38" s="876"/>
      <c r="I38" s="267"/>
      <c r="J38" s="268"/>
      <c r="K38" s="269">
        <f>VLOOKUP(A38,EQUIPOS!A7:D162,4,FALSE)</f>
        <v>4453.6589953229695</v>
      </c>
      <c r="L38" s="270"/>
      <c r="M38" s="271">
        <v>2.375</v>
      </c>
      <c r="N38" s="273">
        <f>K38/M38</f>
        <v>1875.2248401359873</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116086.13378190249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131337.580478497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26267.5160956994</v>
      </c>
      <c r="M83" s="861"/>
      <c r="N83" s="51"/>
    </row>
    <row r="84" spans="1:14">
      <c r="B84" s="89" t="s">
        <v>973</v>
      </c>
      <c r="C84" s="90"/>
      <c r="D84" s="90"/>
      <c r="E84" s="90"/>
      <c r="F84" s="90"/>
      <c r="G84" s="90"/>
      <c r="H84" s="90"/>
      <c r="I84" s="87"/>
      <c r="J84" s="88"/>
      <c r="K84" s="304">
        <v>0.05</v>
      </c>
      <c r="L84" s="860">
        <f>N78*K84</f>
        <v>6566.8790239248501</v>
      </c>
      <c r="M84" s="861"/>
      <c r="N84" s="51"/>
    </row>
    <row r="85" spans="1:14" ht="15.75" thickBot="1">
      <c r="B85" s="91" t="s">
        <v>974</v>
      </c>
      <c r="C85" s="92"/>
      <c r="D85" s="92"/>
      <c r="E85" s="92"/>
      <c r="F85" s="92"/>
      <c r="G85" s="92"/>
      <c r="H85" s="92"/>
      <c r="I85" s="93"/>
      <c r="J85" s="94"/>
      <c r="K85" s="305">
        <v>0.05</v>
      </c>
      <c r="L85" s="862">
        <f>N78*K85</f>
        <v>6566.8790239248501</v>
      </c>
      <c r="M85" s="863"/>
      <c r="N85" s="51"/>
    </row>
    <row r="86" spans="1:14" ht="15.75" thickBot="1">
      <c r="B86" s="825" t="s">
        <v>953</v>
      </c>
      <c r="C86" s="826"/>
      <c r="D86" s="826"/>
      <c r="E86" s="826"/>
      <c r="F86" s="826"/>
      <c r="G86" s="826"/>
      <c r="H86" s="826"/>
      <c r="I86" s="826"/>
      <c r="J86" s="826"/>
      <c r="K86" s="826"/>
      <c r="L86" s="826"/>
      <c r="M86" s="827"/>
      <c r="N86" s="52">
        <f>L83+L84+L85</f>
        <v>39401.274143549097</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170738.85462204608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221619.79627988927</v>
      </c>
      <c r="L36" s="270"/>
      <c r="M36" s="271">
        <v>2.5</v>
      </c>
      <c r="N36" s="272">
        <f>K36/M36</f>
        <v>88647.918511955708</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2.5</v>
      </c>
      <c r="N37" s="272">
        <f>K37/M37</f>
        <v>36733.315967545219</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4453.6589953229695</v>
      </c>
      <c r="L38" s="270"/>
      <c r="M38" s="271">
        <v>2.5</v>
      </c>
      <c r="N38" s="272">
        <f>K38/M38</f>
        <v>1781.4635981291879</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127431.77732124453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141975.12074516952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28395.024149033907</v>
      </c>
      <c r="M83" s="861"/>
      <c r="N83" s="51"/>
    </row>
    <row r="84" spans="1:14">
      <c r="B84" s="89" t="s">
        <v>973</v>
      </c>
      <c r="C84" s="90"/>
      <c r="D84" s="90"/>
      <c r="E84" s="90"/>
      <c r="F84" s="90"/>
      <c r="G84" s="90"/>
      <c r="H84" s="90"/>
      <c r="I84" s="87"/>
      <c r="J84" s="88"/>
      <c r="K84" s="304">
        <v>0.05</v>
      </c>
      <c r="L84" s="860">
        <f>N78*K84</f>
        <v>7098.7560372584767</v>
      </c>
      <c r="M84" s="861"/>
      <c r="N84" s="51"/>
    </row>
    <row r="85" spans="1:14" ht="15.75" thickBot="1">
      <c r="B85" s="91" t="s">
        <v>974</v>
      </c>
      <c r="C85" s="92"/>
      <c r="D85" s="92"/>
      <c r="E85" s="92"/>
      <c r="F85" s="92"/>
      <c r="G85" s="92"/>
      <c r="H85" s="92"/>
      <c r="I85" s="93"/>
      <c r="J85" s="94"/>
      <c r="K85" s="305">
        <v>0.05</v>
      </c>
      <c r="L85" s="862">
        <f>N78*K85</f>
        <v>7098.7560372584767</v>
      </c>
      <c r="M85" s="863"/>
      <c r="N85" s="51"/>
    </row>
    <row r="86" spans="1:14" ht="15.75" thickBot="1">
      <c r="B86" s="825" t="s">
        <v>953</v>
      </c>
      <c r="C86" s="826"/>
      <c r="D86" s="826"/>
      <c r="E86" s="826"/>
      <c r="F86" s="826"/>
      <c r="G86" s="826"/>
      <c r="H86" s="826"/>
      <c r="I86" s="826"/>
      <c r="J86" s="826"/>
      <c r="K86" s="826"/>
      <c r="L86" s="826"/>
      <c r="M86" s="827"/>
      <c r="N86" s="52">
        <f>L83+L84+L85</f>
        <v>42592.536223550858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184567.65696872037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176054.12827265231</v>
      </c>
      <c r="L36" s="270"/>
      <c r="M36" s="271">
        <v>9.25</v>
      </c>
      <c r="N36" s="272">
        <f>K36/M36</f>
        <v>19032.878732178629</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9.25</v>
      </c>
      <c r="N37" s="272">
        <f>K37/M37</f>
        <v>9927.923234471682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58.094119895785944</v>
      </c>
    </row>
    <row r="43" spans="1:14" ht="15.75" thickBot="1">
      <c r="B43" s="825" t="s">
        <v>953</v>
      </c>
      <c r="C43" s="826"/>
      <c r="D43" s="826"/>
      <c r="E43" s="826"/>
      <c r="F43" s="826"/>
      <c r="G43" s="826"/>
      <c r="H43" s="826"/>
      <c r="I43" s="826"/>
      <c r="J43" s="826"/>
      <c r="K43" s="826"/>
      <c r="L43" s="826"/>
      <c r="M43" s="827"/>
      <c r="N43" s="99">
        <f>SUM(N36:N42)</f>
        <v>29018.896086546094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33012.983324539986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6602.5966649079974</v>
      </c>
      <c r="M83" s="861"/>
      <c r="N83" s="51"/>
    </row>
    <row r="84" spans="1:14">
      <c r="B84" s="89" t="s">
        <v>973</v>
      </c>
      <c r="C84" s="90"/>
      <c r="D84" s="90"/>
      <c r="E84" s="90"/>
      <c r="F84" s="90"/>
      <c r="G84" s="90"/>
      <c r="H84" s="90"/>
      <c r="I84" s="87"/>
      <c r="J84" s="88"/>
      <c r="K84" s="304">
        <v>0.05</v>
      </c>
      <c r="L84" s="860">
        <f>N78*K84</f>
        <v>1650.6491662269993</v>
      </c>
      <c r="M84" s="861"/>
      <c r="N84" s="51"/>
    </row>
    <row r="85" spans="1:14" ht="15.75" thickBot="1">
      <c r="B85" s="91" t="s">
        <v>974</v>
      </c>
      <c r="C85" s="92"/>
      <c r="D85" s="92"/>
      <c r="E85" s="92"/>
      <c r="F85" s="92"/>
      <c r="G85" s="92"/>
      <c r="H85" s="92"/>
      <c r="I85" s="93"/>
      <c r="J85" s="94"/>
      <c r="K85" s="305">
        <v>0.05</v>
      </c>
      <c r="L85" s="862">
        <f>N78*K85</f>
        <v>1650.6491662269993</v>
      </c>
      <c r="M85" s="863"/>
      <c r="N85" s="51"/>
    </row>
    <row r="86" spans="1:14" ht="15.75" thickBot="1">
      <c r="B86" s="825" t="s">
        <v>953</v>
      </c>
      <c r="C86" s="826"/>
      <c r="D86" s="826"/>
      <c r="E86" s="826"/>
      <c r="F86" s="826"/>
      <c r="G86" s="826"/>
      <c r="H86" s="826"/>
      <c r="I86" s="826"/>
      <c r="J86" s="826"/>
      <c r="K86" s="826"/>
      <c r="L86" s="826"/>
      <c r="M86" s="827"/>
      <c r="N86" s="52">
        <f>L83+L84+L85</f>
        <v>9903.8949973619965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42916.878321901982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91833.289918863054</v>
      </c>
      <c r="L36" s="270"/>
      <c r="M36" s="271">
        <v>2.5</v>
      </c>
      <c r="N36" s="272">
        <f>K36/M36</f>
        <v>36733.315967545219</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1082.6200000000001</v>
      </c>
    </row>
    <row r="43" spans="1:14" ht="15.75" thickBot="1">
      <c r="B43" s="825" t="s">
        <v>953</v>
      </c>
      <c r="C43" s="826"/>
      <c r="D43" s="826"/>
      <c r="E43" s="826"/>
      <c r="F43" s="826"/>
      <c r="G43" s="826"/>
      <c r="H43" s="826"/>
      <c r="I43" s="826"/>
      <c r="J43" s="826"/>
      <c r="K43" s="826"/>
      <c r="L43" s="826"/>
      <c r="M43" s="827"/>
      <c r="N43" s="99">
        <f>SUM(N36:N42)</f>
        <v>37815.935967545222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49731.517210749822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9946.3034421499651</v>
      </c>
      <c r="M83" s="861"/>
      <c r="N83" s="51"/>
    </row>
    <row r="84" spans="1:14">
      <c r="B84" s="89" t="s">
        <v>973</v>
      </c>
      <c r="C84" s="90"/>
      <c r="D84" s="90"/>
      <c r="E84" s="90"/>
      <c r="F84" s="90"/>
      <c r="G84" s="90"/>
      <c r="H84" s="90"/>
      <c r="I84" s="87"/>
      <c r="J84" s="88"/>
      <c r="K84" s="304">
        <v>0.05</v>
      </c>
      <c r="L84" s="860">
        <f>N78*K84</f>
        <v>2486.5758605374913</v>
      </c>
      <c r="M84" s="861"/>
      <c r="N84" s="51"/>
    </row>
    <row r="85" spans="1:14" ht="15.75" thickBot="1">
      <c r="B85" s="91" t="s">
        <v>974</v>
      </c>
      <c r="C85" s="92"/>
      <c r="D85" s="92"/>
      <c r="E85" s="92"/>
      <c r="F85" s="92"/>
      <c r="G85" s="92"/>
      <c r="H85" s="92"/>
      <c r="I85" s="93"/>
      <c r="J85" s="94"/>
      <c r="K85" s="305">
        <v>0.05</v>
      </c>
      <c r="L85" s="862">
        <f>N78*K85</f>
        <v>2486.5758605374913</v>
      </c>
      <c r="M85" s="863"/>
      <c r="N85" s="51"/>
    </row>
    <row r="86" spans="1:14" ht="15.75" thickBot="1">
      <c r="B86" s="825" t="s">
        <v>953</v>
      </c>
      <c r="C86" s="826"/>
      <c r="D86" s="826"/>
      <c r="E86" s="826"/>
      <c r="F86" s="826"/>
      <c r="G86" s="826"/>
      <c r="H86" s="826"/>
      <c r="I86" s="826"/>
      <c r="J86" s="826"/>
      <c r="K86" s="826"/>
      <c r="L86" s="826"/>
      <c r="M86" s="827"/>
      <c r="N86" s="52">
        <f>L83+L84+L85</f>
        <v>14919.455163224946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64650.972373974771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176054.12827265231</v>
      </c>
      <c r="L36" s="270"/>
      <c r="M36" s="271">
        <v>2.375</v>
      </c>
      <c r="N36" s="272">
        <f>K36/M36</f>
        <v>74128.054009537809</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2.375</v>
      </c>
      <c r="N37" s="272">
        <f>K37/M37</f>
        <v>38666.648386889705</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4453.6589953229695</v>
      </c>
      <c r="L38" s="270"/>
      <c r="M38" s="271">
        <v>2.375</v>
      </c>
      <c r="N38" s="272">
        <f>K38/M38</f>
        <v>1875.2248401359873</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116086.13378190249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131337.580478497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26267.5160956994</v>
      </c>
      <c r="M83" s="861"/>
      <c r="N83" s="51"/>
    </row>
    <row r="84" spans="1:14">
      <c r="B84" s="89" t="s">
        <v>973</v>
      </c>
      <c r="C84" s="90"/>
      <c r="D84" s="90"/>
      <c r="E84" s="90"/>
      <c r="F84" s="90"/>
      <c r="G84" s="90"/>
      <c r="H84" s="90"/>
      <c r="I84" s="87"/>
      <c r="J84" s="88"/>
      <c r="K84" s="304">
        <v>0.05</v>
      </c>
      <c r="L84" s="860">
        <f>N78*K84</f>
        <v>6566.8790239248501</v>
      </c>
      <c r="M84" s="861"/>
      <c r="N84" s="51"/>
    </row>
    <row r="85" spans="1:14" ht="15.75" thickBot="1">
      <c r="B85" s="91" t="s">
        <v>974</v>
      </c>
      <c r="C85" s="92"/>
      <c r="D85" s="92"/>
      <c r="E85" s="92"/>
      <c r="F85" s="92"/>
      <c r="G85" s="92"/>
      <c r="H85" s="92"/>
      <c r="I85" s="93"/>
      <c r="J85" s="94"/>
      <c r="K85" s="305">
        <v>0.05</v>
      </c>
      <c r="L85" s="862">
        <f>N78*K85</f>
        <v>6566.8790239248501</v>
      </c>
      <c r="M85" s="863"/>
      <c r="N85" s="51"/>
    </row>
    <row r="86" spans="1:14" ht="15.75" thickBot="1">
      <c r="B86" s="825" t="s">
        <v>953</v>
      </c>
      <c r="C86" s="826"/>
      <c r="D86" s="826"/>
      <c r="E86" s="826"/>
      <c r="F86" s="826"/>
      <c r="G86" s="826"/>
      <c r="H86" s="826"/>
      <c r="I86" s="826"/>
      <c r="J86" s="826"/>
      <c r="K86" s="826"/>
      <c r="L86" s="826"/>
      <c r="M86" s="827"/>
      <c r="N86" s="52">
        <f>L83+L84+L85</f>
        <v>39401.274143549097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170738.85462204608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221619.79627988927</v>
      </c>
      <c r="L36" s="270"/>
      <c r="M36" s="271">
        <v>2.5</v>
      </c>
      <c r="N36" s="272">
        <f>K36/M36</f>
        <v>88647.918511955708</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2.5</v>
      </c>
      <c r="N37" s="272">
        <f>K37/M37</f>
        <v>36733.315967545219</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4453.6589953229695</v>
      </c>
      <c r="L38" s="270"/>
      <c r="M38" s="271">
        <v>2.5</v>
      </c>
      <c r="N38" s="272">
        <f>K38/M38</f>
        <v>1781.4635981291879</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127431.77732124453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v>
      </c>
      <c r="J59" s="286">
        <v>1</v>
      </c>
      <c r="K59" s="279">
        <f>I59*J59</f>
        <v>1</v>
      </c>
      <c r="L59" s="912">
        <f>'900.2'!N78</f>
        <v>1089.3812432045936</v>
      </c>
      <c r="M59" s="913"/>
      <c r="N59" s="287">
        <f>K59*L59</f>
        <v>1089.3812432045936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1089.3812432045936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141975.12074516952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28395.024149033907</v>
      </c>
      <c r="M83" s="861"/>
      <c r="N83" s="51"/>
    </row>
    <row r="84" spans="1:14">
      <c r="B84" s="89" t="s">
        <v>973</v>
      </c>
      <c r="C84" s="90"/>
      <c r="D84" s="90"/>
      <c r="E84" s="90"/>
      <c r="F84" s="90"/>
      <c r="G84" s="90"/>
      <c r="H84" s="90"/>
      <c r="I84" s="87"/>
      <c r="J84" s="88"/>
      <c r="K84" s="304">
        <v>0.05</v>
      </c>
      <c r="L84" s="860">
        <f>N78*K84</f>
        <v>7098.7560372584767</v>
      </c>
      <c r="M84" s="861"/>
      <c r="N84" s="51"/>
    </row>
    <row r="85" spans="1:14" ht="15.75" thickBot="1">
      <c r="B85" s="91" t="s">
        <v>974</v>
      </c>
      <c r="C85" s="92"/>
      <c r="D85" s="92"/>
      <c r="E85" s="92"/>
      <c r="F85" s="92"/>
      <c r="G85" s="92"/>
      <c r="H85" s="92"/>
      <c r="I85" s="93"/>
      <c r="J85" s="94"/>
      <c r="K85" s="305">
        <v>0.05</v>
      </c>
      <c r="L85" s="862">
        <f>N78*K85</f>
        <v>7098.7560372584767</v>
      </c>
      <c r="M85" s="863"/>
      <c r="N85" s="51"/>
    </row>
    <row r="86" spans="1:14" ht="15.75" thickBot="1">
      <c r="B86" s="825" t="s">
        <v>953</v>
      </c>
      <c r="C86" s="826"/>
      <c r="D86" s="826"/>
      <c r="E86" s="826"/>
      <c r="F86" s="826"/>
      <c r="G86" s="826"/>
      <c r="H86" s="826"/>
      <c r="I86" s="826"/>
      <c r="J86" s="826"/>
      <c r="K86" s="826"/>
      <c r="L86" s="826"/>
      <c r="M86" s="827"/>
      <c r="N86" s="52">
        <f>L83+L84+L85</f>
        <v>42592.536223550858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184567.65696872037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221619.79627988927</v>
      </c>
      <c r="L36" s="270"/>
      <c r="M36" s="271">
        <v>2.5</v>
      </c>
      <c r="N36" s="272">
        <f>K36/M36</f>
        <v>88647.918511955708</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2.5</v>
      </c>
      <c r="N37" s="272">
        <f>K37/M37</f>
        <v>36733.315967545219</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4453.6589953229695</v>
      </c>
      <c r="L38" s="270"/>
      <c r="M38" s="271">
        <v>2.5</v>
      </c>
      <c r="N38" s="272">
        <f>K38/M38</f>
        <v>1781.4635981291879</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214.948243614408</v>
      </c>
    </row>
    <row r="43" spans="1:14" ht="15.75" thickBot="1">
      <c r="B43" s="825" t="s">
        <v>953</v>
      </c>
      <c r="C43" s="826"/>
      <c r="D43" s="826"/>
      <c r="E43" s="826"/>
      <c r="F43" s="826"/>
      <c r="G43" s="826"/>
      <c r="H43" s="826"/>
      <c r="I43" s="826"/>
      <c r="J43" s="826"/>
      <c r="K43" s="826"/>
      <c r="L43" s="826"/>
      <c r="M43" s="827"/>
      <c r="N43" s="99">
        <f>SUM(N36:N42)</f>
        <v>127377.64632124452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1.4</v>
      </c>
      <c r="J59" s="286">
        <v>1</v>
      </c>
      <c r="K59" s="279">
        <f>I59*J59</f>
        <v>1.4</v>
      </c>
      <c r="L59" s="912">
        <f>'900.2'!N78</f>
        <v>1089.3812432045936</v>
      </c>
      <c r="M59" s="913"/>
      <c r="N59" s="287">
        <f>K59*L59</f>
        <v>1525.133740486431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1525.133740486431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139650.19224245136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27930.038448490275</v>
      </c>
      <c r="M83" s="861"/>
      <c r="N83" s="51"/>
    </row>
    <row r="84" spans="1:14">
      <c r="B84" s="89" t="s">
        <v>973</v>
      </c>
      <c r="C84" s="90"/>
      <c r="D84" s="90"/>
      <c r="E84" s="90"/>
      <c r="F84" s="90"/>
      <c r="G84" s="90"/>
      <c r="H84" s="90"/>
      <c r="I84" s="87"/>
      <c r="J84" s="88"/>
      <c r="K84" s="304">
        <v>0.05</v>
      </c>
      <c r="L84" s="860">
        <f>N78*K84</f>
        <v>6982.5096121225688</v>
      </c>
      <c r="M84" s="861"/>
      <c r="N84" s="51"/>
    </row>
    <row r="85" spans="1:14" ht="15.75" thickBot="1">
      <c r="B85" s="91" t="s">
        <v>974</v>
      </c>
      <c r="C85" s="92"/>
      <c r="D85" s="92"/>
      <c r="E85" s="92"/>
      <c r="F85" s="92"/>
      <c r="G85" s="92"/>
      <c r="H85" s="92"/>
      <c r="I85" s="93"/>
      <c r="J85" s="94"/>
      <c r="K85" s="305">
        <v>0.05</v>
      </c>
      <c r="L85" s="862">
        <f>N78*K85</f>
        <v>6982.5096121225688</v>
      </c>
      <c r="M85" s="863"/>
      <c r="N85" s="51"/>
    </row>
    <row r="86" spans="1:14" ht="15.75" thickBot="1">
      <c r="B86" s="825" t="s">
        <v>953</v>
      </c>
      <c r="C86" s="826"/>
      <c r="D86" s="826"/>
      <c r="E86" s="826"/>
      <c r="F86" s="826"/>
      <c r="G86" s="826"/>
      <c r="H86" s="826"/>
      <c r="I86" s="826"/>
      <c r="J86" s="826"/>
      <c r="K86" s="826"/>
      <c r="L86" s="826"/>
      <c r="M86" s="827"/>
      <c r="N86" s="52">
        <f>L83+L84+L85</f>
        <v>41895.057672735406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181545.24991518678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176054.12827265231</v>
      </c>
      <c r="L36" s="270"/>
      <c r="M36" s="271">
        <v>22</v>
      </c>
      <c r="N36" s="272">
        <f>K36/M36</f>
        <v>8002.4603760296504</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22</v>
      </c>
      <c r="N37" s="272">
        <f>K37/M37</f>
        <v>4174.2404508574118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12201.126763661428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0.42</v>
      </c>
      <c r="J59" s="286">
        <v>1</v>
      </c>
      <c r="K59" s="279">
        <f>I59*J59</f>
        <v>0.42</v>
      </c>
      <c r="L59" s="912">
        <f>'900.2'!N78</f>
        <v>1089.3812432045936</v>
      </c>
      <c r="M59" s="913"/>
      <c r="N59" s="287">
        <f>K59*L59</f>
        <v>457.54012214592927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457.54012214592927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13879.963724525584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2775.992744905117</v>
      </c>
      <c r="M83" s="861"/>
      <c r="N83" s="51"/>
    </row>
    <row r="84" spans="1:14">
      <c r="B84" s="89" t="s">
        <v>973</v>
      </c>
      <c r="C84" s="90"/>
      <c r="D84" s="90"/>
      <c r="E84" s="90"/>
      <c r="F84" s="90"/>
      <c r="G84" s="90"/>
      <c r="H84" s="90"/>
      <c r="I84" s="87"/>
      <c r="J84" s="88"/>
      <c r="K84" s="304">
        <v>0.05</v>
      </c>
      <c r="L84" s="860">
        <f>N78*K84</f>
        <v>693.99818622627924</v>
      </c>
      <c r="M84" s="861"/>
      <c r="N84" s="51"/>
    </row>
    <row r="85" spans="1:14" ht="15.75" thickBot="1">
      <c r="B85" s="91" t="s">
        <v>974</v>
      </c>
      <c r="C85" s="92"/>
      <c r="D85" s="92"/>
      <c r="E85" s="92"/>
      <c r="F85" s="92"/>
      <c r="G85" s="92"/>
      <c r="H85" s="92"/>
      <c r="I85" s="93"/>
      <c r="J85" s="94"/>
      <c r="K85" s="305">
        <v>0.05</v>
      </c>
      <c r="L85" s="862">
        <f>N78*K85</f>
        <v>693.99818622627924</v>
      </c>
      <c r="M85" s="863"/>
      <c r="N85" s="51"/>
    </row>
    <row r="86" spans="1:14" ht="15.75" thickBot="1">
      <c r="B86" s="825" t="s">
        <v>953</v>
      </c>
      <c r="C86" s="826"/>
      <c r="D86" s="826"/>
      <c r="E86" s="826"/>
      <c r="F86" s="826"/>
      <c r="G86" s="826"/>
      <c r="H86" s="826"/>
      <c r="I86" s="826"/>
      <c r="J86" s="826"/>
      <c r="K86" s="826"/>
      <c r="L86" s="826"/>
      <c r="M86" s="827"/>
      <c r="N86" s="52">
        <f>L83+L84+L85</f>
        <v>4163.9891173576752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18043.95284188326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176054.12827265231</v>
      </c>
      <c r="L36" s="270"/>
      <c r="M36" s="271">
        <v>22</v>
      </c>
      <c r="N36" s="272">
        <f>K36/M36</f>
        <v>8002.4603760296504</v>
      </c>
    </row>
    <row r="37" spans="1:14">
      <c r="A37" t="s">
        <v>180</v>
      </c>
      <c r="B37" s="874" t="str">
        <f>VLOOKUP(A37,EQUIPOS!A7:D154,3,FALSE)</f>
        <v>Compresor 120 HP, con martillo.</v>
      </c>
      <c r="C37" s="875"/>
      <c r="D37" s="875"/>
      <c r="E37" s="875"/>
      <c r="F37" s="875"/>
      <c r="G37" s="875"/>
      <c r="H37" s="876"/>
      <c r="I37" s="267"/>
      <c r="J37" s="268"/>
      <c r="K37" s="269">
        <f>VLOOKUP(A37,EQUIPOS!A7:D162,4,FALSE)</f>
        <v>91833.289918863054</v>
      </c>
      <c r="L37" s="270"/>
      <c r="M37" s="271">
        <v>22</v>
      </c>
      <c r="N37" s="272">
        <f>K37/M37</f>
        <v>4174.2404508574118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12201.126763661428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0.21</v>
      </c>
      <c r="J59" s="286">
        <v>1</v>
      </c>
      <c r="K59" s="279">
        <f>I59*J59</f>
        <v>0.21</v>
      </c>
      <c r="L59" s="912">
        <f>'900.2'!N78</f>
        <v>1089.3812432045936</v>
      </c>
      <c r="M59" s="913"/>
      <c r="N59" s="287">
        <f>K59*L59</f>
        <v>228.77006107296464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228.77006107296464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13651.193663452621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2730.2387326905246</v>
      </c>
      <c r="M83" s="861"/>
      <c r="N83" s="51"/>
    </row>
    <row r="84" spans="1:14">
      <c r="B84" s="89" t="s">
        <v>973</v>
      </c>
      <c r="C84" s="90"/>
      <c r="D84" s="90"/>
      <c r="E84" s="90"/>
      <c r="F84" s="90"/>
      <c r="G84" s="90"/>
      <c r="H84" s="90"/>
      <c r="I84" s="87"/>
      <c r="J84" s="88"/>
      <c r="K84" s="304">
        <v>0.05</v>
      </c>
      <c r="L84" s="860">
        <f>N78*K84</f>
        <v>682.55968317263114</v>
      </c>
      <c r="M84" s="861"/>
      <c r="N84" s="51"/>
    </row>
    <row r="85" spans="1:14" ht="15.75" thickBot="1">
      <c r="B85" s="91" t="s">
        <v>974</v>
      </c>
      <c r="C85" s="92"/>
      <c r="D85" s="92"/>
      <c r="E85" s="92"/>
      <c r="F85" s="92"/>
      <c r="G85" s="92"/>
      <c r="H85" s="92"/>
      <c r="I85" s="93"/>
      <c r="J85" s="94"/>
      <c r="K85" s="305">
        <v>0.05</v>
      </c>
      <c r="L85" s="862">
        <f>N78*K85</f>
        <v>682.55968317263114</v>
      </c>
      <c r="M85" s="863"/>
      <c r="N85" s="51"/>
    </row>
    <row r="86" spans="1:14" ht="15.75" thickBot="1">
      <c r="B86" s="825" t="s">
        <v>953</v>
      </c>
      <c r="C86" s="826"/>
      <c r="D86" s="826"/>
      <c r="E86" s="826"/>
      <c r="F86" s="826"/>
      <c r="G86" s="826"/>
      <c r="H86" s="826"/>
      <c r="I86" s="826"/>
      <c r="J86" s="826"/>
      <c r="K86" s="826"/>
      <c r="L86" s="826"/>
      <c r="M86" s="827"/>
      <c r="N86" s="52">
        <f>L83+L84+L85</f>
        <v>4095.3580990357868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17746.551762488409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91833.289918863054</v>
      </c>
      <c r="L36" s="270"/>
      <c r="M36" s="271">
        <v>20</v>
      </c>
      <c r="N36" s="272">
        <f>K36/M36</f>
        <v>4591.6644959431524</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67.663750000000007</v>
      </c>
    </row>
    <row r="43" spans="1:14" ht="15.75" thickBot="1">
      <c r="B43" s="825" t="s">
        <v>953</v>
      </c>
      <c r="C43" s="826"/>
      <c r="D43" s="826"/>
      <c r="E43" s="826"/>
      <c r="F43" s="826"/>
      <c r="G43" s="826"/>
      <c r="H43" s="826"/>
      <c r="I43" s="826"/>
      <c r="J43" s="826"/>
      <c r="K43" s="826"/>
      <c r="L43" s="826"/>
      <c r="M43" s="827"/>
      <c r="N43" s="99">
        <f>SUM(N36:N42)</f>
        <v>4659.3282459431521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VLOOKUP(A59,TRANSPORTE!A6:D117,2,FALSE)</f>
        <v>m3k</v>
      </c>
      <c r="I59" s="279">
        <v>0.08</v>
      </c>
      <c r="J59" s="286">
        <v>1</v>
      </c>
      <c r="K59" s="279">
        <f>I59*J59</f>
        <v>0.08</v>
      </c>
      <c r="L59" s="912">
        <f>'900.2'!N78</f>
        <v>1089.3812432045936</v>
      </c>
      <c r="M59" s="913"/>
      <c r="N59" s="287">
        <f>K59*L59</f>
        <v>87.150499456367484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87.150499456367484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5423.1162453995194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1084.6232490799039</v>
      </c>
      <c r="M83" s="861"/>
      <c r="N83" s="51"/>
    </row>
    <row r="84" spans="1:14">
      <c r="B84" s="89" t="s">
        <v>973</v>
      </c>
      <c r="C84" s="90"/>
      <c r="D84" s="90"/>
      <c r="E84" s="90"/>
      <c r="F84" s="90"/>
      <c r="G84" s="90"/>
      <c r="H84" s="90"/>
      <c r="I84" s="87"/>
      <c r="J84" s="88"/>
      <c r="K84" s="304">
        <v>0.05</v>
      </c>
      <c r="L84" s="860">
        <f>N78*K84</f>
        <v>271.15581226997597</v>
      </c>
      <c r="M84" s="861"/>
      <c r="N84" s="51"/>
    </row>
    <row r="85" spans="1:14" ht="15.75" thickBot="1">
      <c r="B85" s="91" t="s">
        <v>974</v>
      </c>
      <c r="C85" s="92"/>
      <c r="D85" s="92"/>
      <c r="E85" s="92"/>
      <c r="F85" s="92"/>
      <c r="G85" s="92"/>
      <c r="H85" s="92"/>
      <c r="I85" s="93"/>
      <c r="J85" s="94"/>
      <c r="K85" s="305">
        <v>0.05</v>
      </c>
      <c r="L85" s="862">
        <f>N78*K85</f>
        <v>271.15581226997597</v>
      </c>
      <c r="M85" s="863"/>
      <c r="N85" s="51"/>
    </row>
    <row r="86" spans="1:14" ht="15.75" thickBot="1">
      <c r="B86" s="825" t="s">
        <v>953</v>
      </c>
      <c r="C86" s="826"/>
      <c r="D86" s="826"/>
      <c r="E86" s="826"/>
      <c r="F86" s="826"/>
      <c r="G86" s="826"/>
      <c r="H86" s="826"/>
      <c r="I86" s="826"/>
      <c r="J86" s="826"/>
      <c r="K86" s="826"/>
      <c r="L86" s="826"/>
      <c r="M86" s="827"/>
      <c r="N86" s="52">
        <f>L83+L84+L85</f>
        <v>1626.9348736198558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7050.0511190193756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195</v>
      </c>
      <c r="B36" s="874" t="str">
        <f>VLOOKUP(A36,EQUIPOS!A6:D154,3,FALSE)</f>
        <v xml:space="preserve">Equipo de oxicorte, Capacidad de corte: hasta 6´´ (152mm) </v>
      </c>
      <c r="C36" s="875"/>
      <c r="D36" s="875"/>
      <c r="E36" s="875"/>
      <c r="F36" s="875"/>
      <c r="G36" s="875"/>
      <c r="H36" s="876"/>
      <c r="I36" s="267"/>
      <c r="J36" s="268"/>
      <c r="K36" s="269">
        <f>VLOOKUP(A36,EQUIPOS!A6:D161,4,FALSE)</f>
        <v>4453.6589953229695</v>
      </c>
      <c r="L36" s="270"/>
      <c r="M36" s="271">
        <v>321</v>
      </c>
      <c r="N36" s="272">
        <f>K36/M36</f>
        <v>13.874327088233549</v>
      </c>
    </row>
    <row r="37" spans="1:14">
      <c r="A37" t="s">
        <v>248</v>
      </c>
      <c r="B37" s="874" t="str">
        <f>VLOOKUP(A37,EQUIPOS!A7:D154,3,FALSE)</f>
        <v>Grúa telescópica de 50 Ton.</v>
      </c>
      <c r="C37" s="875"/>
      <c r="D37" s="875"/>
      <c r="E37" s="875"/>
      <c r="F37" s="875"/>
      <c r="G37" s="875"/>
      <c r="H37" s="876"/>
      <c r="I37" s="267"/>
      <c r="J37" s="268"/>
      <c r="K37" s="269">
        <f>VLOOKUP(A37,EQUIPOS!A7:D162,4,FALSE)</f>
        <v>319968.30884531507</v>
      </c>
      <c r="L37" s="270"/>
      <c r="M37" s="271">
        <v>321</v>
      </c>
      <c r="N37" s="272">
        <f>K37/M37</f>
        <v>996.78600886390984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16.863239875389407</v>
      </c>
    </row>
    <row r="43" spans="1:14" ht="15.75" thickBot="1">
      <c r="B43" s="825" t="s">
        <v>953</v>
      </c>
      <c r="C43" s="826"/>
      <c r="D43" s="826"/>
      <c r="E43" s="826"/>
      <c r="F43" s="826"/>
      <c r="G43" s="826"/>
      <c r="H43" s="826"/>
      <c r="I43" s="826"/>
      <c r="J43" s="826"/>
      <c r="K43" s="826"/>
      <c r="L43" s="826"/>
      <c r="M43" s="827"/>
      <c r="N43" s="99">
        <f>SUM(N36:N42)</f>
        <v>1027.5235758275328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1222</v>
      </c>
      <c r="B59" s="46" t="str">
        <f>VLOOKUP(A59,TRANSPORTE!A5:D117,3,FALSE)</f>
        <v>Transporte de acero</v>
      </c>
      <c r="C59" s="317"/>
      <c r="D59" s="317"/>
      <c r="E59" s="317"/>
      <c r="F59" s="317"/>
      <c r="G59" s="317"/>
      <c r="H59" s="311" t="str">
        <f>VLOOKUP(A59,TRANSPORTE!A6:D117,2,FALSE)</f>
        <v>tkm</v>
      </c>
      <c r="I59" s="279">
        <v>1</v>
      </c>
      <c r="J59" s="286">
        <v>1</v>
      </c>
      <c r="K59" s="279">
        <f>I59*J59</f>
        <v>1</v>
      </c>
      <c r="L59" s="912">
        <f>VLOOKUP(A59,TRANSPORTE!A5:D117,4,FALSE)</f>
        <v>110.96360393143711</v>
      </c>
      <c r="M59" s="913"/>
      <c r="N59" s="287">
        <f>K59*L59</f>
        <v>110.96360393143711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110.96360393143711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1307.1195785128639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261.4239157025728</v>
      </c>
      <c r="M83" s="861"/>
      <c r="N83" s="51"/>
    </row>
    <row r="84" spans="1:14">
      <c r="B84" s="89" t="s">
        <v>973</v>
      </c>
      <c r="C84" s="90"/>
      <c r="D84" s="90"/>
      <c r="E84" s="90"/>
      <c r="F84" s="90"/>
      <c r="G84" s="90"/>
      <c r="H84" s="90"/>
      <c r="I84" s="87"/>
      <c r="J84" s="88"/>
      <c r="K84" s="304">
        <v>0.05</v>
      </c>
      <c r="L84" s="860">
        <f>N78*K84</f>
        <v>65.3559789256432</v>
      </c>
      <c r="M84" s="861"/>
      <c r="N84" s="51"/>
    </row>
    <row r="85" spans="1:14" ht="15.75" thickBot="1">
      <c r="B85" s="91" t="s">
        <v>974</v>
      </c>
      <c r="C85" s="92"/>
      <c r="D85" s="92"/>
      <c r="E85" s="92"/>
      <c r="F85" s="92"/>
      <c r="G85" s="92"/>
      <c r="H85" s="92"/>
      <c r="I85" s="93"/>
      <c r="J85" s="94"/>
      <c r="K85" s="305">
        <v>0.05</v>
      </c>
      <c r="L85" s="862">
        <f>N78*K85</f>
        <v>65.3559789256432</v>
      </c>
      <c r="M85" s="863"/>
      <c r="N85" s="51"/>
    </row>
    <row r="86" spans="1:14" ht="15.75" thickBot="1">
      <c r="B86" s="825" t="s">
        <v>953</v>
      </c>
      <c r="C86" s="826"/>
      <c r="D86" s="826"/>
      <c r="E86" s="826"/>
      <c r="F86" s="826"/>
      <c r="G86" s="826"/>
      <c r="H86" s="826"/>
      <c r="I86" s="826"/>
      <c r="J86" s="826"/>
      <c r="K86" s="826"/>
      <c r="L86" s="826"/>
      <c r="M86" s="827"/>
      <c r="N86" s="52">
        <f>L83+L84+L85</f>
        <v>392.13587355385914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1699.2554520667231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273</v>
      </c>
      <c r="B36" s="874" t="str">
        <f>VLOOKUP(A36,EQUIPOS!A6:D154,3,FALSE)</f>
        <v>Motosierra, 93.6 cm3 - 7.1 HP, 45-90 cm - 7.9 kg</v>
      </c>
      <c r="C36" s="875"/>
      <c r="D36" s="875"/>
      <c r="E36" s="875"/>
      <c r="F36" s="875"/>
      <c r="G36" s="875"/>
      <c r="H36" s="876"/>
      <c r="I36" s="267"/>
      <c r="J36" s="268"/>
      <c r="K36" s="269">
        <f>VLOOKUP(A36,EQUIPOS!A6:D161,4,FALSE)</f>
        <v>19320.770086825738</v>
      </c>
      <c r="L36" s="270"/>
      <c r="M36" s="271">
        <v>3</v>
      </c>
      <c r="N36" s="272">
        <f>K36/M36</f>
        <v>6440.2566956085793</v>
      </c>
    </row>
    <row r="37" spans="1:14">
      <c r="A37" s="205" t="s">
        <v>312</v>
      </c>
      <c r="B37" s="874" t="str">
        <f>VLOOKUP(A37,EQUIPOS!A7:D154,3,FALSE)</f>
        <v>Retroexcavadora sobre oruga, potencia 138 HP, balde de 1,5 m3.</v>
      </c>
      <c r="C37" s="875"/>
      <c r="D37" s="875"/>
      <c r="E37" s="875"/>
      <c r="F37" s="875"/>
      <c r="G37" s="875"/>
      <c r="H37" s="876"/>
      <c r="I37" s="267"/>
      <c r="J37" s="268"/>
      <c r="K37" s="269">
        <f>VLOOKUP(A37,EQUIPOS!A7:D162,4,FALSE)</f>
        <v>221619.79627988927</v>
      </c>
      <c r="L37" s="270"/>
      <c r="M37" s="271">
        <v>3</v>
      </c>
      <c r="N37" s="272">
        <f>K37/M37</f>
        <v>73873.265426629761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673.35467419668339</v>
      </c>
    </row>
    <row r="43" spans="1:14" ht="15.75" thickBot="1">
      <c r="B43" s="825" t="s">
        <v>953</v>
      </c>
      <c r="C43" s="826"/>
      <c r="D43" s="826"/>
      <c r="E43" s="826"/>
      <c r="F43" s="826"/>
      <c r="G43" s="826"/>
      <c r="H43" s="826"/>
      <c r="I43" s="826"/>
      <c r="J43" s="826"/>
      <c r="K43" s="826"/>
      <c r="L43" s="826"/>
      <c r="M43" s="827"/>
      <c r="N43" s="99">
        <f>SUM(N36:N42)</f>
        <v>80986.876796435026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6</v>
      </c>
      <c r="J59" s="286">
        <v>1</v>
      </c>
      <c r="K59" s="279">
        <f>I59*J59</f>
        <v>6</v>
      </c>
      <c r="L59" s="912">
        <f>VLOOKUP(A59,TRANSPORTE!A5:D94,4,FALSE)</f>
        <v>1255.9989130930808</v>
      </c>
      <c r="M59" s="913"/>
      <c r="N59" s="287">
        <f>K59*L59</f>
        <v>7535.9934785584846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7535.9934785584846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101989.96375892717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20397.992751785438</v>
      </c>
      <c r="M83" s="861"/>
      <c r="N83" s="51"/>
    </row>
    <row r="84" spans="1:14">
      <c r="B84" s="89" t="s">
        <v>973</v>
      </c>
      <c r="C84" s="90"/>
      <c r="D84" s="90"/>
      <c r="E84" s="90"/>
      <c r="F84" s="90"/>
      <c r="G84" s="90"/>
      <c r="H84" s="90"/>
      <c r="I84" s="87"/>
      <c r="J84" s="88"/>
      <c r="K84" s="304">
        <v>0.05</v>
      </c>
      <c r="L84" s="860">
        <f>N78*K84</f>
        <v>5099.4981879463594</v>
      </c>
      <c r="M84" s="861"/>
      <c r="N84" s="51"/>
    </row>
    <row r="85" spans="1:14" ht="15.75" thickBot="1">
      <c r="B85" s="91" t="s">
        <v>974</v>
      </c>
      <c r="C85" s="92"/>
      <c r="D85" s="92"/>
      <c r="E85" s="92"/>
      <c r="F85" s="92"/>
      <c r="G85" s="92"/>
      <c r="H85" s="92"/>
      <c r="I85" s="93"/>
      <c r="J85" s="94"/>
      <c r="K85" s="305">
        <v>0.05</v>
      </c>
      <c r="L85" s="862">
        <f>N78*K85</f>
        <v>5099.4981879463594</v>
      </c>
      <c r="M85" s="863"/>
      <c r="N85" s="51"/>
    </row>
    <row r="86" spans="1:14" ht="15.75" thickBot="1">
      <c r="B86" s="825" t="s">
        <v>953</v>
      </c>
      <c r="C86" s="826"/>
      <c r="D86" s="826"/>
      <c r="E86" s="826"/>
      <c r="F86" s="826"/>
      <c r="G86" s="826"/>
      <c r="H86" s="826"/>
      <c r="I86" s="826"/>
      <c r="J86" s="826"/>
      <c r="K86" s="826"/>
      <c r="L86" s="826"/>
      <c r="M86" s="827"/>
      <c r="N86" s="52">
        <f>L83+L84+L85</f>
        <v>30596.989127678156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132586.95288660534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195</v>
      </c>
      <c r="B36" s="874" t="str">
        <f>VLOOKUP(A36,EQUIPOS!A6:D154,3,FALSE)</f>
        <v xml:space="preserve">Equipo de oxicorte, Capacidad de corte: hasta 6´´ (152mm) </v>
      </c>
      <c r="C36" s="875"/>
      <c r="D36" s="875"/>
      <c r="E36" s="875"/>
      <c r="F36" s="875"/>
      <c r="G36" s="875"/>
      <c r="H36" s="876"/>
      <c r="I36" s="267"/>
      <c r="J36" s="268"/>
      <c r="K36" s="269">
        <f>VLOOKUP(A36,EQUIPOS!A6:D161,4,FALSE)</f>
        <v>4453.6589953229695</v>
      </c>
      <c r="L36" s="270"/>
      <c r="M36" s="271">
        <v>4</v>
      </c>
      <c r="N36" s="272">
        <f>K36/M36</f>
        <v>1113.4147488307424</v>
      </c>
    </row>
    <row r="37" spans="1:14">
      <c r="A37" s="108" t="s">
        <v>248</v>
      </c>
      <c r="B37" s="874" t="str">
        <f>VLOOKUP(A37,EQUIPOS!A7:D154,3,FALSE)</f>
        <v>Grúa telescópica de 50 Ton.</v>
      </c>
      <c r="C37" s="875"/>
      <c r="D37" s="875"/>
      <c r="E37" s="875"/>
      <c r="F37" s="875"/>
      <c r="G37" s="875"/>
      <c r="H37" s="876"/>
      <c r="I37" s="267"/>
      <c r="J37" s="268"/>
      <c r="K37" s="269">
        <f>VLOOKUP(A37,EQUIPOS!A7:D162,4,FALSE)</f>
        <v>319968.30884531507</v>
      </c>
      <c r="L37" s="270"/>
      <c r="M37" s="271">
        <v>4</v>
      </c>
      <c r="N37" s="272">
        <f>K37/M37</f>
        <v>79992.077211328768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1010.0320112950249</v>
      </c>
    </row>
    <row r="43" spans="1:14" ht="15.75" thickBot="1">
      <c r="B43" s="825" t="s">
        <v>953</v>
      </c>
      <c r="C43" s="826"/>
      <c r="D43" s="826"/>
      <c r="E43" s="826"/>
      <c r="F43" s="826"/>
      <c r="G43" s="826"/>
      <c r="H43" s="826"/>
      <c r="I43" s="826"/>
      <c r="J43" s="826"/>
      <c r="K43" s="826"/>
      <c r="L43" s="826"/>
      <c r="M43" s="827"/>
      <c r="N43" s="99">
        <f>SUM(N36:N42)</f>
        <v>82115.523971454531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VLOOKUP(A59,TRANSPORTE!A6:D117,2,FALSE)</f>
        <v>kgk</v>
      </c>
      <c r="I59" s="279">
        <v>1</v>
      </c>
      <c r="J59" s="286">
        <v>1</v>
      </c>
      <c r="K59" s="279">
        <f>I59*J59</f>
        <v>1</v>
      </c>
      <c r="L59" s="912">
        <f>VLOOKUP(A59,TRANSPORTE!A5:D117,4,FALSE)</f>
        <v>104.80876330742302</v>
      </c>
      <c r="M59" s="913"/>
      <c r="N59" s="287">
        <f>K59*L59</f>
        <v>104.80876330742302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104.80876330742302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92320.65284771219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18464.130569542438</v>
      </c>
      <c r="M83" s="861"/>
      <c r="N83" s="51"/>
    </row>
    <row r="84" spans="1:14">
      <c r="B84" s="89" t="s">
        <v>973</v>
      </c>
      <c r="C84" s="90"/>
      <c r="D84" s="90"/>
      <c r="E84" s="90"/>
      <c r="F84" s="90"/>
      <c r="G84" s="90"/>
      <c r="H84" s="90"/>
      <c r="I84" s="87"/>
      <c r="J84" s="88"/>
      <c r="K84" s="304">
        <v>0.05</v>
      </c>
      <c r="L84" s="860">
        <f>N78*K84</f>
        <v>4616.0326423856095</v>
      </c>
      <c r="M84" s="861"/>
      <c r="N84" s="51"/>
    </row>
    <row r="85" spans="1:14" ht="15.75" thickBot="1">
      <c r="B85" s="91" t="s">
        <v>974</v>
      </c>
      <c r="C85" s="92"/>
      <c r="D85" s="92"/>
      <c r="E85" s="92"/>
      <c r="F85" s="92"/>
      <c r="G85" s="92"/>
      <c r="H85" s="92"/>
      <c r="I85" s="93"/>
      <c r="J85" s="94"/>
      <c r="K85" s="305">
        <v>0.05</v>
      </c>
      <c r="L85" s="862">
        <f>N78*K85</f>
        <v>4616.0326423856095</v>
      </c>
      <c r="M85" s="863"/>
      <c r="N85" s="51"/>
    </row>
    <row r="86" spans="1:14" ht="15.75" thickBot="1">
      <c r="B86" s="825" t="s">
        <v>953</v>
      </c>
      <c r="C86" s="826"/>
      <c r="D86" s="826"/>
      <c r="E86" s="826"/>
      <c r="F86" s="826"/>
      <c r="G86" s="826"/>
      <c r="H86" s="826"/>
      <c r="I86" s="826"/>
      <c r="J86" s="826"/>
      <c r="K86" s="826"/>
      <c r="L86" s="826"/>
      <c r="M86" s="827"/>
      <c r="N86" s="52">
        <f>L83+L84+L85</f>
        <v>27696.195854313657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120016.84870202585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134727.44403755132</v>
      </c>
      <c r="L36" s="270"/>
      <c r="M36" s="271">
        <v>5</v>
      </c>
      <c r="N36" s="272">
        <f>K36/M36</f>
        <v>26945.488807510264</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107.474121807204</v>
      </c>
    </row>
    <row r="43" spans="1:14" ht="15.75" thickBot="1">
      <c r="B43" s="825" t="s">
        <v>953</v>
      </c>
      <c r="C43" s="826"/>
      <c r="D43" s="826"/>
      <c r="E43" s="826"/>
      <c r="F43" s="826"/>
      <c r="G43" s="826"/>
      <c r="H43" s="826"/>
      <c r="I43" s="826"/>
      <c r="J43" s="826"/>
      <c r="K43" s="826"/>
      <c r="L43" s="826"/>
      <c r="M43" s="827"/>
      <c r="N43" s="99">
        <f>SUM(N36:N42)</f>
        <v>27052.962929317469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0.70199999999999996</v>
      </c>
      <c r="J59" s="286">
        <v>1</v>
      </c>
      <c r="K59" s="279">
        <f>I59*J59</f>
        <v>0.70199999999999996</v>
      </c>
      <c r="L59" s="912">
        <f>VLOOKUP(A59,TRANSPORTE!A5:D94,4,FALSE)</f>
        <v>1255.9989130930808</v>
      </c>
      <c r="M59" s="913"/>
      <c r="N59" s="287">
        <f>K59*L59</f>
        <v>881.71123699134262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881.71123699134262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33308.380256669014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6661.6760513338031</v>
      </c>
      <c r="M83" s="861"/>
      <c r="N83" s="51"/>
    </row>
    <row r="84" spans="1:14">
      <c r="B84" s="89" t="s">
        <v>973</v>
      </c>
      <c r="C84" s="90"/>
      <c r="D84" s="90"/>
      <c r="E84" s="90"/>
      <c r="F84" s="90"/>
      <c r="G84" s="90"/>
      <c r="H84" s="90"/>
      <c r="I84" s="87"/>
      <c r="J84" s="88"/>
      <c r="K84" s="304">
        <v>0.05</v>
      </c>
      <c r="L84" s="860">
        <f>N78*K84</f>
        <v>1665.4190128334508</v>
      </c>
      <c r="M84" s="861"/>
      <c r="N84" s="51"/>
    </row>
    <row r="85" spans="1:14" ht="15.75" thickBot="1">
      <c r="B85" s="91" t="s">
        <v>974</v>
      </c>
      <c r="C85" s="92"/>
      <c r="D85" s="92"/>
      <c r="E85" s="92"/>
      <c r="F85" s="92"/>
      <c r="G85" s="92"/>
      <c r="H85" s="92"/>
      <c r="I85" s="93"/>
      <c r="J85" s="94"/>
      <c r="K85" s="305">
        <v>0.05</v>
      </c>
      <c r="L85" s="862">
        <f>N78*K85</f>
        <v>1665.4190128334508</v>
      </c>
      <c r="M85" s="863"/>
      <c r="N85" s="51"/>
    </row>
    <row r="86" spans="1:14" ht="15.75" thickBot="1">
      <c r="B86" s="825" t="s">
        <v>953</v>
      </c>
      <c r="C86" s="826"/>
      <c r="D86" s="826"/>
      <c r="E86" s="826"/>
      <c r="F86" s="826"/>
      <c r="G86" s="826"/>
      <c r="H86" s="826"/>
      <c r="I86" s="826"/>
      <c r="J86" s="826"/>
      <c r="K86" s="826"/>
      <c r="L86" s="826"/>
      <c r="M86" s="827"/>
      <c r="N86" s="52">
        <f>L83+L84+L85</f>
        <v>9992.5140770007038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43300.894333669719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134727.44403755132</v>
      </c>
      <c r="L36" s="270"/>
      <c r="M36" s="271">
        <v>4</v>
      </c>
      <c r="N36" s="272">
        <f>K36/M36</f>
        <v>33681.861009387831</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67.663750000000007</v>
      </c>
    </row>
    <row r="43" spans="1:14" ht="15.75" thickBot="1">
      <c r="B43" s="825" t="s">
        <v>953</v>
      </c>
      <c r="C43" s="826"/>
      <c r="D43" s="826"/>
      <c r="E43" s="826"/>
      <c r="F43" s="826"/>
      <c r="G43" s="826"/>
      <c r="H43" s="826"/>
      <c r="I43" s="826"/>
      <c r="J43" s="826"/>
      <c r="K43" s="826"/>
      <c r="L43" s="826"/>
      <c r="M43" s="827"/>
      <c r="N43" s="99">
        <f>SUM(N36:N42)</f>
        <v>33749.52475938783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VLOOKUP(A59,TRANSPORTE!A6:D117,2,FALSE)</f>
        <v>m3k</v>
      </c>
      <c r="I59" s="279">
        <v>3.03</v>
      </c>
      <c r="J59" s="286">
        <v>1</v>
      </c>
      <c r="K59" s="279">
        <f>I59*J59</f>
        <v>3.03</v>
      </c>
      <c r="L59" s="912">
        <f>VLOOKUP(A59,TRANSPORTE!A5:D94,4,FALSE)</f>
        <v>1255.9989130930808</v>
      </c>
      <c r="M59" s="913"/>
      <c r="N59" s="287">
        <f>K59*L59</f>
        <v>3805.6767066720345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3805.6767066720345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40938.388966059865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8187.677793211973</v>
      </c>
      <c r="M83" s="861"/>
      <c r="N83" s="51"/>
    </row>
    <row r="84" spans="1:14">
      <c r="B84" s="89" t="s">
        <v>973</v>
      </c>
      <c r="C84" s="90"/>
      <c r="D84" s="90"/>
      <c r="E84" s="90"/>
      <c r="F84" s="90"/>
      <c r="G84" s="90"/>
      <c r="H84" s="90"/>
      <c r="I84" s="87"/>
      <c r="J84" s="88"/>
      <c r="K84" s="304">
        <v>0.05</v>
      </c>
      <c r="L84" s="860">
        <f>N78*K84</f>
        <v>2046.9194483029933</v>
      </c>
      <c r="M84" s="861"/>
      <c r="N84" s="51"/>
    </row>
    <row r="85" spans="1:14" ht="15.75" thickBot="1">
      <c r="B85" s="91" t="s">
        <v>974</v>
      </c>
      <c r="C85" s="92"/>
      <c r="D85" s="92"/>
      <c r="E85" s="92"/>
      <c r="F85" s="92"/>
      <c r="G85" s="92"/>
      <c r="H85" s="92"/>
      <c r="I85" s="93"/>
      <c r="J85" s="94"/>
      <c r="K85" s="305">
        <v>0.05</v>
      </c>
      <c r="L85" s="862">
        <f>N78*K85</f>
        <v>2046.9194483029933</v>
      </c>
      <c r="M85" s="863"/>
      <c r="N85" s="51"/>
    </row>
    <row r="86" spans="1:14" ht="15.75" thickBot="1">
      <c r="B86" s="825" t="s">
        <v>953</v>
      </c>
      <c r="C86" s="826"/>
      <c r="D86" s="826"/>
      <c r="E86" s="826"/>
      <c r="F86" s="826"/>
      <c r="G86" s="826"/>
      <c r="H86" s="826"/>
      <c r="I86" s="826"/>
      <c r="J86" s="826"/>
      <c r="K86" s="826"/>
      <c r="L86" s="826"/>
      <c r="M86" s="827"/>
      <c r="N86" s="52">
        <f>L83+L84+L85</f>
        <v>12281.51668981796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53219.905655877825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317.56853333333333</v>
      </c>
      <c r="M83" s="861"/>
      <c r="N83" s="51"/>
    </row>
    <row r="84" spans="1:14">
      <c r="B84" s="89" t="s">
        <v>973</v>
      </c>
      <c r="C84" s="90"/>
      <c r="D84" s="90"/>
      <c r="E84" s="90"/>
      <c r="F84" s="90"/>
      <c r="G84" s="90"/>
      <c r="H84" s="90"/>
      <c r="I84" s="87"/>
      <c r="J84" s="88"/>
      <c r="K84" s="304">
        <v>0.05</v>
      </c>
      <c r="L84" s="860">
        <f>N78*K84</f>
        <v>79.392133333333334</v>
      </c>
      <c r="M84" s="861"/>
      <c r="N84" s="51"/>
    </row>
    <row r="85" spans="1:14" ht="15.75" thickBot="1">
      <c r="B85" s="91" t="s">
        <v>974</v>
      </c>
      <c r="C85" s="92"/>
      <c r="D85" s="92"/>
      <c r="E85" s="92"/>
      <c r="F85" s="92"/>
      <c r="G85" s="92"/>
      <c r="H85" s="92"/>
      <c r="I85" s="93"/>
      <c r="J85" s="94"/>
      <c r="K85" s="305">
        <v>0.05</v>
      </c>
      <c r="L85" s="862">
        <f>N78*K85</f>
        <v>79.392133333333334</v>
      </c>
      <c r="M85" s="863"/>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196812.88160050809</v>
      </c>
      <c r="L36" s="270"/>
      <c r="M36" s="271">
        <v>3</v>
      </c>
      <c r="N36" s="272">
        <f>K36/M36</f>
        <v>65604.293866836029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65694.512200169367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1255.9989130930808</v>
      </c>
      <c r="M59" s="913"/>
      <c r="N59" s="287">
        <f>K59*L59</f>
        <v>2135.1981522582373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2135.1981522582373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76851.543685760931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15370.308737152187</v>
      </c>
      <c r="M83" s="861"/>
      <c r="N83" s="51"/>
    </row>
    <row r="84" spans="1:14">
      <c r="B84" s="89" t="s">
        <v>973</v>
      </c>
      <c r="C84" s="90"/>
      <c r="D84" s="90"/>
      <c r="E84" s="90"/>
      <c r="F84" s="90"/>
      <c r="G84" s="90"/>
      <c r="H84" s="90"/>
      <c r="I84" s="87"/>
      <c r="J84" s="88"/>
      <c r="K84" s="304">
        <v>0.05</v>
      </c>
      <c r="L84" s="860">
        <f>N78*K84</f>
        <v>3842.5771842880467</v>
      </c>
      <c r="M84" s="861"/>
      <c r="N84" s="51"/>
    </row>
    <row r="85" spans="1:14" ht="15.75" thickBot="1">
      <c r="B85" s="91" t="s">
        <v>974</v>
      </c>
      <c r="C85" s="92"/>
      <c r="D85" s="92"/>
      <c r="E85" s="92"/>
      <c r="F85" s="92"/>
      <c r="G85" s="92"/>
      <c r="H85" s="92"/>
      <c r="I85" s="93"/>
      <c r="J85" s="94"/>
      <c r="K85" s="305">
        <v>0.05</v>
      </c>
      <c r="L85" s="862">
        <f>N78*K85</f>
        <v>3842.5771842880467</v>
      </c>
      <c r="M85" s="863"/>
      <c r="N85" s="51"/>
    </row>
    <row r="86" spans="1:14" ht="15.75" thickBot="1">
      <c r="B86" s="825" t="s">
        <v>953</v>
      </c>
      <c r="C86" s="826"/>
      <c r="D86" s="826"/>
      <c r="E86" s="826"/>
      <c r="F86" s="826"/>
      <c r="G86" s="826"/>
      <c r="H86" s="826"/>
      <c r="I86" s="826"/>
      <c r="J86" s="826"/>
      <c r="K86" s="826"/>
      <c r="L86" s="826"/>
      <c r="M86" s="827"/>
      <c r="N86" s="52">
        <f>L83+L84+L85</f>
        <v>23055.463105728279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99907.006791489213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196812.88160050809</v>
      </c>
      <c r="L36" s="270"/>
      <c r="M36" s="271">
        <v>3</v>
      </c>
      <c r="N36" s="272">
        <f>K36/M36</f>
        <v>65604.293866836029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65694.512200169367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1255.9989130930808</v>
      </c>
      <c r="M59" s="913"/>
      <c r="N59" s="287">
        <f>K59*L59</f>
        <v>2135.1981522582373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2135.1981522582373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76851.543685760931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15370.308737152187</v>
      </c>
      <c r="M83" s="861"/>
      <c r="N83" s="51"/>
    </row>
    <row r="84" spans="1:14">
      <c r="B84" s="89" t="s">
        <v>973</v>
      </c>
      <c r="C84" s="90"/>
      <c r="D84" s="90"/>
      <c r="E84" s="90"/>
      <c r="F84" s="90"/>
      <c r="G84" s="90"/>
      <c r="H84" s="90"/>
      <c r="I84" s="87"/>
      <c r="J84" s="88"/>
      <c r="K84" s="304">
        <v>0.05</v>
      </c>
      <c r="L84" s="860">
        <f>N78*K84</f>
        <v>3842.5771842880467</v>
      </c>
      <c r="M84" s="861"/>
      <c r="N84" s="51"/>
    </row>
    <row r="85" spans="1:14" ht="15.75" thickBot="1">
      <c r="B85" s="91" t="s">
        <v>974</v>
      </c>
      <c r="C85" s="92"/>
      <c r="D85" s="92"/>
      <c r="E85" s="92"/>
      <c r="F85" s="92"/>
      <c r="G85" s="92"/>
      <c r="H85" s="92"/>
      <c r="I85" s="93"/>
      <c r="J85" s="94"/>
      <c r="K85" s="305">
        <v>0.05</v>
      </c>
      <c r="L85" s="862">
        <f>N78*K85</f>
        <v>3842.5771842880467</v>
      </c>
      <c r="M85" s="863"/>
      <c r="N85" s="51"/>
    </row>
    <row r="86" spans="1:14" ht="15.75" thickBot="1">
      <c r="B86" s="825" t="s">
        <v>953</v>
      </c>
      <c r="C86" s="826"/>
      <c r="D86" s="826"/>
      <c r="E86" s="826"/>
      <c r="F86" s="826"/>
      <c r="G86" s="826"/>
      <c r="H86" s="826"/>
      <c r="I86" s="826"/>
      <c r="J86" s="826"/>
      <c r="K86" s="826"/>
      <c r="L86" s="826"/>
      <c r="M86" s="827"/>
      <c r="N86" s="52">
        <f>L83+L84+L85</f>
        <v>23055.463105728279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99907.006791489213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45</v>
      </c>
      <c r="N36" s="272">
        <f>K36/M36</f>
        <v>4924.8843617753173</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4926.3880006642066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2">
        <f>VLOOKUP(A59,TRANSPORTE!A6:D117,4,FALSE)</f>
        <v>104.80876330742302</v>
      </c>
      <c r="M59" s="913"/>
      <c r="N59" s="287">
        <f>K59*L59</f>
        <v>3741.6728500750023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3741.6728500750023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8818.4247396280989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1763.6849479256198</v>
      </c>
      <c r="M83" s="861"/>
      <c r="N83" s="51"/>
    </row>
    <row r="84" spans="1:14">
      <c r="B84" s="89" t="s">
        <v>973</v>
      </c>
      <c r="C84" s="90"/>
      <c r="D84" s="90"/>
      <c r="E84" s="90"/>
      <c r="F84" s="90"/>
      <c r="G84" s="90"/>
      <c r="H84" s="90"/>
      <c r="I84" s="87"/>
      <c r="J84" s="88"/>
      <c r="K84" s="304">
        <v>0.05</v>
      </c>
      <c r="L84" s="860">
        <f>N78*K84</f>
        <v>440.92123698140495</v>
      </c>
      <c r="M84" s="861"/>
      <c r="N84" s="51"/>
    </row>
    <row r="85" spans="1:14" ht="15.75" thickBot="1">
      <c r="B85" s="91" t="s">
        <v>974</v>
      </c>
      <c r="C85" s="92"/>
      <c r="D85" s="92"/>
      <c r="E85" s="92"/>
      <c r="F85" s="92"/>
      <c r="G85" s="92"/>
      <c r="H85" s="92"/>
      <c r="I85" s="93"/>
      <c r="J85" s="94"/>
      <c r="K85" s="305">
        <v>0.05</v>
      </c>
      <c r="L85" s="862">
        <f>N78*K85</f>
        <v>440.92123698140495</v>
      </c>
      <c r="M85" s="863"/>
      <c r="N85" s="51"/>
    </row>
    <row r="86" spans="1:14" ht="15.75" thickBot="1">
      <c r="B86" s="825" t="s">
        <v>953</v>
      </c>
      <c r="C86" s="826"/>
      <c r="D86" s="826"/>
      <c r="E86" s="826"/>
      <c r="F86" s="826"/>
      <c r="G86" s="826"/>
      <c r="H86" s="826"/>
      <c r="I86" s="826"/>
      <c r="J86" s="826"/>
      <c r="K86" s="826"/>
      <c r="L86" s="826"/>
      <c r="M86" s="827"/>
      <c r="N86" s="52">
        <f>L83+L84+L85</f>
        <v>2645.5274218884297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11463.952161516529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2">
        <f>VLOOKUP(A59,TRANSPORTE!A6:D117,4,FALSE)</f>
        <v>104.80876330742302</v>
      </c>
      <c r="M59" s="913"/>
      <c r="N59" s="287">
        <f>K59*L59</f>
        <v>1074.289823901086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1074.289823901086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1735.8909350121971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347.17818700243947</v>
      </c>
      <c r="M83" s="861"/>
      <c r="N83" s="51"/>
    </row>
    <row r="84" spans="1:14">
      <c r="B84" s="89" t="s">
        <v>973</v>
      </c>
      <c r="C84" s="90"/>
      <c r="D84" s="90"/>
      <c r="E84" s="90"/>
      <c r="F84" s="90"/>
      <c r="G84" s="90"/>
      <c r="H84" s="90"/>
      <c r="I84" s="87"/>
      <c r="J84" s="88"/>
      <c r="K84" s="304">
        <v>0.05</v>
      </c>
      <c r="L84" s="860">
        <f>N78*K84</f>
        <v>86.794546750609868</v>
      </c>
      <c r="M84" s="861"/>
      <c r="N84" s="51"/>
    </row>
    <row r="85" spans="1:14" ht="15.75" thickBot="1">
      <c r="B85" s="91" t="s">
        <v>974</v>
      </c>
      <c r="C85" s="92"/>
      <c r="D85" s="92"/>
      <c r="E85" s="92"/>
      <c r="F85" s="92"/>
      <c r="G85" s="92"/>
      <c r="H85" s="92"/>
      <c r="I85" s="93"/>
      <c r="J85" s="94"/>
      <c r="K85" s="305">
        <v>0.05</v>
      </c>
      <c r="L85" s="862">
        <f>N78*K85</f>
        <v>86.794546750609868</v>
      </c>
      <c r="M85" s="863"/>
      <c r="N85" s="51"/>
    </row>
    <row r="86" spans="1:14" ht="15.75" thickBot="1">
      <c r="B86" s="825" t="s">
        <v>953</v>
      </c>
      <c r="C86" s="826"/>
      <c r="D86" s="826"/>
      <c r="E86" s="826"/>
      <c r="F86" s="826"/>
      <c r="G86" s="826"/>
      <c r="H86" s="826"/>
      <c r="I86" s="826"/>
      <c r="J86" s="826"/>
      <c r="K86" s="826"/>
      <c r="L86" s="826"/>
      <c r="M86" s="827"/>
      <c r="N86" s="52">
        <f>L83+L84+L85</f>
        <v>520.76728050365921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2256.6582155158562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45</v>
      </c>
      <c r="N36" s="272">
        <f>K36/M36</f>
        <v>4924.8843617753173</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4926.3880006642066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2">
        <f>VLOOKUP(A59,TRANSPORTE!A6:D117,4,FALSE)</f>
        <v>1273.7461764888517</v>
      </c>
      <c r="M59" s="913"/>
      <c r="N59" s="287">
        <f>K59*L59</f>
        <v>1032.3649073133317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1032.3649073133317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6109.1167968664276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1221.8233593732855</v>
      </c>
      <c r="M83" s="861"/>
      <c r="N83" s="51"/>
    </row>
    <row r="84" spans="1:14">
      <c r="B84" s="89" t="s">
        <v>973</v>
      </c>
      <c r="C84" s="90"/>
      <c r="D84" s="90"/>
      <c r="E84" s="90"/>
      <c r="F84" s="90"/>
      <c r="G84" s="90"/>
      <c r="H84" s="90"/>
      <c r="I84" s="87"/>
      <c r="J84" s="88"/>
      <c r="K84" s="304">
        <v>0.05</v>
      </c>
      <c r="L84" s="860">
        <f>N78*K84</f>
        <v>305.45583984332137</v>
      </c>
      <c r="M84" s="861"/>
      <c r="N84" s="51"/>
    </row>
    <row r="85" spans="1:14" ht="15.75" thickBot="1">
      <c r="B85" s="91" t="s">
        <v>974</v>
      </c>
      <c r="C85" s="92"/>
      <c r="D85" s="92"/>
      <c r="E85" s="92"/>
      <c r="F85" s="92"/>
      <c r="G85" s="92"/>
      <c r="H85" s="92"/>
      <c r="I85" s="93"/>
      <c r="J85" s="94"/>
      <c r="K85" s="305">
        <v>0.05</v>
      </c>
      <c r="L85" s="862">
        <f>N78*K85</f>
        <v>305.45583984332137</v>
      </c>
      <c r="M85" s="863"/>
      <c r="N85" s="51"/>
    </row>
    <row r="86" spans="1:14" ht="15.75" thickBot="1">
      <c r="B86" s="825" t="s">
        <v>953</v>
      </c>
      <c r="C86" s="826"/>
      <c r="D86" s="826"/>
      <c r="E86" s="826"/>
      <c r="F86" s="826"/>
      <c r="G86" s="826"/>
      <c r="H86" s="826"/>
      <c r="I86" s="826"/>
      <c r="J86" s="826"/>
      <c r="K86" s="826"/>
      <c r="L86" s="826"/>
      <c r="M86" s="827"/>
      <c r="N86" s="52">
        <f>L83+L84+L85</f>
        <v>1832.7350390599283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7941.8518359263562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VLOOKUP(A36,EQUIPOS!A5:D154,4,FALSE)</f>
        <v>222260.41440622494</v>
      </c>
      <c r="L36" s="270"/>
      <c r="M36" s="271">
        <v>0.625</v>
      </c>
      <c r="N36" s="272">
        <f>K36/M36</f>
        <v>355616.66304995993</v>
      </c>
    </row>
    <row r="37" spans="1:14">
      <c r="A37" s="108" t="s">
        <v>241</v>
      </c>
      <c r="B37" s="874" t="str">
        <f>VLOOKUP(A37,EQUIPOS!A7:D154,3,FALSE)</f>
        <v>Grúa (capacidad 15 ton)</v>
      </c>
      <c r="C37" s="875"/>
      <c r="D37" s="875"/>
      <c r="E37" s="875"/>
      <c r="F37" s="875"/>
      <c r="G37" s="875"/>
      <c r="H37" s="876"/>
      <c r="I37" s="267"/>
      <c r="J37" s="268"/>
      <c r="K37" s="269">
        <f>VLOOKUP(A37,EQUIPOS!A6:D154,4,FALSE)</f>
        <v>159268.57034536768</v>
      </c>
      <c r="L37" s="270"/>
      <c r="M37" s="271">
        <v>0.625</v>
      </c>
      <c r="N37" s="272">
        <f>K37/M37</f>
        <v>254829.71255258829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2706.55</v>
      </c>
    </row>
    <row r="43" spans="1:14" ht="15.75" thickBot="1">
      <c r="B43" s="825" t="s">
        <v>953</v>
      </c>
      <c r="C43" s="826"/>
      <c r="D43" s="826"/>
      <c r="E43" s="826"/>
      <c r="F43" s="826"/>
      <c r="G43" s="826"/>
      <c r="H43" s="826"/>
      <c r="I43" s="826"/>
      <c r="J43" s="826"/>
      <c r="K43" s="826"/>
      <c r="L43" s="826"/>
      <c r="M43" s="827"/>
      <c r="N43" s="394">
        <f>SUM(N36:N42)</f>
        <v>613152.92560254829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48282.374583143916</v>
      </c>
      <c r="N51" s="272">
        <f>K51*M51</f>
        <v>96564.749166287831</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135463.11236463647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802747.03796718479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160549.40759343698</v>
      </c>
      <c r="M83" s="861"/>
      <c r="N83" s="51"/>
    </row>
    <row r="84" spans="1:14">
      <c r="B84" s="89" t="s">
        <v>973</v>
      </c>
      <c r="C84" s="90"/>
      <c r="D84" s="90"/>
      <c r="E84" s="90"/>
      <c r="F84" s="90"/>
      <c r="G84" s="90"/>
      <c r="H84" s="90"/>
      <c r="I84" s="87"/>
      <c r="J84" s="88"/>
      <c r="K84" s="304">
        <v>0.05</v>
      </c>
      <c r="L84" s="860">
        <f>N78*K84</f>
        <v>40137.351898359244</v>
      </c>
      <c r="M84" s="861"/>
      <c r="N84" s="51"/>
    </row>
    <row r="85" spans="1:14" ht="15.75" thickBot="1">
      <c r="B85" s="91" t="s">
        <v>974</v>
      </c>
      <c r="C85" s="92"/>
      <c r="D85" s="92"/>
      <c r="E85" s="92"/>
      <c r="F85" s="92"/>
      <c r="G85" s="92"/>
      <c r="H85" s="92"/>
      <c r="I85" s="93"/>
      <c r="J85" s="94"/>
      <c r="K85" s="305">
        <v>0.05</v>
      </c>
      <c r="L85" s="862">
        <f>N78*K85</f>
        <v>40137.351898359244</v>
      </c>
      <c r="M85" s="863"/>
      <c r="N85" s="51"/>
    </row>
    <row r="86" spans="1:14" ht="15.75" thickBot="1">
      <c r="B86" s="825" t="s">
        <v>953</v>
      </c>
      <c r="C86" s="826"/>
      <c r="D86" s="826"/>
      <c r="E86" s="826"/>
      <c r="F86" s="826"/>
      <c r="G86" s="826"/>
      <c r="H86" s="826"/>
      <c r="I86" s="826"/>
      <c r="J86" s="826"/>
      <c r="K86" s="826"/>
      <c r="L86" s="826"/>
      <c r="M86" s="827"/>
      <c r="N86" s="52">
        <f>L83+L84+L85</f>
        <v>240824.11139015548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1043571.1493573403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222260.41440622494</v>
      </c>
      <c r="L36" s="270"/>
      <c r="M36" s="271">
        <v>0.5</v>
      </c>
      <c r="N36" s="272">
        <f>K36/M36</f>
        <v>444520.82881244988</v>
      </c>
    </row>
    <row r="37" spans="1:14">
      <c r="A37" s="108" t="s">
        <v>241</v>
      </c>
      <c r="B37" s="874" t="str">
        <f>VLOOKUP(A37,EQUIPOS!A7:D154,3,FALSE)</f>
        <v>Grúa (capacidad 15 ton)</v>
      </c>
      <c r="C37" s="875"/>
      <c r="D37" s="875"/>
      <c r="E37" s="875"/>
      <c r="F37" s="875"/>
      <c r="G37" s="875"/>
      <c r="H37" s="876"/>
      <c r="I37" s="267"/>
      <c r="J37" s="268"/>
      <c r="K37" s="269">
        <f>VLOOKUP(A37,EQUIPOS!A7:D164,4,FALSE)</f>
        <v>159268.57034536768</v>
      </c>
      <c r="L37" s="270"/>
      <c r="M37" s="271">
        <v>0.5</v>
      </c>
      <c r="N37" s="272">
        <f>K37/M37</f>
        <v>318537.14069073537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3383.1875</v>
      </c>
    </row>
    <row r="43" spans="1:14" ht="15.75" thickBot="1">
      <c r="B43" s="825" t="s">
        <v>953</v>
      </c>
      <c r="C43" s="826"/>
      <c r="D43" s="826"/>
      <c r="E43" s="826"/>
      <c r="F43" s="826"/>
      <c r="G43" s="826"/>
      <c r="H43" s="826"/>
      <c r="I43" s="826"/>
      <c r="J43" s="826"/>
      <c r="K43" s="826"/>
      <c r="L43" s="826"/>
      <c r="M43" s="827"/>
      <c r="N43" s="394">
        <f>SUM(N36:N42)</f>
        <v>766441.15700318525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48282.374583143916</v>
      </c>
      <c r="N51" s="272">
        <f>K51*M51</f>
        <v>96564.749166287831</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135463.11236463647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969568.01936782175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193913.60387356437</v>
      </c>
      <c r="M83" s="861"/>
      <c r="N83" s="51"/>
    </row>
    <row r="84" spans="1:14">
      <c r="B84" s="89" t="s">
        <v>973</v>
      </c>
      <c r="C84" s="90"/>
      <c r="D84" s="90"/>
      <c r="E84" s="90"/>
      <c r="F84" s="90"/>
      <c r="G84" s="90"/>
      <c r="H84" s="90"/>
      <c r="I84" s="87"/>
      <c r="J84" s="88"/>
      <c r="K84" s="304">
        <v>0.05</v>
      </c>
      <c r="L84" s="860">
        <f>N78*K84</f>
        <v>48478.400968391092</v>
      </c>
      <c r="M84" s="861"/>
      <c r="N84" s="51"/>
    </row>
    <row r="85" spans="1:14" ht="15.75" thickBot="1">
      <c r="B85" s="91" t="s">
        <v>974</v>
      </c>
      <c r="C85" s="92"/>
      <c r="D85" s="92"/>
      <c r="E85" s="92"/>
      <c r="F85" s="92"/>
      <c r="G85" s="92"/>
      <c r="H85" s="92"/>
      <c r="I85" s="93"/>
      <c r="J85" s="94"/>
      <c r="K85" s="305">
        <v>0.05</v>
      </c>
      <c r="L85" s="862">
        <f>N78*K85</f>
        <v>48478.400968391092</v>
      </c>
      <c r="M85" s="863"/>
      <c r="N85" s="51"/>
    </row>
    <row r="86" spans="1:14" ht="15.75" thickBot="1">
      <c r="B86" s="825" t="s">
        <v>953</v>
      </c>
      <c r="C86" s="826"/>
      <c r="D86" s="826"/>
      <c r="E86" s="826"/>
      <c r="F86" s="826"/>
      <c r="G86" s="826"/>
      <c r="H86" s="826"/>
      <c r="I86" s="826"/>
      <c r="J86" s="826"/>
      <c r="K86" s="826"/>
      <c r="L86" s="826"/>
      <c r="M86" s="827"/>
      <c r="N86" s="52">
        <f>L83+L84+L85</f>
        <v>290870.40581034654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1260438.4251781683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222260.41440622494</v>
      </c>
      <c r="L36" s="270"/>
      <c r="M36" s="271">
        <v>0.4375</v>
      </c>
      <c r="N36" s="272">
        <f>K36/M36</f>
        <v>508023.80435708555</v>
      </c>
    </row>
    <row r="37" spans="1:14">
      <c r="A37" s="108" t="s">
        <v>241</v>
      </c>
      <c r="B37" s="874" t="str">
        <f>VLOOKUP(A37,EQUIPOS!A7:D154,3,FALSE)</f>
        <v>Grúa (capacidad 15 ton)</v>
      </c>
      <c r="C37" s="875"/>
      <c r="D37" s="875"/>
      <c r="E37" s="875"/>
      <c r="F37" s="875"/>
      <c r="G37" s="875"/>
      <c r="H37" s="876"/>
      <c r="I37" s="267"/>
      <c r="J37" s="268"/>
      <c r="K37" s="269">
        <f>VLOOKUP(A37,EQUIPOS!A7:D164,4,FALSE)</f>
        <v>159268.57034536768</v>
      </c>
      <c r="L37" s="270"/>
      <c r="M37" s="271">
        <v>0.4375</v>
      </c>
      <c r="N37" s="272">
        <f>K37/M37</f>
        <v>364042.44650369755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3866.5</v>
      </c>
    </row>
    <row r="43" spans="1:14" ht="15.75" thickBot="1">
      <c r="B43" s="825" t="s">
        <v>953</v>
      </c>
      <c r="C43" s="826"/>
      <c r="D43" s="826"/>
      <c r="E43" s="826"/>
      <c r="F43" s="826"/>
      <c r="G43" s="826"/>
      <c r="H43" s="826"/>
      <c r="I43" s="826"/>
      <c r="J43" s="826"/>
      <c r="K43" s="826"/>
      <c r="L43" s="826"/>
      <c r="M43" s="827"/>
      <c r="N43" s="394">
        <f>SUM(N36:N42)</f>
        <v>875932.75086078304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48282.374583143916</v>
      </c>
      <c r="N51" s="272">
        <f>K51*M51</f>
        <v>96564.749166287831</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135463.11236463647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1088725.8632254195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217745.17264508392</v>
      </c>
      <c r="M83" s="861"/>
      <c r="N83" s="51"/>
    </row>
    <row r="84" spans="1:14">
      <c r="B84" s="89" t="s">
        <v>973</v>
      </c>
      <c r="C84" s="90"/>
      <c r="D84" s="90"/>
      <c r="E84" s="90"/>
      <c r="F84" s="90"/>
      <c r="G84" s="90"/>
      <c r="H84" s="90"/>
      <c r="I84" s="87"/>
      <c r="J84" s="88"/>
      <c r="K84" s="304">
        <v>0.05</v>
      </c>
      <c r="L84" s="860">
        <f>N78*K84</f>
        <v>54436.29316127098</v>
      </c>
      <c r="M84" s="861"/>
      <c r="N84" s="51"/>
    </row>
    <row r="85" spans="1:14" ht="15.75" thickBot="1">
      <c r="B85" s="91" t="s">
        <v>974</v>
      </c>
      <c r="C85" s="92"/>
      <c r="D85" s="92"/>
      <c r="E85" s="92"/>
      <c r="F85" s="92"/>
      <c r="G85" s="92"/>
      <c r="H85" s="92"/>
      <c r="I85" s="93"/>
      <c r="J85" s="94"/>
      <c r="K85" s="305">
        <v>0.05</v>
      </c>
      <c r="L85" s="862">
        <f>N78*K85</f>
        <v>54436.29316127098</v>
      </c>
      <c r="M85" s="863"/>
      <c r="N85" s="51"/>
    </row>
    <row r="86" spans="1:14" ht="15.75" thickBot="1">
      <c r="B86" s="825" t="s">
        <v>953</v>
      </c>
      <c r="C86" s="826"/>
      <c r="D86" s="826"/>
      <c r="E86" s="826"/>
      <c r="F86" s="826"/>
      <c r="G86" s="826"/>
      <c r="H86" s="826"/>
      <c r="I86" s="826"/>
      <c r="J86" s="826"/>
      <c r="K86" s="826"/>
      <c r="L86" s="826"/>
      <c r="M86" s="827"/>
      <c r="N86" s="52">
        <f>L83+L84+L85</f>
        <v>326617.75896762585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1415343.6221930454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222260.41440622494</v>
      </c>
      <c r="L36" s="270"/>
      <c r="M36" s="271">
        <v>0.875</v>
      </c>
      <c r="N36" s="272">
        <f>K36/M36</f>
        <v>254011.90217854278</v>
      </c>
    </row>
    <row r="37" spans="1:14">
      <c r="A37" s="108" t="s">
        <v>241</v>
      </c>
      <c r="B37" s="874" t="str">
        <f>VLOOKUP(A37,EQUIPOS!A7:D154,3,FALSE)</f>
        <v>Grúa (capacidad 15 ton)</v>
      </c>
      <c r="C37" s="875"/>
      <c r="D37" s="875"/>
      <c r="E37" s="875"/>
      <c r="F37" s="875"/>
      <c r="G37" s="875"/>
      <c r="H37" s="876"/>
      <c r="I37" s="267"/>
      <c r="J37" s="268"/>
      <c r="K37" s="269">
        <f>VLOOKUP(A37,EQUIPOS!A7:D164,4,FALSE)</f>
        <v>159268.57034536768</v>
      </c>
      <c r="L37" s="270"/>
      <c r="M37" s="271">
        <v>0.875</v>
      </c>
      <c r="N37" s="272">
        <f>K37/M37</f>
        <v>182021.22325184877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1546.6000000000001</v>
      </c>
    </row>
    <row r="43" spans="1:14" ht="15.75" thickBot="1">
      <c r="B43" s="825" t="s">
        <v>953</v>
      </c>
      <c r="C43" s="826"/>
      <c r="D43" s="826"/>
      <c r="E43" s="826"/>
      <c r="F43" s="826"/>
      <c r="G43" s="826"/>
      <c r="H43" s="826"/>
      <c r="I43" s="826"/>
      <c r="J43" s="826"/>
      <c r="K43" s="826"/>
      <c r="L43" s="826"/>
      <c r="M43" s="827"/>
      <c r="N43" s="394">
        <f>SUM(N36:N42)</f>
        <v>437579.7254303915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507410.08862874017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101482.01772574804</v>
      </c>
      <c r="M83" s="861"/>
      <c r="N83" s="51"/>
    </row>
    <row r="84" spans="1:14">
      <c r="B84" s="89" t="s">
        <v>973</v>
      </c>
      <c r="C84" s="90"/>
      <c r="D84" s="90"/>
      <c r="E84" s="90"/>
      <c r="F84" s="90"/>
      <c r="G84" s="90"/>
      <c r="H84" s="90"/>
      <c r="I84" s="87"/>
      <c r="J84" s="88"/>
      <c r="K84" s="304">
        <v>0.05</v>
      </c>
      <c r="L84" s="860">
        <f>N78*K84</f>
        <v>25370.50443143701</v>
      </c>
      <c r="M84" s="861"/>
      <c r="N84" s="51"/>
    </row>
    <row r="85" spans="1:14" ht="15.75" thickBot="1">
      <c r="B85" s="91" t="s">
        <v>974</v>
      </c>
      <c r="C85" s="92"/>
      <c r="D85" s="92"/>
      <c r="E85" s="92"/>
      <c r="F85" s="92"/>
      <c r="G85" s="92"/>
      <c r="H85" s="92"/>
      <c r="I85" s="93"/>
      <c r="J85" s="94"/>
      <c r="K85" s="305">
        <v>0.05</v>
      </c>
      <c r="L85" s="862">
        <f>N78*K85</f>
        <v>25370.50443143701</v>
      </c>
      <c r="M85" s="863"/>
      <c r="N85" s="51"/>
    </row>
    <row r="86" spans="1:14" ht="15.75" thickBot="1">
      <c r="B86" s="825" t="s">
        <v>953</v>
      </c>
      <c r="C86" s="826"/>
      <c r="D86" s="826"/>
      <c r="E86" s="826"/>
      <c r="F86" s="826"/>
      <c r="G86" s="826"/>
      <c r="H86" s="826"/>
      <c r="I86" s="826"/>
      <c r="J86" s="826"/>
      <c r="K86" s="826"/>
      <c r="L86" s="826"/>
      <c r="M86" s="827"/>
      <c r="N86" s="52">
        <f>L83+L84+L85</f>
        <v>152223.02658862204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659633.11521736218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222260.41440622494</v>
      </c>
      <c r="L36" s="270"/>
      <c r="M36" s="271">
        <v>0.75</v>
      </c>
      <c r="N36" s="272">
        <f>K36/M36</f>
        <v>296347.21920829994</v>
      </c>
    </row>
    <row r="37" spans="1:14">
      <c r="A37" s="108" t="s">
        <v>241</v>
      </c>
      <c r="B37" s="874" t="str">
        <f>VLOOKUP(A37,EQUIPOS!A7:D154,3,FALSE)</f>
        <v>Grúa (capacidad 15 ton)</v>
      </c>
      <c r="C37" s="875"/>
      <c r="D37" s="875"/>
      <c r="E37" s="875"/>
      <c r="F37" s="875"/>
      <c r="G37" s="875"/>
      <c r="H37" s="876"/>
      <c r="I37" s="267"/>
      <c r="J37" s="268"/>
      <c r="K37" s="269">
        <f>VLOOKUP(A37,EQUIPOS!A7:D164,4,FALSE)</f>
        <v>159268.57034536768</v>
      </c>
      <c r="L37" s="270"/>
      <c r="M37" s="271">
        <v>0.75</v>
      </c>
      <c r="N37" s="272">
        <f>K37/M37</f>
        <v>212358.09379382359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1804.3666666666668</v>
      </c>
    </row>
    <row r="43" spans="1:14" ht="15.75" thickBot="1">
      <c r="B43" s="825" t="s">
        <v>953</v>
      </c>
      <c r="C43" s="826"/>
      <c r="D43" s="826"/>
      <c r="E43" s="826"/>
      <c r="F43" s="826"/>
      <c r="G43" s="826"/>
      <c r="H43" s="826"/>
      <c r="I43" s="826"/>
      <c r="J43" s="826"/>
      <c r="K43" s="826"/>
      <c r="L43" s="826"/>
      <c r="M43" s="827"/>
      <c r="N43" s="394">
        <f>SUM(N36:N42)</f>
        <v>510509.67966879014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585495.37620047212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117099.07524009443</v>
      </c>
      <c r="M83" s="861"/>
      <c r="N83" s="51"/>
    </row>
    <row r="84" spans="1:14">
      <c r="B84" s="89" t="s">
        <v>973</v>
      </c>
      <c r="C84" s="90"/>
      <c r="D84" s="90"/>
      <c r="E84" s="90"/>
      <c r="F84" s="90"/>
      <c r="G84" s="90"/>
      <c r="H84" s="90"/>
      <c r="I84" s="87"/>
      <c r="J84" s="88"/>
      <c r="K84" s="304">
        <v>0.05</v>
      </c>
      <c r="L84" s="860">
        <f>N78*K84</f>
        <v>29274.768810023608</v>
      </c>
      <c r="M84" s="861"/>
      <c r="N84" s="51"/>
    </row>
    <row r="85" spans="1:14" ht="15.75" thickBot="1">
      <c r="B85" s="91" t="s">
        <v>974</v>
      </c>
      <c r="C85" s="92"/>
      <c r="D85" s="92"/>
      <c r="E85" s="92"/>
      <c r="F85" s="92"/>
      <c r="G85" s="92"/>
      <c r="H85" s="92"/>
      <c r="I85" s="93"/>
      <c r="J85" s="94"/>
      <c r="K85" s="305">
        <v>0.05</v>
      </c>
      <c r="L85" s="862">
        <f>N78*K85</f>
        <v>29274.768810023608</v>
      </c>
      <c r="M85" s="863"/>
      <c r="N85" s="51"/>
    </row>
    <row r="86" spans="1:14" ht="15.75" thickBot="1">
      <c r="B86" s="825" t="s">
        <v>953</v>
      </c>
      <c r="C86" s="826"/>
      <c r="D86" s="826"/>
      <c r="E86" s="826"/>
      <c r="F86" s="826"/>
      <c r="G86" s="826"/>
      <c r="H86" s="826"/>
      <c r="I86" s="826"/>
      <c r="J86" s="826"/>
      <c r="K86" s="826"/>
      <c r="L86" s="826"/>
      <c r="M86" s="827"/>
      <c r="N86" s="52">
        <f>L83+L84+L85</f>
        <v>175648.61286014164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761143.98906061379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222260.41440622494</v>
      </c>
      <c r="L36" s="270"/>
      <c r="M36" s="271">
        <v>0.6875</v>
      </c>
      <c r="N36" s="272">
        <f>K36/M36</f>
        <v>323287.87549996353</v>
      </c>
    </row>
    <row r="37" spans="1:14">
      <c r="A37" s="108" t="s">
        <v>241</v>
      </c>
      <c r="B37" s="874" t="str">
        <f>VLOOKUP(A37,EQUIPOS!A7:D154,3,FALSE)</f>
        <v>Grúa (capacidad 15 ton)</v>
      </c>
      <c r="C37" s="875"/>
      <c r="D37" s="875"/>
      <c r="E37" s="875"/>
      <c r="F37" s="875"/>
      <c r="G37" s="875"/>
      <c r="H37" s="876"/>
      <c r="I37" s="267"/>
      <c r="J37" s="268"/>
      <c r="K37" s="269">
        <f>VLOOKUP(A37,EQUIPOS!A7:D164,4,FALSE)</f>
        <v>159268.57034536768</v>
      </c>
      <c r="L37" s="270"/>
      <c r="M37" s="271">
        <v>0.6875</v>
      </c>
      <c r="N37" s="272">
        <f>K37/M37</f>
        <v>231663.37504780755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1968.4</v>
      </c>
    </row>
    <row r="43" spans="1:14" ht="15.75" thickBot="1">
      <c r="B43" s="825" t="s">
        <v>953</v>
      </c>
      <c r="C43" s="826"/>
      <c r="D43" s="826"/>
      <c r="E43" s="826"/>
      <c r="F43" s="826"/>
      <c r="G43" s="826"/>
      <c r="H43" s="826"/>
      <c r="I43" s="826"/>
      <c r="J43" s="826"/>
      <c r="K43" s="826"/>
      <c r="L43" s="826"/>
      <c r="M43" s="827"/>
      <c r="N43" s="394">
        <f>SUM(N36:N42)</f>
        <v>556919.65054777113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635186.0137461198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127037.20274922397</v>
      </c>
      <c r="M83" s="861"/>
      <c r="N83" s="51"/>
    </row>
    <row r="84" spans="1:14">
      <c r="B84" s="89" t="s">
        <v>973</v>
      </c>
      <c r="C84" s="90"/>
      <c r="D84" s="90"/>
      <c r="E84" s="90"/>
      <c r="F84" s="90"/>
      <c r="G84" s="90"/>
      <c r="H84" s="90"/>
      <c r="I84" s="87"/>
      <c r="J84" s="88"/>
      <c r="K84" s="304">
        <v>0.05</v>
      </c>
      <c r="L84" s="860">
        <f>N78*K84</f>
        <v>31759.300687305993</v>
      </c>
      <c r="M84" s="861"/>
      <c r="N84" s="51"/>
    </row>
    <row r="85" spans="1:14" ht="15.75" thickBot="1">
      <c r="B85" s="91" t="s">
        <v>974</v>
      </c>
      <c r="C85" s="92"/>
      <c r="D85" s="92"/>
      <c r="E85" s="92"/>
      <c r="F85" s="92"/>
      <c r="G85" s="92"/>
      <c r="H85" s="92"/>
      <c r="I85" s="93"/>
      <c r="J85" s="94"/>
      <c r="K85" s="305">
        <v>0.05</v>
      </c>
      <c r="L85" s="862">
        <f>N78*K85</f>
        <v>31759.300687305993</v>
      </c>
      <c r="M85" s="863"/>
      <c r="N85" s="51"/>
    </row>
    <row r="86" spans="1:14" ht="15.75" thickBot="1">
      <c r="B86" s="825" t="s">
        <v>953</v>
      </c>
      <c r="C86" s="826"/>
      <c r="D86" s="826"/>
      <c r="E86" s="826"/>
      <c r="F86" s="826"/>
      <c r="G86" s="826"/>
      <c r="H86" s="826"/>
      <c r="I86" s="826"/>
      <c r="J86" s="826"/>
      <c r="K86" s="826"/>
      <c r="L86" s="826"/>
      <c r="M86" s="827"/>
      <c r="N86" s="52">
        <f>L83+L84+L85</f>
        <v>190555.80412383593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825741.81786995567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2" t="s">
        <v>241</v>
      </c>
      <c r="B36" s="874" t="str">
        <f>VLOOKUP(A36,EQUIPOS!A6:D154,3,FALSE)</f>
        <v>Grúa (capacidad 15 ton)</v>
      </c>
      <c r="C36" s="875"/>
      <c r="D36" s="875"/>
      <c r="E36" s="875"/>
      <c r="F36" s="875"/>
      <c r="G36" s="875"/>
      <c r="H36" s="876"/>
      <c r="I36" s="267"/>
      <c r="J36" s="268"/>
      <c r="K36" s="269">
        <f>VLOOKUP(A36,EQUIPOS!A6:D163,4,FALSE)</f>
        <v>159268.57034536768</v>
      </c>
      <c r="L36" s="270"/>
      <c r="M36" s="396">
        <v>1.125</v>
      </c>
      <c r="N36" s="272">
        <f>K36/M36</f>
        <v>141572.06252921571</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1202.9111111111113</v>
      </c>
    </row>
    <row r="43" spans="1:14" ht="15.75" thickBot="1">
      <c r="B43" s="825" t="s">
        <v>953</v>
      </c>
      <c r="C43" s="826"/>
      <c r="D43" s="826"/>
      <c r="E43" s="826"/>
      <c r="F43" s="826"/>
      <c r="G43" s="826"/>
      <c r="H43" s="826"/>
      <c r="I43" s="826"/>
      <c r="J43" s="826"/>
      <c r="K43" s="826"/>
      <c r="L43" s="826"/>
      <c r="M43" s="827"/>
      <c r="N43" s="394">
        <f>SUM(N36:N42)</f>
        <v>142774.97364032682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1286.9148062222864</v>
      </c>
      <c r="N48" s="272">
        <f>K48*M48</f>
        <v>12869.148062222865</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4971.6223401990583</v>
      </c>
      <c r="N49" s="272">
        <f>K49*M49</f>
        <v>4971.6223401990583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21057.592795926728</v>
      </c>
      <c r="N50" s="272">
        <f>K50*M50</f>
        <v>21057.592795926728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205731.55906089771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41146.311812179541</v>
      </c>
      <c r="M83" s="861"/>
      <c r="N83" s="51"/>
    </row>
    <row r="84" spans="1:14">
      <c r="B84" s="89" t="s">
        <v>973</v>
      </c>
      <c r="C84" s="90"/>
      <c r="D84" s="90"/>
      <c r="E84" s="90"/>
      <c r="F84" s="90"/>
      <c r="G84" s="90"/>
      <c r="H84" s="90"/>
      <c r="I84" s="87"/>
      <c r="J84" s="88"/>
      <c r="K84" s="304">
        <v>0.05</v>
      </c>
      <c r="L84" s="860">
        <f>N78*K84</f>
        <v>10286.577953044885</v>
      </c>
      <c r="M84" s="861"/>
      <c r="N84" s="51"/>
    </row>
    <row r="85" spans="1:14" ht="15.75" thickBot="1">
      <c r="B85" s="91" t="s">
        <v>974</v>
      </c>
      <c r="C85" s="92"/>
      <c r="D85" s="92"/>
      <c r="E85" s="92"/>
      <c r="F85" s="92"/>
      <c r="G85" s="92"/>
      <c r="H85" s="92"/>
      <c r="I85" s="93"/>
      <c r="J85" s="94"/>
      <c r="K85" s="305">
        <v>0.05</v>
      </c>
      <c r="L85" s="862">
        <f>N78*K85</f>
        <v>10286.577953044885</v>
      </c>
      <c r="M85" s="863"/>
      <c r="N85" s="51"/>
    </row>
    <row r="86" spans="1:14" ht="15.75" thickBot="1">
      <c r="B86" s="825" t="s">
        <v>953</v>
      </c>
      <c r="C86" s="826"/>
      <c r="D86" s="826"/>
      <c r="E86" s="826"/>
      <c r="F86" s="826"/>
      <c r="G86" s="826"/>
      <c r="H86" s="826"/>
      <c r="I86" s="826"/>
      <c r="J86" s="826"/>
      <c r="K86" s="826"/>
      <c r="L86" s="826"/>
      <c r="M86" s="827"/>
      <c r="N86" s="52">
        <f>L83+L84+L85</f>
        <v>61719.467718269312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267451.026779167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5" t="s">
        <v>241</v>
      </c>
      <c r="B36" s="874" t="str">
        <f>VLOOKUP(A36,EQUIPOS!A6:D154,3,FALSE)</f>
        <v>Grúa (capacidad 15 ton)</v>
      </c>
      <c r="C36" s="875"/>
      <c r="D36" s="875"/>
      <c r="E36" s="875"/>
      <c r="F36" s="875"/>
      <c r="G36" s="875"/>
      <c r="H36" s="876"/>
      <c r="I36" s="267"/>
      <c r="J36" s="268"/>
      <c r="K36" s="269">
        <f>VLOOKUP(A36,EQUIPOS!A6:D163,4,FALSE)</f>
        <v>159268.57034536768</v>
      </c>
      <c r="L36" s="270"/>
      <c r="M36" s="462">
        <v>1</v>
      </c>
      <c r="N36" s="272">
        <f>K36/M36</f>
        <v>159268.57034536768</v>
      </c>
    </row>
    <row r="37" spans="1:14">
      <c r="A37" s="155" t="s">
        <v>373</v>
      </c>
      <c r="B37" s="874" t="str">
        <f>VLOOKUP(A37,EQUIPOS!A7:D154,3,FALSE)</f>
        <v>Volqueta 6 m3</v>
      </c>
      <c r="C37" s="875"/>
      <c r="D37" s="875"/>
      <c r="E37" s="875"/>
      <c r="F37" s="875"/>
      <c r="G37" s="875"/>
      <c r="H37" s="876"/>
      <c r="I37" s="267"/>
      <c r="J37" s="268"/>
      <c r="K37" s="269">
        <f>VLOOKUP(A37,EQUIPOS!A7:D164,4,FALSE)</f>
        <v>71899.162051503183</v>
      </c>
      <c r="L37" s="270"/>
      <c r="M37" s="463">
        <v>1</v>
      </c>
      <c r="N37" s="272">
        <f>K37/M37</f>
        <v>71899.162051503183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1353.2750000000001</v>
      </c>
    </row>
    <row r="43" spans="1:14" ht="15.75" thickBot="1">
      <c r="B43" s="825" t="s">
        <v>953</v>
      </c>
      <c r="C43" s="826"/>
      <c r="D43" s="826"/>
      <c r="E43" s="826"/>
      <c r="F43" s="826"/>
      <c r="G43" s="826"/>
      <c r="H43" s="826"/>
      <c r="I43" s="826"/>
      <c r="J43" s="826"/>
      <c r="K43" s="826"/>
      <c r="L43" s="826"/>
      <c r="M43" s="827"/>
      <c r="N43" s="394">
        <f>SUM(N36:N42)</f>
        <v>232521.00739687085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1286.9148062222864</v>
      </c>
      <c r="N48" s="272">
        <f>K48*M48</f>
        <v>12869.148062222865</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4971.6223401990583</v>
      </c>
      <c r="N49" s="272">
        <f>K49*M49</f>
        <v>4971.6223401990583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21057.592795926728</v>
      </c>
      <c r="N50" s="272">
        <f>K50*M50</f>
        <v>21057.592795926728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298484.87059521949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59696.974119043902</v>
      </c>
      <c r="M83" s="861"/>
      <c r="N83" s="51"/>
    </row>
    <row r="84" spans="1:14">
      <c r="B84" s="89" t="s">
        <v>973</v>
      </c>
      <c r="C84" s="90"/>
      <c r="D84" s="90"/>
      <c r="E84" s="90"/>
      <c r="F84" s="90"/>
      <c r="G84" s="90"/>
      <c r="H84" s="90"/>
      <c r="I84" s="87"/>
      <c r="J84" s="88"/>
      <c r="K84" s="304">
        <v>0.05</v>
      </c>
      <c r="L84" s="860">
        <f>N78*K84</f>
        <v>14924.243529760975</v>
      </c>
      <c r="M84" s="861"/>
      <c r="N84" s="51"/>
    </row>
    <row r="85" spans="1:14" ht="15.75" thickBot="1">
      <c r="B85" s="91" t="s">
        <v>974</v>
      </c>
      <c r="C85" s="92"/>
      <c r="D85" s="92"/>
      <c r="E85" s="92"/>
      <c r="F85" s="92"/>
      <c r="G85" s="92"/>
      <c r="H85" s="92"/>
      <c r="I85" s="93"/>
      <c r="J85" s="94"/>
      <c r="K85" s="305">
        <v>0.05</v>
      </c>
      <c r="L85" s="862">
        <f>N78*K85</f>
        <v>14924.243529760975</v>
      </c>
      <c r="M85" s="863"/>
      <c r="N85" s="51"/>
    </row>
    <row r="86" spans="1:14" ht="15.75" thickBot="1">
      <c r="B86" s="825" t="s">
        <v>953</v>
      </c>
      <c r="C86" s="826"/>
      <c r="D86" s="826"/>
      <c r="E86" s="826"/>
      <c r="F86" s="826"/>
      <c r="G86" s="826"/>
      <c r="H86" s="826"/>
      <c r="I86" s="826"/>
      <c r="J86" s="826"/>
      <c r="K86" s="826"/>
      <c r="L86" s="826"/>
      <c r="M86" s="827"/>
      <c r="N86" s="52">
        <f>L83+L84+L85</f>
        <v>89545.461178565849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388030.33177378535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159268.57034536768</v>
      </c>
      <c r="L36" s="270"/>
      <c r="M36" s="271">
        <v>0.9375</v>
      </c>
      <c r="N36" s="272">
        <f>K36/M36</f>
        <v>169886.47503505886</v>
      </c>
    </row>
    <row r="37" spans="1:14">
      <c r="A37" s="144" t="s">
        <v>373</v>
      </c>
      <c r="B37" s="874" t="str">
        <f>VLOOKUP(A37,EQUIPOS!A7:D154,3,FALSE)</f>
        <v>Volqueta 6 m3</v>
      </c>
      <c r="C37" s="875"/>
      <c r="D37" s="875"/>
      <c r="E37" s="875"/>
      <c r="F37" s="875"/>
      <c r="G37" s="875"/>
      <c r="H37" s="876"/>
      <c r="I37" s="267"/>
      <c r="J37" s="268"/>
      <c r="K37" s="269">
        <f>VLOOKUP(A37,EQUIPOS!A7:D164,4,FALSE)</f>
        <v>71899.162051503183</v>
      </c>
      <c r="L37" s="270"/>
      <c r="M37" s="271">
        <v>0.9375</v>
      </c>
      <c r="N37" s="272">
        <f>K37/M37</f>
        <v>76692.439521603388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1443.4933333333333</v>
      </c>
    </row>
    <row r="43" spans="1:14" ht="15.75" thickBot="1">
      <c r="B43" s="825" t="s">
        <v>953</v>
      </c>
      <c r="C43" s="826"/>
      <c r="D43" s="826"/>
      <c r="E43" s="826"/>
      <c r="F43" s="826"/>
      <c r="G43" s="826"/>
      <c r="H43" s="826"/>
      <c r="I43" s="826"/>
      <c r="J43" s="826"/>
      <c r="K43" s="826"/>
      <c r="L43" s="826"/>
      <c r="M43" s="827"/>
      <c r="N43" s="394">
        <f>SUM(N36:N42)</f>
        <v>248022.40788999561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21057.592795926728</v>
      </c>
      <c r="N49" s="272">
        <f>K49*M49</f>
        <v>21057.592795926728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315790.63775501092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63158.127551002188</v>
      </c>
      <c r="M83" s="861"/>
      <c r="N83" s="51"/>
    </row>
    <row r="84" spans="1:14">
      <c r="B84" s="89" t="s">
        <v>973</v>
      </c>
      <c r="C84" s="90"/>
      <c r="D84" s="90"/>
      <c r="E84" s="90"/>
      <c r="F84" s="90"/>
      <c r="G84" s="90"/>
      <c r="H84" s="90"/>
      <c r="I84" s="87"/>
      <c r="J84" s="88"/>
      <c r="K84" s="304">
        <v>0.05</v>
      </c>
      <c r="L84" s="860">
        <f>N78*K84</f>
        <v>15789.531887750547</v>
      </c>
      <c r="M84" s="861"/>
      <c r="N84" s="51"/>
    </row>
    <row r="85" spans="1:14" ht="15.75" thickBot="1">
      <c r="B85" s="91" t="s">
        <v>974</v>
      </c>
      <c r="C85" s="92"/>
      <c r="D85" s="92"/>
      <c r="E85" s="92"/>
      <c r="F85" s="92"/>
      <c r="G85" s="92"/>
      <c r="H85" s="92"/>
      <c r="I85" s="93"/>
      <c r="J85" s="94"/>
      <c r="K85" s="305">
        <v>0.05</v>
      </c>
      <c r="L85" s="862">
        <f>N78*K85</f>
        <v>15789.531887750547</v>
      </c>
      <c r="M85" s="863"/>
      <c r="N85" s="51"/>
    </row>
    <row r="86" spans="1:14" ht="15.75" thickBot="1">
      <c r="B86" s="825" t="s">
        <v>953</v>
      </c>
      <c r="C86" s="826"/>
      <c r="D86" s="826"/>
      <c r="E86" s="826"/>
      <c r="F86" s="826"/>
      <c r="G86" s="826"/>
      <c r="H86" s="826"/>
      <c r="I86" s="826"/>
      <c r="J86" s="826"/>
      <c r="K86" s="826"/>
      <c r="L86" s="826"/>
      <c r="M86" s="827"/>
      <c r="N86" s="52">
        <f>L83+L84+L85</f>
        <v>94737.191326503278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410527.82908151421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159268.57034536768</v>
      </c>
      <c r="L36" s="270"/>
      <c r="M36" s="271">
        <v>1.5</v>
      </c>
      <c r="N36" s="272">
        <f>K36/M36</f>
        <v>106179.04689691179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394">
        <f>SUM(N36:N42)</f>
        <v>107081.23023024513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21057.592795926728</v>
      </c>
      <c r="N49" s="272">
        <f>K49*M49</f>
        <v>21057.592795926728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164023.26009526043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32804.65201905209</v>
      </c>
      <c r="M83" s="861"/>
      <c r="N83" s="51"/>
    </row>
    <row r="84" spans="1:14">
      <c r="B84" s="89" t="s">
        <v>973</v>
      </c>
      <c r="C84" s="90"/>
      <c r="D84" s="90"/>
      <c r="E84" s="90"/>
      <c r="F84" s="90"/>
      <c r="G84" s="90"/>
      <c r="H84" s="90"/>
      <c r="I84" s="87"/>
      <c r="J84" s="88"/>
      <c r="K84" s="304">
        <v>0.05</v>
      </c>
      <c r="L84" s="860">
        <f>N78*K84</f>
        <v>8201.1630047630224</v>
      </c>
      <c r="M84" s="861"/>
      <c r="N84" s="51"/>
    </row>
    <row r="85" spans="1:14" ht="15.75" thickBot="1">
      <c r="B85" s="91" t="s">
        <v>974</v>
      </c>
      <c r="C85" s="92"/>
      <c r="D85" s="92"/>
      <c r="E85" s="92"/>
      <c r="F85" s="92"/>
      <c r="G85" s="92"/>
      <c r="H85" s="92"/>
      <c r="I85" s="93"/>
      <c r="J85" s="94"/>
      <c r="K85" s="305">
        <v>0.05</v>
      </c>
      <c r="L85" s="862">
        <f>N78*K85</f>
        <v>8201.1630047630224</v>
      </c>
      <c r="M85" s="863"/>
      <c r="N85" s="51"/>
    </row>
    <row r="86" spans="1:14" ht="15.75" thickBot="1">
      <c r="B86" s="825" t="s">
        <v>953</v>
      </c>
      <c r="C86" s="826"/>
      <c r="D86" s="826"/>
      <c r="E86" s="826"/>
      <c r="F86" s="826"/>
      <c r="G86" s="826"/>
      <c r="H86" s="826"/>
      <c r="I86" s="826"/>
      <c r="J86" s="826"/>
      <c r="K86" s="826"/>
      <c r="L86" s="826"/>
      <c r="M86" s="827"/>
      <c r="N86" s="52">
        <f>L83+L84+L85</f>
        <v>49206.978028578138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213230.23812383856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159268.57034536768</v>
      </c>
      <c r="L36" s="270"/>
      <c r="M36" s="271">
        <v>1.375</v>
      </c>
      <c r="N36" s="272">
        <f>K36/M36</f>
        <v>115831.68752390378</v>
      </c>
    </row>
    <row r="37" spans="1:14">
      <c r="A37" s="144" t="s">
        <v>373</v>
      </c>
      <c r="B37" s="874" t="str">
        <f>VLOOKUP(A37,EQUIPOS!A7:D154,3,FALSE)</f>
        <v>Volqueta 6 m3</v>
      </c>
      <c r="C37" s="875"/>
      <c r="D37" s="875"/>
      <c r="E37" s="875"/>
      <c r="F37" s="875"/>
      <c r="G37" s="875"/>
      <c r="H37" s="876"/>
      <c r="I37" s="267"/>
      <c r="J37" s="268"/>
      <c r="K37" s="269">
        <f>VLOOKUP(A37,EQUIPOS!A7:D164,4,FALSE)</f>
        <v>71899.162051503183</v>
      </c>
      <c r="L37" s="270"/>
      <c r="M37" s="271">
        <v>1.375</v>
      </c>
      <c r="N37" s="272">
        <f>K37/M37</f>
        <v>52290.299673820497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984.2</v>
      </c>
    </row>
    <row r="43" spans="1:14" ht="15.75" thickBot="1">
      <c r="B43" s="825" t="s">
        <v>953</v>
      </c>
      <c r="C43" s="826"/>
      <c r="D43" s="826"/>
      <c r="E43" s="826"/>
      <c r="F43" s="826"/>
      <c r="G43" s="826"/>
      <c r="H43" s="826"/>
      <c r="I43" s="826"/>
      <c r="J43" s="826"/>
      <c r="K43" s="826"/>
      <c r="L43" s="826"/>
      <c r="M43" s="827"/>
      <c r="N43" s="394">
        <f>SUM(N36:N42)</f>
        <v>169106.1871977243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21057.592795926728</v>
      </c>
      <c r="N49" s="272">
        <f>K49*M49</f>
        <v>21057.592795926728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227688.55039607294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45537.710079214594</v>
      </c>
      <c r="M83" s="861"/>
      <c r="N83" s="51"/>
    </row>
    <row r="84" spans="1:14">
      <c r="B84" s="89" t="s">
        <v>973</v>
      </c>
      <c r="C84" s="90"/>
      <c r="D84" s="90"/>
      <c r="E84" s="90"/>
      <c r="F84" s="90"/>
      <c r="G84" s="90"/>
      <c r="H84" s="90"/>
      <c r="I84" s="87"/>
      <c r="J84" s="88"/>
      <c r="K84" s="304">
        <v>0.05</v>
      </c>
      <c r="L84" s="860">
        <f>N78*K84</f>
        <v>11384.427519803648</v>
      </c>
      <c r="M84" s="861"/>
      <c r="N84" s="51"/>
    </row>
    <row r="85" spans="1:14" ht="15.75" thickBot="1">
      <c r="B85" s="91" t="s">
        <v>974</v>
      </c>
      <c r="C85" s="92"/>
      <c r="D85" s="92"/>
      <c r="E85" s="92"/>
      <c r="F85" s="92"/>
      <c r="G85" s="92"/>
      <c r="H85" s="92"/>
      <c r="I85" s="93"/>
      <c r="J85" s="94"/>
      <c r="K85" s="305">
        <v>0.05</v>
      </c>
      <c r="L85" s="862">
        <f>N78*K85</f>
        <v>11384.427519803648</v>
      </c>
      <c r="M85" s="863"/>
      <c r="N85" s="51"/>
    </row>
    <row r="86" spans="1:14" ht="15.75" thickBot="1">
      <c r="B86" s="825" t="s">
        <v>953</v>
      </c>
      <c r="C86" s="826"/>
      <c r="D86" s="826"/>
      <c r="E86" s="826"/>
      <c r="F86" s="826"/>
      <c r="G86" s="826"/>
      <c r="H86" s="826"/>
      <c r="I86" s="826"/>
      <c r="J86" s="826"/>
      <c r="K86" s="826"/>
      <c r="L86" s="826"/>
      <c r="M86" s="827"/>
      <c r="N86" s="52">
        <f>L83+L84+L85</f>
        <v>68306.565118821891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295995.11551489483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159268.57034536768</v>
      </c>
      <c r="L36" s="270"/>
      <c r="M36" s="271">
        <v>1.3125</v>
      </c>
      <c r="N36" s="272">
        <f>K36/M36</f>
        <v>121347.48216789919</v>
      </c>
    </row>
    <row r="37" spans="1:14">
      <c r="A37" s="144" t="s">
        <v>373</v>
      </c>
      <c r="B37" s="874" t="str">
        <f>VLOOKUP(A37,EQUIPOS!A7:D154,3,FALSE)</f>
        <v>Volqueta 6 m3</v>
      </c>
      <c r="C37" s="875"/>
      <c r="D37" s="875"/>
      <c r="E37" s="875"/>
      <c r="F37" s="875"/>
      <c r="G37" s="875"/>
      <c r="H37" s="876"/>
      <c r="I37" s="267"/>
      <c r="J37" s="268"/>
      <c r="K37" s="269">
        <f>VLOOKUP(A37,EQUIPOS!A7:D164,4,FALSE)</f>
        <v>71899.162051503183</v>
      </c>
      <c r="L37" s="270"/>
      <c r="M37" s="271">
        <v>1.3125</v>
      </c>
      <c r="N37" s="272">
        <f>K37/M37</f>
        <v>54780.313944002424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1031.0666666666666</v>
      </c>
    </row>
    <row r="43" spans="1:14" ht="15.75" thickBot="1">
      <c r="B43" s="825" t="s">
        <v>953</v>
      </c>
      <c r="C43" s="826"/>
      <c r="D43" s="826"/>
      <c r="E43" s="826"/>
      <c r="F43" s="826"/>
      <c r="G43" s="826"/>
      <c r="H43" s="826"/>
      <c r="I43" s="826"/>
      <c r="J43" s="826"/>
      <c r="K43" s="826"/>
      <c r="L43" s="826"/>
      <c r="M43" s="827"/>
      <c r="N43" s="394">
        <f>SUM(N36:N42)</f>
        <v>177158.86277856829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1286.9148062222864</v>
      </c>
      <c r="N48" s="272">
        <f>K48*M48</f>
        <v>12869.148062222865</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21057.592795926728</v>
      </c>
      <c r="N49" s="272">
        <f>K49*M49</f>
        <v>21057.592795926728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4971.6223401990583</v>
      </c>
      <c r="N50" s="272">
        <f>K50*M50</f>
        <v>4971.6223401990583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38898.363198348648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236678.55931025028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47335.711862050055</v>
      </c>
      <c r="M83" s="861"/>
      <c r="N83" s="51"/>
    </row>
    <row r="84" spans="1:14">
      <c r="B84" s="89" t="s">
        <v>973</v>
      </c>
      <c r="C84" s="90"/>
      <c r="D84" s="90"/>
      <c r="E84" s="90"/>
      <c r="F84" s="90"/>
      <c r="G84" s="90"/>
      <c r="H84" s="90"/>
      <c r="I84" s="87"/>
      <c r="J84" s="88"/>
      <c r="K84" s="304">
        <v>0.05</v>
      </c>
      <c r="L84" s="860">
        <f>N78*K84</f>
        <v>11833.927965512514</v>
      </c>
      <c r="M84" s="861"/>
      <c r="N84" s="51"/>
    </row>
    <row r="85" spans="1:14" ht="15.75" thickBot="1">
      <c r="B85" s="91" t="s">
        <v>974</v>
      </c>
      <c r="C85" s="92"/>
      <c r="D85" s="92"/>
      <c r="E85" s="92"/>
      <c r="F85" s="92"/>
      <c r="G85" s="92"/>
      <c r="H85" s="92"/>
      <c r="I85" s="93"/>
      <c r="J85" s="94"/>
      <c r="K85" s="305">
        <v>0.05</v>
      </c>
      <c r="L85" s="862">
        <f>N78*K85</f>
        <v>11833.927965512514</v>
      </c>
      <c r="M85" s="863"/>
      <c r="N85" s="51"/>
    </row>
    <row r="86" spans="1:14" ht="15.75" thickBot="1">
      <c r="B86" s="825" t="s">
        <v>953</v>
      </c>
      <c r="C86" s="826"/>
      <c r="D86" s="826"/>
      <c r="E86" s="826"/>
      <c r="F86" s="826"/>
      <c r="G86" s="826"/>
      <c r="H86" s="826"/>
      <c r="I86" s="826"/>
      <c r="J86" s="826"/>
      <c r="K86" s="826"/>
      <c r="L86" s="826"/>
      <c r="M86" s="827"/>
      <c r="N86" s="52">
        <f>L83+L84+L85</f>
        <v>71003.567793075083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307682.12710332533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66</v>
      </c>
      <c r="N36" s="272">
        <f>K36/M36</f>
        <v>3357.8757012104434</v>
      </c>
    </row>
    <row r="37" spans="1:14">
      <c r="A37" s="144"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229583.22479715766</v>
      </c>
      <c r="L37" s="270"/>
      <c r="M37" s="271">
        <v>100</v>
      </c>
      <c r="N37" s="272">
        <f>K37/M37</f>
        <v>2295.8322479715766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5654.7331575153539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7623.547907621456</v>
      </c>
      <c r="N48" s="272">
        <f>K48*M48</f>
        <v>7623.547907621456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7623.547907621456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13380.801898470143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2676.160379694029</v>
      </c>
      <c r="M83" s="861"/>
      <c r="N83" s="51"/>
    </row>
    <row r="84" spans="1:14">
      <c r="B84" s="89" t="s">
        <v>973</v>
      </c>
      <c r="C84" s="90"/>
      <c r="D84" s="90"/>
      <c r="E84" s="90"/>
      <c r="F84" s="90"/>
      <c r="G84" s="90"/>
      <c r="H84" s="90"/>
      <c r="I84" s="87"/>
      <c r="J84" s="88"/>
      <c r="K84" s="304">
        <v>0.05</v>
      </c>
      <c r="L84" s="860">
        <f>N78*K84</f>
        <v>669.04009492350724</v>
      </c>
      <c r="M84" s="861"/>
      <c r="N84" s="51"/>
    </row>
    <row r="85" spans="1:14" ht="15.75" thickBot="1">
      <c r="B85" s="91" t="s">
        <v>974</v>
      </c>
      <c r="C85" s="92"/>
      <c r="D85" s="92"/>
      <c r="E85" s="92"/>
      <c r="F85" s="92"/>
      <c r="G85" s="92"/>
      <c r="H85" s="92"/>
      <c r="I85" s="93"/>
      <c r="J85" s="94"/>
      <c r="K85" s="305">
        <v>0.05</v>
      </c>
      <c r="L85" s="862">
        <f>N78*K85</f>
        <v>669.04009492350724</v>
      </c>
      <c r="M85" s="863"/>
      <c r="N85" s="51"/>
    </row>
    <row r="86" spans="1:14" ht="15.75" thickBot="1">
      <c r="B86" s="825" t="s">
        <v>953</v>
      </c>
      <c r="C86" s="826"/>
      <c r="D86" s="826"/>
      <c r="E86" s="826"/>
      <c r="F86" s="826"/>
      <c r="G86" s="826"/>
      <c r="H86" s="826"/>
      <c r="I86" s="826"/>
      <c r="J86" s="826"/>
      <c r="K86" s="826"/>
      <c r="L86" s="826"/>
      <c r="M86" s="827"/>
      <c r="N86" s="52">
        <f>L83+L84+L85</f>
        <v>4014.2405695410434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17395.042468011186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66</v>
      </c>
      <c r="N36" s="272">
        <f>K36/M36</f>
        <v>3357.8757012104434</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3358.9009095437768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3461.4217428771103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692.28434857542209</v>
      </c>
      <c r="M83" s="861"/>
      <c r="N83" s="51"/>
    </row>
    <row r="84" spans="1:14">
      <c r="B84" s="89" t="s">
        <v>973</v>
      </c>
      <c r="C84" s="90"/>
      <c r="D84" s="90"/>
      <c r="E84" s="90"/>
      <c r="F84" s="90"/>
      <c r="G84" s="90"/>
      <c r="H84" s="90"/>
      <c r="I84" s="87"/>
      <c r="J84" s="88"/>
      <c r="K84" s="304">
        <v>0.05</v>
      </c>
      <c r="L84" s="860">
        <f>N78*K84</f>
        <v>173.07108714385552</v>
      </c>
      <c r="M84" s="861"/>
      <c r="N84" s="51"/>
    </row>
    <row r="85" spans="1:14" ht="15.75" thickBot="1">
      <c r="B85" s="91" t="s">
        <v>974</v>
      </c>
      <c r="C85" s="92"/>
      <c r="D85" s="92"/>
      <c r="E85" s="92"/>
      <c r="F85" s="92"/>
      <c r="G85" s="92"/>
      <c r="H85" s="92"/>
      <c r="I85" s="93"/>
      <c r="J85" s="94"/>
      <c r="K85" s="305">
        <v>0.05</v>
      </c>
      <c r="L85" s="862">
        <f>N78*K85</f>
        <v>173.07108714385552</v>
      </c>
      <c r="M85" s="863"/>
      <c r="N85" s="51"/>
    </row>
    <row r="86" spans="1:14" ht="15.75" thickBot="1">
      <c r="B86" s="825" t="s">
        <v>953</v>
      </c>
      <c r="C86" s="826"/>
      <c r="D86" s="826"/>
      <c r="E86" s="826"/>
      <c r="F86" s="826"/>
      <c r="G86" s="826"/>
      <c r="H86" s="826"/>
      <c r="I86" s="826"/>
      <c r="J86" s="826"/>
      <c r="K86" s="826"/>
      <c r="L86" s="826"/>
      <c r="M86" s="827"/>
      <c r="N86" s="52">
        <f>L83+L84+L85</f>
        <v>1038.4265228631332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4499.8482657402437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6" zoomScale="78" zoomScaleNormal="78" workbookViewId="0">
      <selection activeCell="P54" sqref="P5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180</v>
      </c>
      <c r="B36" s="874" t="str">
        <f>VLOOKUP(A36,EQUIPOS!A6:D154,3,FALSE)</f>
        <v>Compresor 120 HP, con martillo.</v>
      </c>
      <c r="C36" s="875"/>
      <c r="D36" s="875"/>
      <c r="E36" s="875"/>
      <c r="F36" s="875"/>
      <c r="G36" s="875"/>
      <c r="H36" s="876"/>
      <c r="I36" s="267"/>
      <c r="J36" s="268"/>
      <c r="K36" s="269">
        <f>VLOOKUP(A36,EQUIPOS!A6:D163,4,FALSE)</f>
        <v>91833.289918863054</v>
      </c>
      <c r="L36" s="270"/>
      <c r="M36" s="271">
        <v>66</v>
      </c>
      <c r="N36" s="272">
        <f>K36/M36</f>
        <v>1391.4134836191372</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229583.22479715766</v>
      </c>
      <c r="L37" s="270"/>
      <c r="M37" s="271">
        <v>100</v>
      </c>
      <c r="N37" s="272">
        <f>K37/M37</f>
        <v>2295.8322479715766</v>
      </c>
    </row>
    <row r="38" spans="1:14">
      <c r="A38" t="s">
        <v>312</v>
      </c>
      <c r="B38" s="874" t="str">
        <f>VLOOKUP(A38,EQUIPOS!A8:D154,3,FALSE)</f>
        <v>Retroexcavadora sobre oruga, potencia 138 HP, balde de 1,5 m3.</v>
      </c>
      <c r="C38" s="875"/>
      <c r="D38" s="875"/>
      <c r="E38" s="875"/>
      <c r="F38" s="875"/>
      <c r="G38" s="875"/>
      <c r="H38" s="876"/>
      <c r="I38" s="267"/>
      <c r="J38" s="268"/>
      <c r="K38" s="269">
        <f>VLOOKUP(A38,EQUIPOS!A8:D165,4,FALSE)</f>
        <v>221619.79627988927</v>
      </c>
      <c r="L38" s="270"/>
      <c r="M38" s="271">
        <v>66</v>
      </c>
      <c r="N38" s="272">
        <f>K38/M38</f>
        <v>3357.8757012104434</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N78*L42</f>
        <v>6.0915622581215141</v>
      </c>
    </row>
    <row r="43" spans="1:14" ht="15.75" thickBot="1">
      <c r="B43" s="825" t="s">
        <v>953</v>
      </c>
      <c r="C43" s="826"/>
      <c r="D43" s="826"/>
      <c r="E43" s="826"/>
      <c r="F43" s="826"/>
      <c r="G43" s="826"/>
      <c r="H43" s="826"/>
      <c r="I43" s="826"/>
      <c r="J43" s="826"/>
      <c r="K43" s="826"/>
      <c r="L43" s="826"/>
      <c r="M43" s="827"/>
      <c r="N43" s="394">
        <f>SUM(N36:N42)</f>
        <v>7051.2129950592789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6151.168517310035</v>
      </c>
      <c r="N48" s="272">
        <f>K48*M48</f>
        <v>1230.233703462007</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2340.3563352721903</v>
      </c>
      <c r="N49" s="272">
        <f t="shared" ref="N49:N54" si="0">K49*M49</f>
        <v>7021.069005816571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10624.74562080824</v>
      </c>
      <c r="N50" s="272">
        <f t="shared" si="0"/>
        <v>3187.4236862424718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1230.2337034620066</v>
      </c>
      <c r="N51" s="272">
        <f t="shared" si="0"/>
        <v>246.04674069240133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1254.7326536519947</v>
      </c>
      <c r="N52" s="272">
        <f t="shared" si="0"/>
        <v>627.36632682599736</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7623.547907621456</v>
      </c>
      <c r="N54" s="272">
        <f t="shared" si="0"/>
        <v>7623.547907621456</v>
      </c>
    </row>
    <row r="55" spans="1:14" ht="15.75" thickBot="1">
      <c r="B55" s="907"/>
      <c r="C55" s="908"/>
      <c r="D55" s="908"/>
      <c r="E55" s="908"/>
      <c r="F55" s="908"/>
      <c r="G55" s="908"/>
      <c r="H55" s="908"/>
      <c r="I55" s="878"/>
      <c r="J55" s="42"/>
      <c r="K55" s="44"/>
      <c r="L55" s="909"/>
      <c r="M55" s="910"/>
      <c r="N55" s="45"/>
    </row>
    <row r="56" spans="1:14" ht="15.75" thickBot="1">
      <c r="B56" s="825" t="s">
        <v>953</v>
      </c>
      <c r="C56" s="826"/>
      <c r="D56" s="826"/>
      <c r="E56" s="826"/>
      <c r="F56" s="826"/>
      <c r="G56" s="826"/>
      <c r="H56" s="826"/>
      <c r="I56" s="826"/>
      <c r="J56" s="826"/>
      <c r="K56" s="826"/>
      <c r="L56" s="826"/>
      <c r="M56" s="827"/>
      <c r="N56" s="394">
        <f>SUM(N48:N55)</f>
        <v>19935.687370660904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825" t="s">
        <v>953</v>
      </c>
      <c r="C78" s="826"/>
      <c r="D78" s="826"/>
      <c r="E78" s="826"/>
      <c r="F78" s="826"/>
      <c r="G78" s="826"/>
      <c r="H78" s="826"/>
      <c r="I78" s="868"/>
      <c r="J78" s="868"/>
      <c r="K78" s="868"/>
      <c r="L78" s="868"/>
      <c r="M78" s="869"/>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27291.478478626257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5458.2956957252518</v>
      </c>
      <c r="M85" s="861"/>
      <c r="N85" s="51"/>
    </row>
    <row r="86" spans="1:14">
      <c r="B86" s="89" t="s">
        <v>973</v>
      </c>
      <c r="C86" s="90"/>
      <c r="D86" s="90"/>
      <c r="E86" s="90"/>
      <c r="F86" s="90"/>
      <c r="G86" s="90"/>
      <c r="H86" s="90"/>
      <c r="I86" s="87"/>
      <c r="J86" s="88"/>
      <c r="K86" s="304">
        <v>0.05</v>
      </c>
      <c r="L86" s="860">
        <f>N80*K86</f>
        <v>1364.5739239313129</v>
      </c>
      <c r="M86" s="861"/>
      <c r="N86" s="51"/>
    </row>
    <row r="87" spans="1:14" ht="15.75" thickBot="1">
      <c r="B87" s="91" t="s">
        <v>974</v>
      </c>
      <c r="C87" s="92"/>
      <c r="D87" s="92"/>
      <c r="E87" s="92"/>
      <c r="F87" s="92"/>
      <c r="G87" s="92"/>
      <c r="H87" s="92"/>
      <c r="I87" s="93"/>
      <c r="J87" s="94"/>
      <c r="K87" s="305">
        <v>0.05</v>
      </c>
      <c r="L87" s="862">
        <f>N80*K87</f>
        <v>1364.5739239313129</v>
      </c>
      <c r="M87" s="863"/>
      <c r="N87" s="51"/>
    </row>
    <row r="88" spans="1:14" ht="15.75" thickBot="1">
      <c r="B88" s="825" t="s">
        <v>953</v>
      </c>
      <c r="C88" s="826"/>
      <c r="D88" s="826"/>
      <c r="E88" s="826"/>
      <c r="F88" s="826"/>
      <c r="G88" s="826"/>
      <c r="H88" s="826"/>
      <c r="I88" s="826"/>
      <c r="J88" s="826"/>
      <c r="K88" s="826"/>
      <c r="L88" s="826"/>
      <c r="M88" s="827"/>
      <c r="N88" s="52">
        <f>L85+L86+L87</f>
        <v>8187.4435435878786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35478.922022214138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8" t="s">
        <v>2218</v>
      </c>
      <c r="C107" s="829"/>
      <c r="D107" s="829"/>
      <c r="E107" s="829"/>
      <c r="F107" s="829"/>
      <c r="G107" s="829"/>
      <c r="H107" s="829"/>
      <c r="I107" s="829"/>
      <c r="J107" s="829"/>
      <c r="K107" s="829"/>
      <c r="L107" s="829"/>
      <c r="M107" s="829"/>
      <c r="N107" s="830"/>
    </row>
    <row r="108" spans="2:14" ht="15" customHeight="1">
      <c r="B108" s="828"/>
      <c r="C108" s="829"/>
      <c r="D108" s="829"/>
      <c r="E108" s="829"/>
      <c r="F108" s="829"/>
      <c r="G108" s="829"/>
      <c r="H108" s="829"/>
      <c r="I108" s="829"/>
      <c r="J108" s="829"/>
      <c r="K108" s="829"/>
      <c r="L108" s="829"/>
      <c r="M108" s="829"/>
      <c r="N108" s="830"/>
    </row>
    <row r="109" spans="2:14" ht="30" customHeight="1">
      <c r="B109" s="831" t="s">
        <v>2219</v>
      </c>
      <c r="C109" s="832"/>
      <c r="D109" s="832"/>
      <c r="E109" s="832"/>
      <c r="F109" s="832"/>
      <c r="G109" s="832"/>
      <c r="H109" s="832"/>
      <c r="I109" s="832"/>
      <c r="J109" s="832"/>
      <c r="K109" s="832"/>
      <c r="L109" s="832"/>
      <c r="M109" s="832"/>
      <c r="N109" s="833"/>
    </row>
    <row r="110" spans="2:14">
      <c r="B110" s="831"/>
      <c r="C110" s="832"/>
      <c r="D110" s="832"/>
      <c r="E110" s="832"/>
      <c r="F110" s="832"/>
      <c r="G110" s="832"/>
      <c r="H110" s="832"/>
      <c r="I110" s="832"/>
      <c r="J110" s="832"/>
      <c r="K110" s="832"/>
      <c r="L110" s="832"/>
      <c r="M110" s="832"/>
      <c r="N110" s="8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1"/>
      <c r="K120" s="891"/>
      <c r="L120" s="891"/>
      <c r="M120" s="891"/>
      <c r="N120" s="892"/>
    </row>
    <row r="121" spans="2:14" ht="15.75" thickBot="1">
      <c r="B121" s="261" t="s">
        <v>2221</v>
      </c>
      <c r="C121" s="393"/>
      <c r="D121" s="393"/>
      <c r="E121" s="57"/>
      <c r="F121" s="57"/>
      <c r="G121" s="57"/>
      <c r="H121" s="57"/>
      <c r="I121" s="57"/>
      <c r="J121" s="893"/>
      <c r="K121" s="893"/>
      <c r="L121" s="893"/>
      <c r="M121" s="893"/>
      <c r="N121" s="89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66</v>
      </c>
      <c r="N36" s="272">
        <f>K36/M36</f>
        <v>3357.8757012104434</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229583.22479715766</v>
      </c>
      <c r="L37" s="270"/>
      <c r="M37" s="271">
        <v>100</v>
      </c>
      <c r="N37" s="272">
        <f>K37/M37</f>
        <v>2295.8322479715766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5654.7331575153539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7623.547907621456</v>
      </c>
      <c r="N48" s="272">
        <f>K48*M48</f>
        <v>7623.547907621456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7623.547907621456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13380.801898470143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2676.160379694029</v>
      </c>
      <c r="M83" s="861"/>
      <c r="N83" s="51"/>
    </row>
    <row r="84" spans="1:14">
      <c r="B84" s="89" t="s">
        <v>973</v>
      </c>
      <c r="C84" s="90"/>
      <c r="D84" s="90"/>
      <c r="E84" s="90"/>
      <c r="F84" s="90"/>
      <c r="G84" s="90"/>
      <c r="H84" s="90"/>
      <c r="I84" s="87"/>
      <c r="J84" s="88"/>
      <c r="K84" s="304">
        <v>0.05</v>
      </c>
      <c r="L84" s="860">
        <f>N78*K84</f>
        <v>669.04009492350724</v>
      </c>
      <c r="M84" s="861"/>
      <c r="N84" s="51"/>
    </row>
    <row r="85" spans="1:14" ht="15.75" thickBot="1">
      <c r="B85" s="91" t="s">
        <v>974</v>
      </c>
      <c r="C85" s="92"/>
      <c r="D85" s="92"/>
      <c r="E85" s="92"/>
      <c r="F85" s="92"/>
      <c r="G85" s="92"/>
      <c r="H85" s="92"/>
      <c r="I85" s="93"/>
      <c r="J85" s="94"/>
      <c r="K85" s="305">
        <v>0.05</v>
      </c>
      <c r="L85" s="862">
        <f>N78*K85</f>
        <v>669.04009492350724</v>
      </c>
      <c r="M85" s="863"/>
      <c r="N85" s="51"/>
    </row>
    <row r="86" spans="1:14" ht="15.75" thickBot="1">
      <c r="B86" s="825" t="s">
        <v>953</v>
      </c>
      <c r="C86" s="826"/>
      <c r="D86" s="826"/>
      <c r="E86" s="826"/>
      <c r="F86" s="826"/>
      <c r="G86" s="826"/>
      <c r="H86" s="826"/>
      <c r="I86" s="826"/>
      <c r="J86" s="826"/>
      <c r="K86" s="826"/>
      <c r="L86" s="826"/>
      <c r="M86" s="827"/>
      <c r="N86" s="52">
        <f>L83+L84+L85</f>
        <v>4014.2405695410434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17395.042468011186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56" sqref="P5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66</v>
      </c>
      <c r="N36" s="272">
        <f>K36/M36</f>
        <v>3357.8757012104434</v>
      </c>
    </row>
    <row r="37" spans="1:14">
      <c r="A37" s="108" t="s">
        <v>180</v>
      </c>
      <c r="B37" s="874" t="str">
        <f>VLOOKUP(A37,EQUIPOS!A7:D154,3,FALSE)</f>
        <v>Compresor 120 HP, con martillo.</v>
      </c>
      <c r="C37" s="875"/>
      <c r="D37" s="875"/>
      <c r="E37" s="875"/>
      <c r="F37" s="875"/>
      <c r="G37" s="875"/>
      <c r="H37" s="876"/>
      <c r="I37" s="267"/>
      <c r="J37" s="268"/>
      <c r="K37" s="269">
        <f>VLOOKUP(A37,EQUIPOS!A7:D164,4,FALSE)</f>
        <v>91833.289918863054</v>
      </c>
      <c r="L37" s="270"/>
      <c r="M37" s="271">
        <v>66</v>
      </c>
      <c r="N37" s="272">
        <f>K37/M37</f>
        <v>1391.4134836191372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N79*L42</f>
        <v>6.0915622581215141</v>
      </c>
    </row>
    <row r="43" spans="1:14" ht="15.75" thickBot="1">
      <c r="B43" s="825" t="s">
        <v>953</v>
      </c>
      <c r="C43" s="826"/>
      <c r="D43" s="826"/>
      <c r="E43" s="826"/>
      <c r="F43" s="826"/>
      <c r="G43" s="826"/>
      <c r="H43" s="826"/>
      <c r="I43" s="826"/>
      <c r="J43" s="826"/>
      <c r="K43" s="826"/>
      <c r="L43" s="826"/>
      <c r="M43" s="827"/>
      <c r="N43" s="394">
        <f>SUM(N36:N42)</f>
        <v>4755.3807470877018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6151.168517310035</v>
      </c>
      <c r="N48" s="272">
        <f t="shared" ref="N48:N52" si="0">K48*M48</f>
        <v>1230.233703462007</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2340.3563352721903</v>
      </c>
      <c r="N49" s="272">
        <f t="shared" si="0"/>
        <v>7021.069005816571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10624.74562080824</v>
      </c>
      <c r="N50" s="272">
        <f t="shared" si="0"/>
        <v>3187.4236862424718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1230.2337034620066</v>
      </c>
      <c r="N51" s="272">
        <f t="shared" si="0"/>
        <v>246.04674069240133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1254.7326536519947</v>
      </c>
      <c r="N52" s="272">
        <f t="shared" si="0"/>
        <v>627.36632682599736</v>
      </c>
    </row>
    <row r="53" spans="1:14">
      <c r="B53" s="43"/>
      <c r="C53" s="281"/>
      <c r="D53" s="281"/>
      <c r="E53" s="281"/>
      <c r="F53" s="281"/>
      <c r="G53" s="281"/>
      <c r="H53" s="281"/>
      <c r="I53" s="268"/>
      <c r="J53" s="224"/>
      <c r="K53" s="282"/>
      <c r="L53" s="267"/>
      <c r="M53" s="283"/>
      <c r="N53" s="272"/>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SUM(N48:N54)</f>
        <v>12312.139463039448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952"/>
      <c r="C65" s="953"/>
      <c r="D65" s="953"/>
      <c r="E65" s="953"/>
      <c r="F65" s="953"/>
      <c r="G65" s="954"/>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17372.098323033224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3474.4196646066448</v>
      </c>
      <c r="M86" s="861"/>
      <c r="N86" s="51"/>
    </row>
    <row r="87" spans="1:14">
      <c r="B87" s="89" t="s">
        <v>973</v>
      </c>
      <c r="C87" s="90"/>
      <c r="D87" s="90"/>
      <c r="E87" s="90"/>
      <c r="F87" s="90"/>
      <c r="G87" s="90"/>
      <c r="H87" s="90"/>
      <c r="I87" s="87"/>
      <c r="J87" s="88"/>
      <c r="K87" s="304">
        <v>0.05</v>
      </c>
      <c r="L87" s="860">
        <f>N81*K87</f>
        <v>868.6049161516612</v>
      </c>
      <c r="M87" s="861"/>
      <c r="N87" s="51"/>
    </row>
    <row r="88" spans="1:14" ht="15.75" thickBot="1">
      <c r="B88" s="91" t="s">
        <v>974</v>
      </c>
      <c r="C88" s="92"/>
      <c r="D88" s="92"/>
      <c r="E88" s="92"/>
      <c r="F88" s="92"/>
      <c r="G88" s="92"/>
      <c r="H88" s="92"/>
      <c r="I88" s="93"/>
      <c r="J88" s="94"/>
      <c r="K88" s="305">
        <v>0.05</v>
      </c>
      <c r="L88" s="862">
        <f>N81*K88</f>
        <v>868.6049161516612</v>
      </c>
      <c r="M88" s="863"/>
      <c r="N88" s="51"/>
    </row>
    <row r="89" spans="1:14" ht="15.75" thickBot="1">
      <c r="B89" s="825" t="s">
        <v>953</v>
      </c>
      <c r="C89" s="826"/>
      <c r="D89" s="826"/>
      <c r="E89" s="826"/>
      <c r="F89" s="826"/>
      <c r="G89" s="826"/>
      <c r="H89" s="826"/>
      <c r="I89" s="826"/>
      <c r="J89" s="826"/>
      <c r="K89" s="826"/>
      <c r="L89" s="826"/>
      <c r="M89" s="827"/>
      <c r="N89" s="52">
        <f>L86+L87+L88</f>
        <v>5211.6294969099672</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22583.727819943189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8" t="s">
        <v>2218</v>
      </c>
      <c r="C108" s="829"/>
      <c r="D108" s="829"/>
      <c r="E108" s="829"/>
      <c r="F108" s="829"/>
      <c r="G108" s="829"/>
      <c r="H108" s="829"/>
      <c r="I108" s="829"/>
      <c r="J108" s="829"/>
      <c r="K108" s="829"/>
      <c r="L108" s="829"/>
      <c r="M108" s="829"/>
      <c r="N108" s="830"/>
    </row>
    <row r="109" spans="2:14" ht="15" customHeight="1">
      <c r="B109" s="828"/>
      <c r="C109" s="829"/>
      <c r="D109" s="829"/>
      <c r="E109" s="829"/>
      <c r="F109" s="829"/>
      <c r="G109" s="829"/>
      <c r="H109" s="829"/>
      <c r="I109" s="829"/>
      <c r="J109" s="829"/>
      <c r="K109" s="829"/>
      <c r="L109" s="829"/>
      <c r="M109" s="829"/>
      <c r="N109" s="830"/>
    </row>
    <row r="110" spans="2:14" ht="32.25" customHeight="1">
      <c r="B110" s="831" t="s">
        <v>2219</v>
      </c>
      <c r="C110" s="832"/>
      <c r="D110" s="832"/>
      <c r="E110" s="832"/>
      <c r="F110" s="832"/>
      <c r="G110" s="832"/>
      <c r="H110" s="832"/>
      <c r="I110" s="832"/>
      <c r="J110" s="832"/>
      <c r="K110" s="832"/>
      <c r="L110" s="832"/>
      <c r="M110" s="832"/>
      <c r="N110" s="833"/>
    </row>
    <row r="111" spans="2:14">
      <c r="B111" s="831"/>
      <c r="C111" s="832"/>
      <c r="D111" s="832"/>
      <c r="E111" s="832"/>
      <c r="F111" s="832"/>
      <c r="G111" s="832"/>
      <c r="H111" s="832"/>
      <c r="I111" s="832"/>
      <c r="J111" s="832"/>
      <c r="K111" s="832"/>
      <c r="L111" s="832"/>
      <c r="M111" s="832"/>
      <c r="N111" s="8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1"/>
      <c r="K121" s="891"/>
      <c r="L121" s="891"/>
      <c r="M121" s="891"/>
      <c r="N121" s="892"/>
    </row>
    <row r="122" spans="2:14" ht="15.75" thickBot="1">
      <c r="B122" s="261" t="s">
        <v>2221</v>
      </c>
      <c r="C122" s="393"/>
      <c r="D122" s="393"/>
      <c r="E122" s="57"/>
      <c r="F122" s="57"/>
      <c r="G122" s="57"/>
      <c r="H122" s="57"/>
      <c r="I122" s="57"/>
      <c r="J122" s="893"/>
      <c r="K122" s="893"/>
      <c r="L122" s="893"/>
      <c r="M122" s="893"/>
      <c r="N122" s="89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221619.79627988927</v>
      </c>
      <c r="L36" s="270"/>
      <c r="M36" s="271">
        <v>66</v>
      </c>
      <c r="N36" s="272">
        <f>K36/M36</f>
        <v>3357.8757012104434</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3358.9009095437768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3461.4217428771103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692.28434857542209</v>
      </c>
      <c r="M83" s="861"/>
      <c r="N83" s="51"/>
    </row>
    <row r="84" spans="1:14">
      <c r="B84" s="89" t="s">
        <v>973</v>
      </c>
      <c r="C84" s="90"/>
      <c r="D84" s="90"/>
      <c r="E84" s="90"/>
      <c r="F84" s="90"/>
      <c r="G84" s="90"/>
      <c r="H84" s="90"/>
      <c r="I84" s="87"/>
      <c r="J84" s="88"/>
      <c r="K84" s="304">
        <v>0.05</v>
      </c>
      <c r="L84" s="860">
        <f>N78*K84</f>
        <v>173.07108714385552</v>
      </c>
      <c r="M84" s="861"/>
      <c r="N84" s="51"/>
    </row>
    <row r="85" spans="1:14" ht="15.75" thickBot="1">
      <c r="B85" s="91" t="s">
        <v>974</v>
      </c>
      <c r="C85" s="92"/>
      <c r="D85" s="92"/>
      <c r="E85" s="92"/>
      <c r="F85" s="92"/>
      <c r="G85" s="92"/>
      <c r="H85" s="92"/>
      <c r="I85" s="93"/>
      <c r="J85" s="94"/>
      <c r="K85" s="305">
        <v>0.05</v>
      </c>
      <c r="L85" s="862">
        <f>N78*K85</f>
        <v>173.07108714385552</v>
      </c>
      <c r="M85" s="863"/>
      <c r="N85" s="51"/>
    </row>
    <row r="86" spans="1:14" ht="15.75" thickBot="1">
      <c r="B86" s="825" t="s">
        <v>953</v>
      </c>
      <c r="C86" s="826"/>
      <c r="D86" s="826"/>
      <c r="E86" s="826"/>
      <c r="F86" s="826"/>
      <c r="G86" s="826"/>
      <c r="H86" s="826"/>
      <c r="I86" s="826"/>
      <c r="J86" s="826"/>
      <c r="K86" s="826"/>
      <c r="L86" s="826"/>
      <c r="M86" s="827"/>
      <c r="N86" s="52">
        <f>L83+L84+L85</f>
        <v>1038.4265228631332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4499.8482657402437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162284.24609966061</v>
      </c>
      <c r="L36" s="270"/>
      <c r="M36" s="271">
        <v>66</v>
      </c>
      <c r="N36" s="272">
        <f>K36/M36</f>
        <v>2458.8522136312213</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229583.22479715766</v>
      </c>
      <c r="L37" s="270"/>
      <c r="M37" s="271">
        <v>100</v>
      </c>
      <c r="N37" s="272">
        <f>K37/M37</f>
        <v>2295.8322479715766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2.0504166666666666</v>
      </c>
    </row>
    <row r="43" spans="1:14" ht="15.75" thickBot="1">
      <c r="B43" s="825" t="s">
        <v>953</v>
      </c>
      <c r="C43" s="826"/>
      <c r="D43" s="826"/>
      <c r="E43" s="826"/>
      <c r="F43" s="826"/>
      <c r="G43" s="826"/>
      <c r="H43" s="826"/>
      <c r="I43" s="826"/>
      <c r="J43" s="826"/>
      <c r="K43" s="826"/>
      <c r="L43" s="826"/>
      <c r="M43" s="827"/>
      <c r="N43" s="394">
        <f>SUM(N36:N42)</f>
        <v>4756.7348782694644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4265.7342787750631</v>
      </c>
      <c r="N48" s="272">
        <f>K48*M48</f>
        <v>4265.7342787750631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4265.7342787750631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9227.5108237111945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1845.5021647422391</v>
      </c>
      <c r="M83" s="861"/>
      <c r="N83" s="51"/>
    </row>
    <row r="84" spans="1:14">
      <c r="B84" s="89" t="s">
        <v>973</v>
      </c>
      <c r="C84" s="90"/>
      <c r="D84" s="90"/>
      <c r="E84" s="90"/>
      <c r="F84" s="90"/>
      <c r="G84" s="90"/>
      <c r="H84" s="90"/>
      <c r="I84" s="87"/>
      <c r="J84" s="88"/>
      <c r="K84" s="304">
        <v>0.05</v>
      </c>
      <c r="L84" s="860">
        <f>N78*K84</f>
        <v>461.37554118555977</v>
      </c>
      <c r="M84" s="861"/>
      <c r="N84" s="51"/>
    </row>
    <row r="85" spans="1:14" ht="15.75" thickBot="1">
      <c r="B85" s="91" t="s">
        <v>974</v>
      </c>
      <c r="C85" s="92"/>
      <c r="D85" s="92"/>
      <c r="E85" s="92"/>
      <c r="F85" s="92"/>
      <c r="G85" s="92"/>
      <c r="H85" s="92"/>
      <c r="I85" s="93"/>
      <c r="J85" s="94"/>
      <c r="K85" s="305">
        <v>0.05</v>
      </c>
      <c r="L85" s="862">
        <f>N78*K85</f>
        <v>461.37554118555977</v>
      </c>
      <c r="M85" s="863"/>
      <c r="N85" s="51"/>
    </row>
    <row r="86" spans="1:14" ht="15.75" thickBot="1">
      <c r="B86" s="825" t="s">
        <v>953</v>
      </c>
      <c r="C86" s="826"/>
      <c r="D86" s="826"/>
      <c r="E86" s="826"/>
      <c r="F86" s="826"/>
      <c r="G86" s="826"/>
      <c r="H86" s="826"/>
      <c r="I86" s="826"/>
      <c r="J86" s="826"/>
      <c r="K86" s="826"/>
      <c r="L86" s="826"/>
      <c r="M86" s="827"/>
      <c r="N86" s="52">
        <f>L83+L84+L85</f>
        <v>2768.2532471133591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11995.764070824553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229583.22479715766</v>
      </c>
      <c r="L36" s="464"/>
      <c r="M36" s="283">
        <v>50</v>
      </c>
      <c r="N36" s="272">
        <f>K36/M36</f>
        <v>4591.6644959431533</v>
      </c>
    </row>
    <row r="37" spans="1:14">
      <c r="A37" s="108" t="s">
        <v>152</v>
      </c>
      <c r="B37" s="874" t="str">
        <f>VLOOKUP(A37,EQUIPOS!A7:D154,3,FALSE)</f>
        <v xml:space="preserve">Carrotanque de agua(1000 Galones) </v>
      </c>
      <c r="C37" s="875"/>
      <c r="D37" s="875"/>
      <c r="E37" s="875"/>
      <c r="F37" s="875"/>
      <c r="G37" s="875"/>
      <c r="H37" s="876"/>
      <c r="I37" s="267"/>
      <c r="J37" s="268"/>
      <c r="K37" s="269">
        <f>VLOOKUP(A37,EQUIPOS!A7:D164,4,FALSE)</f>
        <v>82053.640862568558</v>
      </c>
      <c r="L37" s="464"/>
      <c r="M37" s="283">
        <v>50</v>
      </c>
      <c r="N37" s="272">
        <f>K37/M37</f>
        <v>1641.0728172513711</v>
      </c>
    </row>
    <row r="38" spans="1:14">
      <c r="A38" s="205"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464"/>
      <c r="M38" s="283">
        <v>50</v>
      </c>
      <c r="N38" s="272">
        <f>K38/M38</f>
        <v>4840.074397059484</v>
      </c>
    </row>
    <row r="39" spans="1:14">
      <c r="A39" s="205" t="s">
        <v>365</v>
      </c>
      <c r="B39" s="874" t="str">
        <f>VLOOKUP(A39,EQUIPOS!A9:D154,3,FALSE)</f>
        <v xml:space="preserve">Vibrocompatador, potencia 153 HP, peso 10 Ton. </v>
      </c>
      <c r="C39" s="875"/>
      <c r="D39" s="875"/>
      <c r="E39" s="875"/>
      <c r="F39" s="875"/>
      <c r="G39" s="875"/>
      <c r="H39" s="876"/>
      <c r="I39" s="877"/>
      <c r="J39" s="878"/>
      <c r="K39" s="269">
        <f>VLOOKUP(A39,EQUIPOS!A9:D166,4,FALSE)</f>
        <v>140595.23347132801</v>
      </c>
      <c r="L39" s="955">
        <v>50</v>
      </c>
      <c r="M39" s="956"/>
      <c r="N39" s="272">
        <f>K39/L39</f>
        <v>2811.9046694265603</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13884.716379680569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14286.759488716589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2857.3518977433177</v>
      </c>
      <c r="M83" s="861"/>
      <c r="N83" s="51"/>
    </row>
    <row r="84" spans="1:14">
      <c r="B84" s="89" t="s">
        <v>973</v>
      </c>
      <c r="C84" s="90"/>
      <c r="D84" s="90"/>
      <c r="E84" s="90"/>
      <c r="F84" s="90"/>
      <c r="G84" s="90"/>
      <c r="H84" s="90"/>
      <c r="I84" s="87"/>
      <c r="J84" s="88"/>
      <c r="K84" s="304">
        <v>0.05</v>
      </c>
      <c r="L84" s="860">
        <f>N78*K84</f>
        <v>714.33797443582944</v>
      </c>
      <c r="M84" s="861"/>
      <c r="N84" s="51"/>
    </row>
    <row r="85" spans="1:14" ht="15.75" thickBot="1">
      <c r="B85" s="91" t="s">
        <v>974</v>
      </c>
      <c r="C85" s="92"/>
      <c r="D85" s="92"/>
      <c r="E85" s="92"/>
      <c r="F85" s="92"/>
      <c r="G85" s="92"/>
      <c r="H85" s="92"/>
      <c r="I85" s="93"/>
      <c r="J85" s="94"/>
      <c r="K85" s="305">
        <v>0.05</v>
      </c>
      <c r="L85" s="862">
        <f>N78*K85</f>
        <v>714.33797443582944</v>
      </c>
      <c r="M85" s="863"/>
      <c r="N85" s="51"/>
    </row>
    <row r="86" spans="1:14" ht="15.75" thickBot="1">
      <c r="B86" s="825" t="s">
        <v>953</v>
      </c>
      <c r="C86" s="826"/>
      <c r="D86" s="826"/>
      <c r="E86" s="826"/>
      <c r="F86" s="826"/>
      <c r="G86" s="826"/>
      <c r="H86" s="826"/>
      <c r="I86" s="826"/>
      <c r="J86" s="826"/>
      <c r="K86" s="826"/>
      <c r="L86" s="826"/>
      <c r="M86" s="827"/>
      <c r="N86" s="52">
        <f>L83+L84+L85</f>
        <v>4286.0278466149766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18572.787335331566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229583.22479715766</v>
      </c>
      <c r="L36" s="270"/>
      <c r="M36" s="271">
        <v>40</v>
      </c>
      <c r="N36" s="272">
        <f>K36/M36</f>
        <v>5739.5806199289418</v>
      </c>
    </row>
    <row r="37" spans="1:14">
      <c r="A37" s="113" t="s">
        <v>365</v>
      </c>
      <c r="B37" s="874" t="str">
        <f>VLOOKUP(A37,EQUIPOS!A7:D154,3,FALSE)</f>
        <v xml:space="preserve">Vibrocompatador, potencia 153 HP, peso 10 Ton. </v>
      </c>
      <c r="C37" s="875"/>
      <c r="D37" s="875"/>
      <c r="E37" s="875"/>
      <c r="F37" s="875"/>
      <c r="G37" s="875"/>
      <c r="H37" s="876"/>
      <c r="I37" s="267"/>
      <c r="J37" s="268"/>
      <c r="K37" s="269">
        <f>VLOOKUP(A37,EQUIPOS!A7:D164,4,FALSE)</f>
        <v>140595.23347132801</v>
      </c>
      <c r="L37" s="270"/>
      <c r="M37" s="271">
        <v>40</v>
      </c>
      <c r="N37" s="272">
        <f>K37/M37</f>
        <v>3514.8808367832003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9254.4614567121425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9757.0153430071678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1951.4030686014337</v>
      </c>
      <c r="M83" s="861"/>
      <c r="N83" s="51"/>
    </row>
    <row r="84" spans="1:14">
      <c r="B84" s="89" t="s">
        <v>973</v>
      </c>
      <c r="C84" s="90"/>
      <c r="D84" s="90"/>
      <c r="E84" s="90"/>
      <c r="F84" s="90"/>
      <c r="G84" s="90"/>
      <c r="H84" s="90"/>
      <c r="I84" s="87"/>
      <c r="J84" s="88"/>
      <c r="K84" s="304">
        <v>0.05</v>
      </c>
      <c r="L84" s="860">
        <f>N78*K84</f>
        <v>487.85076715035842</v>
      </c>
      <c r="M84" s="861"/>
      <c r="N84" s="51"/>
    </row>
    <row r="85" spans="1:14" ht="15.75" thickBot="1">
      <c r="B85" s="91" t="s">
        <v>974</v>
      </c>
      <c r="C85" s="92"/>
      <c r="D85" s="92"/>
      <c r="E85" s="92"/>
      <c r="F85" s="92"/>
      <c r="G85" s="92"/>
      <c r="H85" s="92"/>
      <c r="I85" s="93"/>
      <c r="J85" s="94"/>
      <c r="K85" s="305">
        <v>0.05</v>
      </c>
      <c r="L85" s="862">
        <f>N78*K85</f>
        <v>487.85076715035842</v>
      </c>
      <c r="M85" s="863"/>
      <c r="N85" s="51"/>
    </row>
    <row r="86" spans="1:14" ht="15.75" thickBot="1">
      <c r="B86" s="825" t="s">
        <v>953</v>
      </c>
      <c r="C86" s="826"/>
      <c r="D86" s="826"/>
      <c r="E86" s="826"/>
      <c r="F86" s="826"/>
      <c r="G86" s="826"/>
      <c r="H86" s="826"/>
      <c r="I86" s="826"/>
      <c r="J86" s="826"/>
      <c r="K86" s="826"/>
      <c r="L86" s="826"/>
      <c r="M86" s="827"/>
      <c r="N86" s="52">
        <f>L83+L84+L85</f>
        <v>2927.1046029021504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12684.119945909319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229583.22479715766</v>
      </c>
      <c r="L36" s="270"/>
      <c r="M36" s="271">
        <v>40</v>
      </c>
      <c r="N36" s="272">
        <f>K36/M36</f>
        <v>5739.5806199289418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5739.5806199289418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6242.134506223967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1248.4269012447935</v>
      </c>
      <c r="M83" s="861"/>
      <c r="N83" s="51"/>
    </row>
    <row r="84" spans="1:14">
      <c r="B84" s="89" t="s">
        <v>973</v>
      </c>
      <c r="C84" s="90"/>
      <c r="D84" s="90"/>
      <c r="E84" s="90"/>
      <c r="F84" s="90"/>
      <c r="G84" s="90"/>
      <c r="H84" s="90"/>
      <c r="I84" s="87"/>
      <c r="J84" s="88"/>
      <c r="K84" s="304">
        <v>0.05</v>
      </c>
      <c r="L84" s="860">
        <f>N78*K84</f>
        <v>312.10672531119837</v>
      </c>
      <c r="M84" s="861"/>
      <c r="N84" s="51"/>
    </row>
    <row r="85" spans="1:14" ht="15.75" thickBot="1">
      <c r="B85" s="91" t="s">
        <v>974</v>
      </c>
      <c r="C85" s="92"/>
      <c r="D85" s="92"/>
      <c r="E85" s="92"/>
      <c r="F85" s="92"/>
      <c r="G85" s="92"/>
      <c r="H85" s="92"/>
      <c r="I85" s="93"/>
      <c r="J85" s="94"/>
      <c r="K85" s="305">
        <v>0.05</v>
      </c>
      <c r="L85" s="862">
        <f>N78*K85</f>
        <v>312.10672531119837</v>
      </c>
      <c r="M85" s="863"/>
      <c r="N85" s="51"/>
    </row>
    <row r="86" spans="1:14" ht="15.75" thickBot="1">
      <c r="B86" s="825" t="s">
        <v>953</v>
      </c>
      <c r="C86" s="826"/>
      <c r="D86" s="826"/>
      <c r="E86" s="826"/>
      <c r="F86" s="826"/>
      <c r="G86" s="826"/>
      <c r="H86" s="826"/>
      <c r="I86" s="826"/>
      <c r="J86" s="826"/>
      <c r="K86" s="826"/>
      <c r="L86" s="826"/>
      <c r="M86" s="827"/>
      <c r="N86" s="52">
        <f>L83+L84+L85</f>
        <v>1872.64035186719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8114.7748580911575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6223.3484712887275</v>
      </c>
      <c r="N48" s="272">
        <f>K48*M48</f>
        <v>8090.3530126753458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8090.3530126753458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8307.4507387258982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1661.4901477451797</v>
      </c>
      <c r="M83" s="861"/>
      <c r="N83" s="51"/>
    </row>
    <row r="84" spans="1:14">
      <c r="B84" s="89" t="s">
        <v>973</v>
      </c>
      <c r="C84" s="90"/>
      <c r="D84" s="90"/>
      <c r="E84" s="90"/>
      <c r="F84" s="90"/>
      <c r="G84" s="90"/>
      <c r="H84" s="90"/>
      <c r="I84" s="87"/>
      <c r="J84" s="88"/>
      <c r="K84" s="304">
        <v>0.05</v>
      </c>
      <c r="L84" s="860">
        <f>N78*K84</f>
        <v>415.37253693629492</v>
      </c>
      <c r="M84" s="861"/>
      <c r="N84" s="51"/>
    </row>
    <row r="85" spans="1:14" ht="15.75" thickBot="1">
      <c r="B85" s="91" t="s">
        <v>974</v>
      </c>
      <c r="C85" s="92"/>
      <c r="D85" s="92"/>
      <c r="E85" s="92"/>
      <c r="F85" s="92"/>
      <c r="G85" s="92"/>
      <c r="H85" s="92"/>
      <c r="I85" s="93"/>
      <c r="J85" s="94"/>
      <c r="K85" s="305">
        <v>0.05</v>
      </c>
      <c r="L85" s="862">
        <f>N78*K85</f>
        <v>415.37253693629492</v>
      </c>
      <c r="M85" s="863"/>
      <c r="N85" s="51"/>
    </row>
    <row r="86" spans="1:14" ht="15.75" thickBot="1">
      <c r="B86" s="825" t="s">
        <v>953</v>
      </c>
      <c r="C86" s="826"/>
      <c r="D86" s="826"/>
      <c r="E86" s="826"/>
      <c r="F86" s="826"/>
      <c r="G86" s="826"/>
      <c r="H86" s="826"/>
      <c r="I86" s="826"/>
      <c r="J86" s="826"/>
      <c r="K86" s="826"/>
      <c r="L86" s="826"/>
      <c r="M86" s="827"/>
      <c r="N86" s="52">
        <f>L83+L84+L85</f>
        <v>2492.2352216177696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10799.685960343668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8597.9707764128725</v>
      </c>
      <c r="N48" s="272">
        <f>K48*M48</f>
        <v>10317.564931695446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10317.564931695446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10534.662657745997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2106.9325315491997</v>
      </c>
      <c r="M83" s="861"/>
      <c r="N83" s="51"/>
    </row>
    <row r="84" spans="1:14">
      <c r="B84" s="89" t="s">
        <v>973</v>
      </c>
      <c r="C84" s="90"/>
      <c r="D84" s="90"/>
      <c r="E84" s="90"/>
      <c r="F84" s="90"/>
      <c r="G84" s="90"/>
      <c r="H84" s="90"/>
      <c r="I84" s="87"/>
      <c r="J84" s="88"/>
      <c r="K84" s="304">
        <v>0.05</v>
      </c>
      <c r="L84" s="860">
        <f>N78*K84</f>
        <v>526.73313288729992</v>
      </c>
      <c r="M84" s="861"/>
      <c r="N84" s="51"/>
    </row>
    <row r="85" spans="1:14" ht="15.75" thickBot="1">
      <c r="B85" s="91" t="s">
        <v>974</v>
      </c>
      <c r="C85" s="92"/>
      <c r="D85" s="92"/>
      <c r="E85" s="92"/>
      <c r="F85" s="92"/>
      <c r="G85" s="92"/>
      <c r="H85" s="92"/>
      <c r="I85" s="93"/>
      <c r="J85" s="94"/>
      <c r="K85" s="305">
        <v>0.05</v>
      </c>
      <c r="L85" s="862">
        <f>N78*K85</f>
        <v>526.73313288729992</v>
      </c>
      <c r="M85" s="863"/>
      <c r="N85" s="51"/>
    </row>
    <row r="86" spans="1:14" ht="15.75" thickBot="1">
      <c r="B86" s="825" t="s">
        <v>953</v>
      </c>
      <c r="C86" s="826"/>
      <c r="D86" s="826"/>
      <c r="E86" s="826"/>
      <c r="F86" s="826"/>
      <c r="G86" s="826"/>
      <c r="H86" s="826"/>
      <c r="I86" s="826"/>
      <c r="J86" s="826"/>
      <c r="K86" s="826"/>
      <c r="L86" s="826"/>
      <c r="M86" s="827"/>
      <c r="N86" s="52">
        <f>L83+L84+L85</f>
        <v>3160.398797323799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13695.061455069797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229583.22479715766</v>
      </c>
      <c r="L36" s="270"/>
      <c r="M36" s="271">
        <v>45</v>
      </c>
      <c r="N36" s="272">
        <f>K36/M36</f>
        <v>5101.8494399368365</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82053.640862568558</v>
      </c>
      <c r="L37" s="270"/>
      <c r="M37" s="271">
        <v>45</v>
      </c>
      <c r="N37" s="272">
        <f>K37/M37</f>
        <v>1823.4142413904124</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242003.7198529742</v>
      </c>
      <c r="L38" s="270"/>
      <c r="M38" s="271">
        <v>45</v>
      </c>
      <c r="N38" s="272">
        <f>K38/M38</f>
        <v>5377.8604411772048</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140595.23347132801</v>
      </c>
      <c r="L39" s="879">
        <v>45</v>
      </c>
      <c r="M39" s="880"/>
      <c r="N39" s="272">
        <f>K39/L39</f>
        <v>3124.3385215850672</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15439.40421317921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31675.991851996434</v>
      </c>
      <c r="N48" s="272">
        <f>K48*M48</f>
        <v>39594.989814995541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39594.989814995541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2">
        <f>VLOOKUP(A59,TRANSPORTE!A5:D117,4,FALSE)</f>
        <v>1255.9989130930808</v>
      </c>
      <c r="M59" s="913"/>
      <c r="N59" s="291">
        <f>K59*L59</f>
        <v>1569.998641366351</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57201.471124025564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11440.294224805113</v>
      </c>
      <c r="M83" s="861"/>
      <c r="N83" s="51"/>
    </row>
    <row r="84" spans="1:14">
      <c r="B84" s="89" t="s">
        <v>973</v>
      </c>
      <c r="C84" s="90"/>
      <c r="D84" s="90"/>
      <c r="E84" s="90"/>
      <c r="F84" s="90"/>
      <c r="G84" s="90"/>
      <c r="H84" s="90"/>
      <c r="I84" s="87"/>
      <c r="J84" s="88"/>
      <c r="K84" s="304">
        <v>0.05</v>
      </c>
      <c r="L84" s="860">
        <f>N78*K84</f>
        <v>2860.0735562012783</v>
      </c>
      <c r="M84" s="861"/>
      <c r="N84" s="51"/>
    </row>
    <row r="85" spans="1:14" ht="15.75" thickBot="1">
      <c r="B85" s="91" t="s">
        <v>974</v>
      </c>
      <c r="C85" s="92"/>
      <c r="D85" s="92"/>
      <c r="E85" s="92"/>
      <c r="F85" s="92"/>
      <c r="G85" s="92"/>
      <c r="H85" s="92"/>
      <c r="I85" s="93"/>
      <c r="J85" s="94"/>
      <c r="K85" s="305">
        <v>0.05</v>
      </c>
      <c r="L85" s="862">
        <f>N78*K85</f>
        <v>2860.0735562012783</v>
      </c>
      <c r="M85" s="863"/>
      <c r="N85" s="51"/>
    </row>
    <row r="86" spans="1:14" ht="15.75" thickBot="1">
      <c r="B86" s="825" t="s">
        <v>953</v>
      </c>
      <c r="C86" s="826"/>
      <c r="D86" s="826"/>
      <c r="E86" s="826"/>
      <c r="F86" s="826"/>
      <c r="G86" s="826"/>
      <c r="H86" s="826"/>
      <c r="I86" s="826"/>
      <c r="J86" s="826"/>
      <c r="K86" s="826"/>
      <c r="L86" s="826"/>
      <c r="M86" s="827"/>
      <c r="N86" s="52">
        <f>L83+L84+L85</f>
        <v>17160.441337207671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74362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229583.22479715766</v>
      </c>
      <c r="L36" s="270"/>
      <c r="M36" s="271">
        <v>45</v>
      </c>
      <c r="N36" s="272">
        <f>K36/M36</f>
        <v>5101.8494399368365</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82053.640862568558</v>
      </c>
      <c r="L37" s="270"/>
      <c r="M37" s="271">
        <v>45</v>
      </c>
      <c r="N37" s="272">
        <f>K37/M37</f>
        <v>1823.4142413904124</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242003.7198529742</v>
      </c>
      <c r="L38" s="270"/>
      <c r="M38" s="271">
        <v>45</v>
      </c>
      <c r="N38" s="272">
        <f>K38/M38</f>
        <v>5377.8604411772048</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140595.23347132801</v>
      </c>
      <c r="L39" s="879">
        <v>45</v>
      </c>
      <c r="M39" s="880"/>
      <c r="N39" s="272">
        <f>K39/L39</f>
        <v>3124.3385215850672</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15439.40421317921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39278.229896475576</v>
      </c>
      <c r="N48" s="272">
        <f>K48*M48</f>
        <v>49097.787370594466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49097.787370594466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VLOOKUP(A59,TRANSPORTE!A5:D117,4,FALSE)</f>
        <v>1255.9989130930808</v>
      </c>
      <c r="M59" s="913"/>
      <c r="N59" s="291">
        <f>K59*L59</f>
        <v>1569.998641366351</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66704.268679624496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13340.8537359249</v>
      </c>
      <c r="M83" s="861"/>
      <c r="N83" s="51"/>
    </row>
    <row r="84" spans="1:14">
      <c r="B84" s="89" t="s">
        <v>973</v>
      </c>
      <c r="C84" s="90"/>
      <c r="D84" s="90"/>
      <c r="E84" s="90"/>
      <c r="F84" s="90"/>
      <c r="G84" s="90"/>
      <c r="H84" s="90"/>
      <c r="I84" s="87"/>
      <c r="J84" s="88"/>
      <c r="K84" s="304">
        <v>0.05</v>
      </c>
      <c r="L84" s="860">
        <f>N78*K84</f>
        <v>3335.2134339812251</v>
      </c>
      <c r="M84" s="861"/>
      <c r="N84" s="51"/>
    </row>
    <row r="85" spans="1:14" ht="15.75" thickBot="1">
      <c r="B85" s="91" t="s">
        <v>974</v>
      </c>
      <c r="C85" s="92"/>
      <c r="D85" s="92"/>
      <c r="E85" s="92"/>
      <c r="F85" s="92"/>
      <c r="G85" s="92"/>
      <c r="H85" s="92"/>
      <c r="I85" s="93"/>
      <c r="J85" s="94"/>
      <c r="K85" s="305">
        <v>0.05</v>
      </c>
      <c r="L85" s="862">
        <f>N78*K85</f>
        <v>3335.2134339812251</v>
      </c>
      <c r="M85" s="863"/>
      <c r="N85" s="51"/>
    </row>
    <row r="86" spans="1:14" ht="15.75" thickBot="1">
      <c r="B86" s="825" t="s">
        <v>953</v>
      </c>
      <c r="C86" s="826"/>
      <c r="D86" s="826"/>
      <c r="E86" s="826"/>
      <c r="F86" s="826"/>
      <c r="G86" s="826"/>
      <c r="H86" s="826"/>
      <c r="I86" s="826"/>
      <c r="J86" s="826"/>
      <c r="K86" s="826"/>
      <c r="L86" s="826"/>
      <c r="M86" s="827"/>
      <c r="N86" s="52">
        <f>L83+L84+L85</f>
        <v>20011.28060388735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86715.549283511849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229583.22479715766</v>
      </c>
      <c r="L36" s="270"/>
      <c r="M36" s="271">
        <v>45</v>
      </c>
      <c r="N36" s="272">
        <f>K36/M36</f>
        <v>5101.8494399368365</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82053.640862568558</v>
      </c>
      <c r="L37" s="270"/>
      <c r="M37" s="271">
        <v>45</v>
      </c>
      <c r="N37" s="272">
        <f>K37/M37</f>
        <v>1823.4142413904124</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242003.7198529742</v>
      </c>
      <c r="L38" s="270"/>
      <c r="M38" s="271">
        <v>45</v>
      </c>
      <c r="N38" s="272">
        <f>K38/M38</f>
        <v>5377.8604411772048</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140595.23347132801</v>
      </c>
      <c r="L39" s="879">
        <v>45</v>
      </c>
      <c r="M39" s="880"/>
      <c r="N39" s="272">
        <f>K39/L39</f>
        <v>3124.3385215850672</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15439.40421317921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60154.216907505601</v>
      </c>
      <c r="N48" s="272">
        <f>K48*M48</f>
        <v>75192.771134381997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75192.771134381997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VLOOKUP(A59,TRANSPORTE!A5:D117,4,FALSE)</f>
        <v>1255.9989130930808</v>
      </c>
      <c r="M59" s="913"/>
      <c r="N59" s="291">
        <f>K59*L59</f>
        <v>1569.998641366351</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92799.252443412028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18559.850488682405</v>
      </c>
      <c r="M83" s="861"/>
      <c r="N83" s="51"/>
    </row>
    <row r="84" spans="1:14">
      <c r="B84" s="89" t="s">
        <v>973</v>
      </c>
      <c r="C84" s="90"/>
      <c r="D84" s="90"/>
      <c r="E84" s="90"/>
      <c r="F84" s="90"/>
      <c r="G84" s="90"/>
      <c r="H84" s="90"/>
      <c r="I84" s="87"/>
      <c r="J84" s="88"/>
      <c r="K84" s="304">
        <v>0.05</v>
      </c>
      <c r="L84" s="860">
        <f>N78*K84</f>
        <v>4639.9626221706012</v>
      </c>
      <c r="M84" s="861"/>
      <c r="N84" s="51"/>
    </row>
    <row r="85" spans="1:14" ht="15.75" thickBot="1">
      <c r="B85" s="91" t="s">
        <v>974</v>
      </c>
      <c r="C85" s="92"/>
      <c r="D85" s="92"/>
      <c r="E85" s="92"/>
      <c r="F85" s="92"/>
      <c r="G85" s="92"/>
      <c r="H85" s="92"/>
      <c r="I85" s="93"/>
      <c r="J85" s="94"/>
      <c r="K85" s="305">
        <v>0.05</v>
      </c>
      <c r="L85" s="862">
        <f>N78*K85</f>
        <v>4639.9626221706012</v>
      </c>
      <c r="M85" s="863"/>
      <c r="N85" s="51"/>
    </row>
    <row r="86" spans="1:14" ht="15.75" thickBot="1">
      <c r="B86" s="825" t="s">
        <v>953</v>
      </c>
      <c r="C86" s="826"/>
      <c r="D86" s="826"/>
      <c r="E86" s="826"/>
      <c r="F86" s="826"/>
      <c r="G86" s="826"/>
      <c r="H86" s="826"/>
      <c r="I86" s="826"/>
      <c r="J86" s="826"/>
      <c r="K86" s="826"/>
      <c r="L86" s="826"/>
      <c r="M86" s="827"/>
      <c r="N86" s="52">
        <f>L83+L84+L85</f>
        <v>27839.775733023609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120639.02817643563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229583.22479715766</v>
      </c>
      <c r="L36" s="270"/>
      <c r="M36" s="271">
        <v>400</v>
      </c>
      <c r="N36" s="272">
        <f>K36/M36</f>
        <v>573.95806199289416</v>
      </c>
    </row>
    <row r="37" spans="1:14">
      <c r="A37" s="113" t="s">
        <v>152</v>
      </c>
      <c r="B37" s="874" t="str">
        <f>VLOOKUP(A37,EQUIPOS!A7:D154,3,FALSE)</f>
        <v xml:space="preserve">Carrotanque de agua(1000 Galones) </v>
      </c>
      <c r="C37" s="875"/>
      <c r="D37" s="875"/>
      <c r="E37" s="875"/>
      <c r="F37" s="875"/>
      <c r="G37" s="875"/>
      <c r="H37" s="876"/>
      <c r="I37" s="267"/>
      <c r="J37" s="268"/>
      <c r="K37" s="269">
        <f>VLOOKUP(A37,EQUIPOS!A7:D164,4,FALSE)</f>
        <v>82053.640862568558</v>
      </c>
      <c r="L37" s="270"/>
      <c r="M37" s="271">
        <v>200</v>
      </c>
      <c r="N37" s="272">
        <f>K37/M37</f>
        <v>410.26820431284278</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200</v>
      </c>
      <c r="N38" s="272">
        <f>K38/M38</f>
        <v>1210.018599264871</v>
      </c>
    </row>
    <row r="39" spans="1:14">
      <c r="A39" t="s">
        <v>365</v>
      </c>
      <c r="B39" s="874" t="str">
        <f>VLOOKUP(A39,EQUIPOS!A9:D155,3,FALSE)</f>
        <v xml:space="preserve">Vibrocompatador, potencia 153 HP, peso 10 Ton. </v>
      </c>
      <c r="C39" s="875"/>
      <c r="D39" s="875"/>
      <c r="E39" s="875"/>
      <c r="F39" s="875"/>
      <c r="G39" s="875"/>
      <c r="H39" s="876"/>
      <c r="I39" s="877"/>
      <c r="J39" s="878"/>
      <c r="K39" s="269">
        <f>VLOOKUP(A39,EQUIPOS!A9:D166,4,FALSE)</f>
        <v>140595.23347132801</v>
      </c>
      <c r="L39" s="879">
        <v>200</v>
      </c>
      <c r="M39" s="880"/>
      <c r="N39" s="272">
        <f>K39/L39</f>
        <v>702.97616735664008</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2899.9078859724282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3034.250538231433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606.85010764628657</v>
      </c>
      <c r="M83" s="861"/>
      <c r="N83" s="51"/>
    </row>
    <row r="84" spans="1:14">
      <c r="B84" s="89" t="s">
        <v>973</v>
      </c>
      <c r="C84" s="90"/>
      <c r="D84" s="90"/>
      <c r="E84" s="90"/>
      <c r="F84" s="90"/>
      <c r="G84" s="90"/>
      <c r="H84" s="90"/>
      <c r="I84" s="87"/>
      <c r="J84" s="88"/>
      <c r="K84" s="304">
        <v>0.05</v>
      </c>
      <c r="L84" s="860">
        <f>N78*K84</f>
        <v>151.71252691157164</v>
      </c>
      <c r="M84" s="861"/>
      <c r="N84" s="51"/>
    </row>
    <row r="85" spans="1:14" ht="15.75" thickBot="1">
      <c r="B85" s="91" t="s">
        <v>974</v>
      </c>
      <c r="C85" s="92"/>
      <c r="D85" s="92"/>
      <c r="E85" s="92"/>
      <c r="F85" s="92"/>
      <c r="G85" s="92"/>
      <c r="H85" s="92"/>
      <c r="I85" s="93"/>
      <c r="J85" s="94"/>
      <c r="K85" s="305">
        <v>0.05</v>
      </c>
      <c r="L85" s="862">
        <f>N78*K85</f>
        <v>151.71252691157164</v>
      </c>
      <c r="M85" s="863"/>
      <c r="N85" s="51"/>
    </row>
    <row r="86" spans="1:14" ht="15.75" thickBot="1">
      <c r="B86" s="825" t="s">
        <v>953</v>
      </c>
      <c r="C86" s="826"/>
      <c r="D86" s="826"/>
      <c r="E86" s="826"/>
      <c r="F86" s="826"/>
      <c r="G86" s="826"/>
      <c r="H86" s="826"/>
      <c r="I86" s="826"/>
      <c r="J86" s="826"/>
      <c r="K86" s="826"/>
      <c r="L86" s="826"/>
      <c r="M86" s="827"/>
      <c r="N86" s="52">
        <f>L83+L84+L85</f>
        <v>910.27516146942992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3944.5256997008628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6014.3569515286454</v>
      </c>
      <c r="N48" s="272">
        <f>K48*M48</f>
        <v>7217.2283418343741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7217.2283418343741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7434.3260678849265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1486.8652135769853</v>
      </c>
      <c r="M83" s="861"/>
      <c r="N83" s="51"/>
    </row>
    <row r="84" spans="1:14">
      <c r="B84" s="89" t="s">
        <v>973</v>
      </c>
      <c r="C84" s="90"/>
      <c r="D84" s="90"/>
      <c r="E84" s="90"/>
      <c r="F84" s="90"/>
      <c r="G84" s="90"/>
      <c r="H84" s="90"/>
      <c r="I84" s="87"/>
      <c r="J84" s="88"/>
      <c r="K84" s="304">
        <v>0.05</v>
      </c>
      <c r="L84" s="860">
        <f>N78*K84</f>
        <v>371.71630339424632</v>
      </c>
      <c r="M84" s="861"/>
      <c r="N84" s="51"/>
    </row>
    <row r="85" spans="1:14" ht="15.75" thickBot="1">
      <c r="B85" s="91" t="s">
        <v>974</v>
      </c>
      <c r="C85" s="92"/>
      <c r="D85" s="92"/>
      <c r="E85" s="92"/>
      <c r="F85" s="92"/>
      <c r="G85" s="92"/>
      <c r="H85" s="92"/>
      <c r="I85" s="93"/>
      <c r="J85" s="94"/>
      <c r="K85" s="305">
        <v>0.05</v>
      </c>
      <c r="L85" s="862">
        <f>N78*K85</f>
        <v>371.71630339424632</v>
      </c>
      <c r="M85" s="863"/>
      <c r="N85" s="51"/>
    </row>
    <row r="86" spans="1:14" ht="15.75" thickBot="1">
      <c r="B86" s="825" t="s">
        <v>953</v>
      </c>
      <c r="C86" s="826"/>
      <c r="D86" s="826"/>
      <c r="E86" s="826"/>
      <c r="F86" s="826"/>
      <c r="G86" s="826"/>
      <c r="H86" s="826"/>
      <c r="I86" s="826"/>
      <c r="J86" s="826"/>
      <c r="K86" s="826"/>
      <c r="L86" s="826"/>
      <c r="M86" s="827"/>
      <c r="N86" s="52">
        <f>L83+L84+L85</f>
        <v>2230.2978203654779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9664.623888250404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1160.4915452101106</v>
      </c>
      <c r="M83" s="861"/>
      <c r="N83" s="51"/>
    </row>
    <row r="84" spans="1:14">
      <c r="B84" s="89" t="s">
        <v>973</v>
      </c>
      <c r="C84" s="90"/>
      <c r="D84" s="90"/>
      <c r="E84" s="90"/>
      <c r="F84" s="90"/>
      <c r="G84" s="90"/>
      <c r="H84" s="90"/>
      <c r="I84" s="87"/>
      <c r="J84" s="88"/>
      <c r="K84" s="304">
        <v>0.05</v>
      </c>
      <c r="L84" s="860">
        <f>N78*K84</f>
        <v>290.12288630252766</v>
      </c>
      <c r="M84" s="861"/>
      <c r="N84" s="51"/>
    </row>
    <row r="85" spans="1:14" ht="15.75" thickBot="1">
      <c r="B85" s="91" t="s">
        <v>974</v>
      </c>
      <c r="C85" s="92"/>
      <c r="D85" s="92"/>
      <c r="E85" s="92"/>
      <c r="F85" s="92"/>
      <c r="G85" s="92"/>
      <c r="H85" s="92"/>
      <c r="I85" s="93"/>
      <c r="J85" s="94"/>
      <c r="K85" s="305">
        <v>0.05</v>
      </c>
      <c r="L85" s="862">
        <f>N78*K85</f>
        <v>290.12288630252766</v>
      </c>
      <c r="M85" s="863"/>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7672.1235563604023</v>
      </c>
      <c r="N48" s="272">
        <f>K48*M48</f>
        <v>9206.5482676324827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9206.5482676324827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9423.6459936830342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1884.729198736607</v>
      </c>
      <c r="M83" s="861"/>
      <c r="N83" s="51"/>
    </row>
    <row r="84" spans="1:14">
      <c r="B84" s="89" t="s">
        <v>973</v>
      </c>
      <c r="C84" s="90"/>
      <c r="D84" s="90"/>
      <c r="E84" s="90"/>
      <c r="F84" s="90"/>
      <c r="G84" s="90"/>
      <c r="H84" s="90"/>
      <c r="I84" s="87"/>
      <c r="J84" s="88"/>
      <c r="K84" s="304">
        <v>0.05</v>
      </c>
      <c r="L84" s="860">
        <f>N78*K84</f>
        <v>471.18229968415176</v>
      </c>
      <c r="M84" s="861"/>
      <c r="N84" s="51"/>
    </row>
    <row r="85" spans="1:14" ht="15.75" thickBot="1">
      <c r="B85" s="91" t="s">
        <v>974</v>
      </c>
      <c r="C85" s="92"/>
      <c r="D85" s="92"/>
      <c r="E85" s="92"/>
      <c r="F85" s="92"/>
      <c r="G85" s="92"/>
      <c r="H85" s="92"/>
      <c r="I85" s="93"/>
      <c r="J85" s="94"/>
      <c r="K85" s="305">
        <v>0.05</v>
      </c>
      <c r="L85" s="862">
        <f>N78*K85</f>
        <v>471.18229968415176</v>
      </c>
      <c r="M85" s="863"/>
      <c r="N85" s="51"/>
    </row>
    <row r="86" spans="1:14" ht="15.75" thickBot="1">
      <c r="B86" s="825" t="s">
        <v>953</v>
      </c>
      <c r="C86" s="826"/>
      <c r="D86" s="826"/>
      <c r="E86" s="826"/>
      <c r="F86" s="826"/>
      <c r="G86" s="826"/>
      <c r="H86" s="826"/>
      <c r="I86" s="826"/>
      <c r="J86" s="826"/>
      <c r="K86" s="826"/>
      <c r="L86" s="826"/>
      <c r="M86" s="827"/>
      <c r="N86" s="52">
        <f>L83+L84+L85</f>
        <v>2827.093798104911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12250.739791787946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17938.871427640461</v>
      </c>
      <c r="N48" s="272">
        <f>K48*M48</f>
        <v>23320.532855932601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23320.532855932601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23537.63058198315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4707.5261163966306</v>
      </c>
      <c r="M83" s="861"/>
      <c r="N83" s="51"/>
    </row>
    <row r="84" spans="1:14">
      <c r="B84" s="89" t="s">
        <v>973</v>
      </c>
      <c r="C84" s="90"/>
      <c r="D84" s="90"/>
      <c r="E84" s="90"/>
      <c r="F84" s="90"/>
      <c r="G84" s="90"/>
      <c r="H84" s="90"/>
      <c r="I84" s="87"/>
      <c r="J84" s="88"/>
      <c r="K84" s="304">
        <v>0.05</v>
      </c>
      <c r="L84" s="860">
        <f>N78*K84</f>
        <v>1176.8815290991577</v>
      </c>
      <c r="M84" s="861"/>
      <c r="N84" s="51"/>
    </row>
    <row r="85" spans="1:14" ht="15.75" thickBot="1">
      <c r="B85" s="91" t="s">
        <v>974</v>
      </c>
      <c r="C85" s="92"/>
      <c r="D85" s="92"/>
      <c r="E85" s="92"/>
      <c r="F85" s="92"/>
      <c r="G85" s="92"/>
      <c r="H85" s="92"/>
      <c r="I85" s="93"/>
      <c r="J85" s="94"/>
      <c r="K85" s="305">
        <v>0.05</v>
      </c>
      <c r="L85" s="862">
        <f>N78*K85</f>
        <v>1176.8815290991577</v>
      </c>
      <c r="M85" s="863"/>
      <c r="N85" s="51"/>
    </row>
    <row r="86" spans="1:14" ht="15.75" thickBot="1">
      <c r="B86" s="825" t="s">
        <v>953</v>
      </c>
      <c r="C86" s="826"/>
      <c r="D86" s="826"/>
      <c r="E86" s="826"/>
      <c r="F86" s="826"/>
      <c r="G86" s="826"/>
      <c r="H86" s="826"/>
      <c r="I86" s="826"/>
      <c r="J86" s="826"/>
      <c r="K86" s="826"/>
      <c r="L86" s="826"/>
      <c r="M86" s="827"/>
      <c r="N86" s="52">
        <f>L83+L84+L85</f>
        <v>7061.2891745949464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30598.919756578096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303</v>
      </c>
      <c r="B36" s="874" t="str">
        <f>VLOOKUP(A36,EQUIPOS!A6:D154,3,FALSE)</f>
        <v>Retrocargador, pala de 1,1 m3 de capacidad, profundidad de excavación de 4.400 mm y una altura de 5.680 mm</v>
      </c>
      <c r="C36" s="875"/>
      <c r="D36" s="875"/>
      <c r="E36" s="875"/>
      <c r="F36" s="875"/>
      <c r="G36" s="875"/>
      <c r="H36" s="876"/>
      <c r="I36" s="267"/>
      <c r="J36" s="268"/>
      <c r="K36" s="269">
        <f>VLOOKUP(A36,EQUIPOS!A6:D163,4,FALSE)</f>
        <v>149591.1475858289</v>
      </c>
      <c r="L36" s="270"/>
      <c r="M36" s="271">
        <v>250</v>
      </c>
      <c r="N36" s="272">
        <f>K36/M36</f>
        <v>598.36459034331563</v>
      </c>
    </row>
    <row r="37" spans="1:14">
      <c r="A37" s="113" t="s">
        <v>373</v>
      </c>
      <c r="B37" s="874" t="str">
        <f>VLOOKUP(A37,EQUIPOS!A7:D154,3,FALSE)</f>
        <v>Volqueta 6 m3</v>
      </c>
      <c r="C37" s="875"/>
      <c r="D37" s="875"/>
      <c r="E37" s="875"/>
      <c r="F37" s="875"/>
      <c r="G37" s="875"/>
      <c r="H37" s="876"/>
      <c r="I37" s="267"/>
      <c r="J37" s="268"/>
      <c r="K37" s="269">
        <f>VLOOKUP(A37,EQUIPOS!A7:D164,4,FALSE)</f>
        <v>71899.162051503183</v>
      </c>
      <c r="L37" s="270"/>
      <c r="M37" s="271">
        <v>250</v>
      </c>
      <c r="N37" s="272">
        <f>K37/M37</f>
        <v>287.59664820601273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5.3737060903602005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891.3349446396885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998.80906644689253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199.76181328937852</v>
      </c>
      <c r="M83" s="861"/>
      <c r="N83" s="51"/>
    </row>
    <row r="84" spans="1:14">
      <c r="B84" s="89" t="s">
        <v>973</v>
      </c>
      <c r="C84" s="90"/>
      <c r="D84" s="90"/>
      <c r="E84" s="90"/>
      <c r="F84" s="90"/>
      <c r="G84" s="90"/>
      <c r="H84" s="90"/>
      <c r="I84" s="87"/>
      <c r="J84" s="88"/>
      <c r="K84" s="304">
        <v>0.05</v>
      </c>
      <c r="L84" s="860">
        <f>N78*K84</f>
        <v>49.940453322344631</v>
      </c>
      <c r="M84" s="861"/>
      <c r="N84" s="51"/>
    </row>
    <row r="85" spans="1:14" ht="15.75" thickBot="1">
      <c r="B85" s="91" t="s">
        <v>974</v>
      </c>
      <c r="C85" s="92"/>
      <c r="D85" s="92"/>
      <c r="E85" s="92"/>
      <c r="F85" s="92"/>
      <c r="G85" s="92"/>
      <c r="H85" s="92"/>
      <c r="I85" s="93"/>
      <c r="J85" s="94"/>
      <c r="K85" s="305">
        <v>0.05</v>
      </c>
      <c r="L85" s="862">
        <f>N78*K85</f>
        <v>49.940453322344631</v>
      </c>
      <c r="M85" s="863"/>
      <c r="N85" s="51"/>
    </row>
    <row r="86" spans="1:14" ht="15.75" thickBot="1">
      <c r="B86" s="825" t="s">
        <v>953</v>
      </c>
      <c r="C86" s="826"/>
      <c r="D86" s="826"/>
      <c r="E86" s="826"/>
      <c r="F86" s="826"/>
      <c r="G86" s="826"/>
      <c r="H86" s="826"/>
      <c r="I86" s="826"/>
      <c r="J86" s="826"/>
      <c r="K86" s="826"/>
      <c r="L86" s="826"/>
      <c r="M86" s="827"/>
      <c r="N86" s="52">
        <f>L83+L84+L85</f>
        <v>299.64271993406777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1298.4517863809604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35</v>
      </c>
      <c r="N36" s="272">
        <f>K36/M36</f>
        <v>2344.3897389305303</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35</v>
      </c>
      <c r="N37" s="272">
        <f>K37/M37</f>
        <v>6914.391995799263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35</v>
      </c>
      <c r="N38" s="272">
        <f>K38/M38</f>
        <v>4017.0066706093717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13291.141851311622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55.721352613595968</v>
      </c>
      <c r="N48" s="272">
        <f>K48*M48</f>
        <v>1393.0338153398993</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439.38238557727266</v>
      </c>
      <c r="N49" s="272">
        <f>K49*M49</f>
        <v>35150.590846181811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36543.62466152171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50602.438811456217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10120.487762291245</v>
      </c>
      <c r="M83" s="861"/>
      <c r="N83" s="51"/>
    </row>
    <row r="84" spans="1:14">
      <c r="B84" s="89" t="s">
        <v>973</v>
      </c>
      <c r="C84" s="90"/>
      <c r="D84" s="90"/>
      <c r="E84" s="90"/>
      <c r="F84" s="90"/>
      <c r="G84" s="90"/>
      <c r="H84" s="90"/>
      <c r="I84" s="87"/>
      <c r="J84" s="88"/>
      <c r="K84" s="304">
        <v>0.05</v>
      </c>
      <c r="L84" s="860">
        <f>N78*K84</f>
        <v>2530.1219405728111</v>
      </c>
      <c r="M84" s="861"/>
      <c r="N84" s="51"/>
    </row>
    <row r="85" spans="1:14" ht="15.75" thickBot="1">
      <c r="B85" s="91" t="s">
        <v>974</v>
      </c>
      <c r="C85" s="92"/>
      <c r="D85" s="92"/>
      <c r="E85" s="92"/>
      <c r="F85" s="92"/>
      <c r="G85" s="92"/>
      <c r="H85" s="92"/>
      <c r="I85" s="93"/>
      <c r="J85" s="94"/>
      <c r="K85" s="305">
        <v>0.05</v>
      </c>
      <c r="L85" s="862">
        <f>N78*K85</f>
        <v>2530.1219405728111</v>
      </c>
      <c r="M85" s="863"/>
      <c r="N85" s="51"/>
    </row>
    <row r="86" spans="1:14" ht="15.75" thickBot="1">
      <c r="B86" s="825" t="s">
        <v>953</v>
      </c>
      <c r="C86" s="826"/>
      <c r="D86" s="826"/>
      <c r="E86" s="826"/>
      <c r="F86" s="826"/>
      <c r="G86" s="826"/>
      <c r="H86" s="826"/>
      <c r="I86" s="826"/>
      <c r="J86" s="826"/>
      <c r="K86" s="826"/>
      <c r="L86" s="826"/>
      <c r="M86" s="827"/>
      <c r="N86" s="52">
        <f>L83+L84+L85</f>
        <v>15180.731643436868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65783.170454893087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35</v>
      </c>
      <c r="N36" s="272">
        <f>K36/M36</f>
        <v>2344.3897389305303</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35</v>
      </c>
      <c r="N37" s="272">
        <f>K37/M37</f>
        <v>6914.391995799263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35</v>
      </c>
      <c r="N38" s="272">
        <f>K38/M38</f>
        <v>4017.0066706093717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13291.141851311622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55.721352613595968</v>
      </c>
      <c r="N48" s="272">
        <f>K48*M48</f>
        <v>1393.0338153398993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1393.0338153398993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15451.847965274406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3090.3695930548815</v>
      </c>
      <c r="M83" s="861"/>
      <c r="N83" s="51"/>
    </row>
    <row r="84" spans="1:14">
      <c r="B84" s="89" t="s">
        <v>973</v>
      </c>
      <c r="C84" s="90"/>
      <c r="D84" s="90"/>
      <c r="E84" s="90"/>
      <c r="F84" s="90"/>
      <c r="G84" s="90"/>
      <c r="H84" s="90"/>
      <c r="I84" s="87"/>
      <c r="J84" s="88"/>
      <c r="K84" s="304">
        <v>0.05</v>
      </c>
      <c r="L84" s="860">
        <f>N78*K84</f>
        <v>772.59239826372038</v>
      </c>
      <c r="M84" s="861"/>
      <c r="N84" s="51"/>
    </row>
    <row r="85" spans="1:14" ht="15.75" thickBot="1">
      <c r="B85" s="91" t="s">
        <v>974</v>
      </c>
      <c r="C85" s="92"/>
      <c r="D85" s="92"/>
      <c r="E85" s="92"/>
      <c r="F85" s="92"/>
      <c r="G85" s="92"/>
      <c r="H85" s="92"/>
      <c r="I85" s="93"/>
      <c r="J85" s="94"/>
      <c r="K85" s="305">
        <v>0.05</v>
      </c>
      <c r="L85" s="862">
        <f>N78*K85</f>
        <v>772.59239826372038</v>
      </c>
      <c r="M85" s="863"/>
      <c r="N85" s="51"/>
    </row>
    <row r="86" spans="1:14" ht="15.75" thickBot="1">
      <c r="B86" s="825" t="s">
        <v>953</v>
      </c>
      <c r="C86" s="826"/>
      <c r="D86" s="826"/>
      <c r="E86" s="826"/>
      <c r="F86" s="826"/>
      <c r="G86" s="826"/>
      <c r="H86" s="826"/>
      <c r="I86" s="826"/>
      <c r="J86" s="826"/>
      <c r="K86" s="826"/>
      <c r="L86" s="826"/>
      <c r="M86" s="827"/>
      <c r="N86" s="52">
        <f>L83+L84+L85</f>
        <v>4635.5543895823221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20087.402354856727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439.38238557727266</v>
      </c>
      <c r="N48" s="272">
        <f>K48*M48</f>
        <v>439.38238557727266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439.38238557727266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439.38238557727266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87.876477115454534</v>
      </c>
      <c r="M83" s="861"/>
      <c r="N83" s="51"/>
    </row>
    <row r="84" spans="1:14">
      <c r="B84" s="89" t="s">
        <v>973</v>
      </c>
      <c r="C84" s="90"/>
      <c r="D84" s="90"/>
      <c r="E84" s="90"/>
      <c r="F84" s="90"/>
      <c r="G84" s="90"/>
      <c r="H84" s="90"/>
      <c r="I84" s="87"/>
      <c r="J84" s="88"/>
      <c r="K84" s="304">
        <v>0.05</v>
      </c>
      <c r="L84" s="860">
        <f>N78*K84</f>
        <v>21.969119278863634</v>
      </c>
      <c r="M84" s="861"/>
      <c r="N84" s="51"/>
    </row>
    <row r="85" spans="1:14" ht="15.75" thickBot="1">
      <c r="B85" s="91" t="s">
        <v>974</v>
      </c>
      <c r="C85" s="92"/>
      <c r="D85" s="92"/>
      <c r="E85" s="92"/>
      <c r="F85" s="92"/>
      <c r="G85" s="92"/>
      <c r="H85" s="92"/>
      <c r="I85" s="93"/>
      <c r="J85" s="94"/>
      <c r="K85" s="305">
        <v>0.05</v>
      </c>
      <c r="L85" s="862">
        <f>N78*K85</f>
        <v>21.969119278863634</v>
      </c>
      <c r="M85" s="863"/>
      <c r="N85" s="51"/>
    </row>
    <row r="86" spans="1:14" ht="15.75" thickBot="1">
      <c r="B86" s="825" t="s">
        <v>953</v>
      </c>
      <c r="C86" s="826"/>
      <c r="D86" s="826"/>
      <c r="E86" s="826"/>
      <c r="F86" s="826"/>
      <c r="G86" s="826"/>
      <c r="H86" s="826"/>
      <c r="I86" s="826"/>
      <c r="J86" s="826"/>
      <c r="K86" s="826"/>
      <c r="L86" s="826"/>
      <c r="M86" s="827"/>
      <c r="N86" s="52">
        <f>L83+L84+L85</f>
        <v>131.81471567318181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571.19710125045447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35</v>
      </c>
      <c r="N36" s="272">
        <f>K36/M36</f>
        <v>2344.3897389305303</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35</v>
      </c>
      <c r="N37" s="272">
        <f>K37/M37</f>
        <v>6914.391995799263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35</v>
      </c>
      <c r="N38" s="272">
        <f>K38/M38</f>
        <v>4017.0066706093717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13291.141851311622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873.08616197099411</v>
      </c>
      <c r="N48" s="272">
        <f>K48*M48</f>
        <v>69846.892957679534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55.721352613595968</v>
      </c>
      <c r="N49" s="272">
        <f>K49*M49</f>
        <v>1393.0338153398993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71239.926773019441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85298.740922953948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17059.74818459079</v>
      </c>
      <c r="M83" s="861"/>
      <c r="N83" s="51"/>
    </row>
    <row r="84" spans="1:14">
      <c r="B84" s="89" t="s">
        <v>973</v>
      </c>
      <c r="C84" s="90"/>
      <c r="D84" s="90"/>
      <c r="E84" s="90"/>
      <c r="F84" s="90"/>
      <c r="G84" s="90"/>
      <c r="H84" s="90"/>
      <c r="I84" s="87"/>
      <c r="J84" s="88"/>
      <c r="K84" s="304">
        <v>0.05</v>
      </c>
      <c r="L84" s="860">
        <f>N78*K84</f>
        <v>4264.9370461476974</v>
      </c>
      <c r="M84" s="861"/>
      <c r="N84" s="51"/>
    </row>
    <row r="85" spans="1:14" ht="15.75" thickBot="1">
      <c r="B85" s="91" t="s">
        <v>974</v>
      </c>
      <c r="C85" s="92"/>
      <c r="D85" s="92"/>
      <c r="E85" s="92"/>
      <c r="F85" s="92"/>
      <c r="G85" s="92"/>
      <c r="H85" s="92"/>
      <c r="I85" s="93"/>
      <c r="J85" s="94"/>
      <c r="K85" s="305">
        <v>0.05</v>
      </c>
      <c r="L85" s="862">
        <f>N78*K85</f>
        <v>4264.9370461476974</v>
      </c>
      <c r="M85" s="863"/>
      <c r="N85" s="51"/>
    </row>
    <row r="86" spans="1:14" ht="15.75" thickBot="1">
      <c r="B86" s="825" t="s">
        <v>953</v>
      </c>
      <c r="C86" s="826"/>
      <c r="D86" s="826"/>
      <c r="E86" s="826"/>
      <c r="F86" s="826"/>
      <c r="G86" s="826"/>
      <c r="H86" s="826"/>
      <c r="I86" s="826"/>
      <c r="J86" s="826"/>
      <c r="K86" s="826"/>
      <c r="L86" s="826"/>
      <c r="M86" s="827"/>
      <c r="N86" s="52">
        <f>L83+L84+L85</f>
        <v>25589.622276886184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110888.36319984013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35</v>
      </c>
      <c r="N36" s="272">
        <f>K36/M36</f>
        <v>2344.3897389305303</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35</v>
      </c>
      <c r="N37" s="272">
        <f>K37/M37</f>
        <v>6914.391995799263</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35</v>
      </c>
      <c r="N38" s="272">
        <f>K38/M38</f>
        <v>4017.0066706093717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13291.141851311622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55.721352613595968</v>
      </c>
      <c r="N48" s="272">
        <f>K48*M48</f>
        <v>1393.0338153398993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1393.0338153398993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15451.847965274406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3090.3695930548815</v>
      </c>
      <c r="M82" s="861"/>
      <c r="N82" s="51"/>
    </row>
    <row r="83" spans="1:14">
      <c r="B83" s="89" t="s">
        <v>973</v>
      </c>
      <c r="C83" s="90"/>
      <c r="D83" s="90"/>
      <c r="E83" s="90"/>
      <c r="F83" s="90"/>
      <c r="G83" s="90"/>
      <c r="H83" s="90"/>
      <c r="I83" s="87"/>
      <c r="J83" s="88"/>
      <c r="K83" s="304">
        <v>0.05</v>
      </c>
      <c r="L83" s="860">
        <f>N77*K83</f>
        <v>772.59239826372038</v>
      </c>
      <c r="M83" s="861"/>
      <c r="N83" s="51"/>
    </row>
    <row r="84" spans="1:14" ht="15.75" thickBot="1">
      <c r="B84" s="91" t="s">
        <v>974</v>
      </c>
      <c r="C84" s="92"/>
      <c r="D84" s="92"/>
      <c r="E84" s="92"/>
      <c r="F84" s="92"/>
      <c r="G84" s="92"/>
      <c r="H84" s="92"/>
      <c r="I84" s="93"/>
      <c r="J84" s="94"/>
      <c r="K84" s="305">
        <v>0.05</v>
      </c>
      <c r="L84" s="862">
        <f>N77*K84</f>
        <v>772.59239826372038</v>
      </c>
      <c r="M84" s="863"/>
      <c r="N84" s="51"/>
    </row>
    <row r="85" spans="1:14" ht="15.75" thickBot="1">
      <c r="B85" s="825" t="s">
        <v>953</v>
      </c>
      <c r="C85" s="826"/>
      <c r="D85" s="826"/>
      <c r="E85" s="826"/>
      <c r="F85" s="826"/>
      <c r="G85" s="826"/>
      <c r="H85" s="826"/>
      <c r="I85" s="826"/>
      <c r="J85" s="826"/>
      <c r="K85" s="826"/>
      <c r="L85" s="826"/>
      <c r="M85" s="827"/>
      <c r="N85" s="52">
        <f>L82+L83+L84</f>
        <v>4635.5543895823221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20087.402354856727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ht="21"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873.08616197099411</v>
      </c>
      <c r="N48" s="272">
        <f>K48*M48</f>
        <v>873.08616197099411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873.08616197099411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873.08616197099411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174.61723239419882</v>
      </c>
      <c r="M83" s="861"/>
      <c r="N83" s="51"/>
    </row>
    <row r="84" spans="1:14">
      <c r="B84" s="89" t="s">
        <v>973</v>
      </c>
      <c r="C84" s="90"/>
      <c r="D84" s="90"/>
      <c r="E84" s="90"/>
      <c r="F84" s="90"/>
      <c r="G84" s="90"/>
      <c r="H84" s="90"/>
      <c r="I84" s="87"/>
      <c r="J84" s="88"/>
      <c r="K84" s="304">
        <v>0.05</v>
      </c>
      <c r="L84" s="860">
        <f>N78*K84</f>
        <v>43.654308098549706</v>
      </c>
      <c r="M84" s="861"/>
      <c r="N84" s="51"/>
    </row>
    <row r="85" spans="1:14" ht="15.75" thickBot="1">
      <c r="B85" s="91" t="s">
        <v>974</v>
      </c>
      <c r="C85" s="92"/>
      <c r="D85" s="92"/>
      <c r="E85" s="92"/>
      <c r="F85" s="92"/>
      <c r="G85" s="92"/>
      <c r="H85" s="92"/>
      <c r="I85" s="93"/>
      <c r="J85" s="94"/>
      <c r="K85" s="305">
        <v>0.05</v>
      </c>
      <c r="L85" s="862">
        <f>N78*K85</f>
        <v>43.654308098549706</v>
      </c>
      <c r="M85" s="863"/>
      <c r="N85" s="51"/>
    </row>
    <row r="86" spans="1:14" ht="15.75" thickBot="1">
      <c r="B86" s="825" t="s">
        <v>953</v>
      </c>
      <c r="C86" s="826"/>
      <c r="D86" s="826"/>
      <c r="E86" s="826"/>
      <c r="F86" s="826"/>
      <c r="G86" s="826"/>
      <c r="H86" s="826"/>
      <c r="I86" s="826"/>
      <c r="J86" s="826"/>
      <c r="K86" s="826"/>
      <c r="L86" s="826"/>
      <c r="M86" s="827"/>
      <c r="N86" s="52">
        <f>L83+L84+L85</f>
        <v>261.92584859129823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1135.0120105622923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600</v>
      </c>
      <c r="N36" s="272">
        <f>K36/M36</f>
        <v>136.75606810428093</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600</v>
      </c>
      <c r="N37" s="272">
        <f>K37/M37</f>
        <v>403.33953308829035</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600</v>
      </c>
      <c r="N38" s="272">
        <f>K38/M38</f>
        <v>234.32538911888003</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0.44780884086334993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774.86879915231464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55.721352613595968</v>
      </c>
      <c r="N48" s="272">
        <f>K48*M48</f>
        <v>167.1640578407879</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167.1640578407879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986.81374107943748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197.36274821588751</v>
      </c>
      <c r="M82" s="861"/>
      <c r="N82" s="51"/>
    </row>
    <row r="83" spans="1:14">
      <c r="B83" s="89" t="s">
        <v>973</v>
      </c>
      <c r="C83" s="90"/>
      <c r="D83" s="90"/>
      <c r="E83" s="90"/>
      <c r="F83" s="90"/>
      <c r="G83" s="90"/>
      <c r="H83" s="90"/>
      <c r="I83" s="87"/>
      <c r="J83" s="88"/>
      <c r="K83" s="304">
        <v>0.05</v>
      </c>
      <c r="L83" s="860">
        <f>N77*K83</f>
        <v>49.340687053971877</v>
      </c>
      <c r="M83" s="861"/>
      <c r="N83" s="51"/>
    </row>
    <row r="84" spans="1:14" ht="15.75" thickBot="1">
      <c r="B84" s="91" t="s">
        <v>974</v>
      </c>
      <c r="C84" s="92"/>
      <c r="D84" s="92"/>
      <c r="E84" s="92"/>
      <c r="F84" s="92"/>
      <c r="G84" s="92"/>
      <c r="H84" s="92"/>
      <c r="I84" s="93"/>
      <c r="J84" s="94"/>
      <c r="K84" s="305">
        <v>0.05</v>
      </c>
      <c r="L84" s="862">
        <f>N77*K84</f>
        <v>49.340687053971877</v>
      </c>
      <c r="M84" s="863"/>
      <c r="N84" s="51"/>
    </row>
    <row r="85" spans="1:14" ht="15.75" thickBot="1">
      <c r="B85" s="825" t="s">
        <v>953</v>
      </c>
      <c r="C85" s="826"/>
      <c r="D85" s="826"/>
      <c r="E85" s="826"/>
      <c r="F85" s="826"/>
      <c r="G85" s="826"/>
      <c r="H85" s="826"/>
      <c r="I85" s="826"/>
      <c r="J85" s="826"/>
      <c r="K85" s="826"/>
      <c r="L85" s="826"/>
      <c r="M85" s="827"/>
      <c r="N85" s="52">
        <f>L82+L83+L84</f>
        <v>296.04412232383123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1282.8578634032688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11.941569089689333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10337.554773242373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55.721352613595968</v>
      </c>
      <c r="N48" s="272">
        <f>K48*M48</f>
        <v>1393.0338153398993</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31111.680064381031</v>
      </c>
      <c r="N49" s="272">
        <f>K49*M49</f>
        <v>38889.600080476288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40282.633895816187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2">
        <f>VLOOKUP(A58,TRANSPORTE!A5:D117,4,FALSE)</f>
        <v>1255.9989130930808</v>
      </c>
      <c r="M58" s="913"/>
      <c r="N58" s="287">
        <f>K58*L58</f>
        <v>1569.998641366351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1569.998641366351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52787.265764909374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10557.453152981876</v>
      </c>
      <c r="M82" s="861"/>
      <c r="N82" s="51"/>
    </row>
    <row r="83" spans="1:14">
      <c r="B83" s="89" t="s">
        <v>973</v>
      </c>
      <c r="C83" s="90"/>
      <c r="D83" s="90"/>
      <c r="E83" s="90"/>
      <c r="F83" s="90"/>
      <c r="G83" s="90"/>
      <c r="H83" s="90"/>
      <c r="I83" s="87"/>
      <c r="J83" s="88"/>
      <c r="K83" s="304">
        <v>0.05</v>
      </c>
      <c r="L83" s="860">
        <f>N77*K83</f>
        <v>2639.363288245469</v>
      </c>
      <c r="M83" s="861"/>
      <c r="N83" s="51"/>
    </row>
    <row r="84" spans="1:14" ht="15.75" thickBot="1">
      <c r="B84" s="91" t="s">
        <v>974</v>
      </c>
      <c r="C84" s="92"/>
      <c r="D84" s="92"/>
      <c r="E84" s="92"/>
      <c r="F84" s="92"/>
      <c r="G84" s="92"/>
      <c r="H84" s="92"/>
      <c r="I84" s="93"/>
      <c r="J84" s="94"/>
      <c r="K84" s="305">
        <v>0.05</v>
      </c>
      <c r="L84" s="862">
        <f>N77*K84</f>
        <v>2639.363288245469</v>
      </c>
      <c r="M84" s="863"/>
      <c r="N84" s="51"/>
    </row>
    <row r="85" spans="1:14" ht="15.75" thickBot="1">
      <c r="B85" s="825" t="s">
        <v>953</v>
      </c>
      <c r="C85" s="826"/>
      <c r="D85" s="826"/>
      <c r="E85" s="826"/>
      <c r="F85" s="826"/>
      <c r="G85" s="826"/>
      <c r="H85" s="826"/>
      <c r="I85" s="826"/>
      <c r="J85" s="826"/>
      <c r="K85" s="826"/>
      <c r="L85" s="826"/>
      <c r="M85" s="827"/>
      <c r="N85" s="52">
        <f>L82+L83+L84</f>
        <v>15836.179729472815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68623.445494382191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29.25"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6710.3656552473094</v>
      </c>
      <c r="N48" s="272">
        <f>K48*M48</f>
        <v>6710.3656552473094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6710.3656552473094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6710.3656552473094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1342.0731310494621</v>
      </c>
      <c r="M83" s="861"/>
      <c r="N83" s="51"/>
    </row>
    <row r="84" spans="1:14">
      <c r="B84" s="89" t="s">
        <v>973</v>
      </c>
      <c r="C84" s="90"/>
      <c r="D84" s="90"/>
      <c r="E84" s="90"/>
      <c r="F84" s="90"/>
      <c r="G84" s="90"/>
      <c r="H84" s="90"/>
      <c r="I84" s="87"/>
      <c r="J84" s="88"/>
      <c r="K84" s="304">
        <v>0.05</v>
      </c>
      <c r="L84" s="860">
        <f>N78*K84</f>
        <v>335.51828276236552</v>
      </c>
      <c r="M84" s="861"/>
      <c r="N84" s="51"/>
    </row>
    <row r="85" spans="1:14" ht="15.75" thickBot="1">
      <c r="B85" s="91" t="s">
        <v>974</v>
      </c>
      <c r="C85" s="92"/>
      <c r="D85" s="92"/>
      <c r="E85" s="92"/>
      <c r="F85" s="92"/>
      <c r="G85" s="92"/>
      <c r="H85" s="92"/>
      <c r="I85" s="93"/>
      <c r="J85" s="94"/>
      <c r="K85" s="305">
        <v>0.05</v>
      </c>
      <c r="L85" s="862">
        <f>N78*K85</f>
        <v>335.51828276236552</v>
      </c>
      <c r="M85" s="863"/>
      <c r="N85" s="51"/>
    </row>
    <row r="86" spans="1:14" ht="15.75" thickBot="1">
      <c r="B86" s="825" t="s">
        <v>953</v>
      </c>
      <c r="C86" s="826"/>
      <c r="D86" s="826"/>
      <c r="E86" s="826"/>
      <c r="F86" s="826"/>
      <c r="G86" s="826"/>
      <c r="H86" s="826"/>
      <c r="I86" s="826"/>
      <c r="J86" s="826"/>
      <c r="K86" s="826"/>
      <c r="L86" s="826"/>
      <c r="M86" s="827"/>
      <c r="N86" s="52">
        <f>L83+L84+L85</f>
        <v>2013.1096965741931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8723.475351821502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4249.8982483232967</v>
      </c>
      <c r="N48" s="272">
        <f>K48*M48</f>
        <v>4249.8982483232967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4249.8982483232967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4249.8982483232967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849.97964966465941</v>
      </c>
      <c r="M83" s="861"/>
      <c r="N83" s="51"/>
    </row>
    <row r="84" spans="1:14">
      <c r="B84" s="89" t="s">
        <v>973</v>
      </c>
      <c r="C84" s="90"/>
      <c r="D84" s="90"/>
      <c r="E84" s="90"/>
      <c r="F84" s="90"/>
      <c r="G84" s="90"/>
      <c r="H84" s="90"/>
      <c r="I84" s="87"/>
      <c r="J84" s="88"/>
      <c r="K84" s="304">
        <v>0.05</v>
      </c>
      <c r="L84" s="860">
        <f>N78*K84</f>
        <v>212.49491241616485</v>
      </c>
      <c r="M84" s="861"/>
      <c r="N84" s="51"/>
    </row>
    <row r="85" spans="1:14" ht="15.75" thickBot="1">
      <c r="B85" s="91" t="s">
        <v>974</v>
      </c>
      <c r="C85" s="92"/>
      <c r="D85" s="92"/>
      <c r="E85" s="92"/>
      <c r="F85" s="92"/>
      <c r="G85" s="92"/>
      <c r="H85" s="92"/>
      <c r="I85" s="93"/>
      <c r="J85" s="94"/>
      <c r="K85" s="305">
        <v>0.05</v>
      </c>
      <c r="L85" s="862">
        <f>N78*K85</f>
        <v>212.49491241616485</v>
      </c>
      <c r="M85" s="863"/>
      <c r="N85" s="51"/>
    </row>
    <row r="86" spans="1:14" ht="15.75" thickBot="1">
      <c r="B86" s="825" t="s">
        <v>953</v>
      </c>
      <c r="C86" s="826"/>
      <c r="D86" s="826"/>
      <c r="E86" s="826"/>
      <c r="F86" s="826"/>
      <c r="G86" s="826"/>
      <c r="H86" s="826"/>
      <c r="I86" s="826"/>
      <c r="J86" s="826"/>
      <c r="K86" s="826"/>
      <c r="L86" s="826"/>
      <c r="M86" s="827"/>
      <c r="N86" s="52">
        <f>L83+L84+L85</f>
        <v>1274.9694744969891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5524.867722820286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ht="18.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55.721352613595968</v>
      </c>
      <c r="N48" s="272">
        <f>K48*M48</f>
        <v>55.721352613595968</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4249.8982483232967</v>
      </c>
      <c r="N49" s="272">
        <f>K49*M49</f>
        <v>1529.9633693963867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1585.6847220099826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4" t="s">
        <v>963</v>
      </c>
      <c r="C68" s="865"/>
      <c r="D68" s="865"/>
      <c r="E68" s="865"/>
      <c r="F68" s="865"/>
      <c r="G68" s="865"/>
      <c r="H68" s="865"/>
      <c r="I68" s="73" t="s">
        <v>964</v>
      </c>
      <c r="J68" s="75" t="s">
        <v>1410</v>
      </c>
      <c r="K68" s="74" t="s">
        <v>966</v>
      </c>
      <c r="L68" s="866" t="s">
        <v>950</v>
      </c>
      <c r="M68" s="86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1"/>
      <c r="C74" s="902"/>
      <c r="D74" s="902"/>
      <c r="E74" s="902"/>
      <c r="F74" s="902"/>
      <c r="G74" s="902"/>
      <c r="H74" s="902"/>
      <c r="I74" s="126"/>
      <c r="J74" s="126"/>
      <c r="K74" s="126"/>
      <c r="L74" s="915"/>
      <c r="M74" s="915"/>
      <c r="N74" s="45"/>
    </row>
    <row r="75" spans="2:15" ht="15.75" thickBot="1">
      <c r="B75" s="825" t="s">
        <v>953</v>
      </c>
      <c r="C75" s="826"/>
      <c r="D75" s="826"/>
      <c r="E75" s="826"/>
      <c r="F75" s="826"/>
      <c r="G75" s="826"/>
      <c r="H75" s="826"/>
      <c r="I75" s="868"/>
      <c r="J75" s="868"/>
      <c r="K75" s="868"/>
      <c r="L75" s="868"/>
      <c r="M75" s="869"/>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1585.6847220099826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317.13694440199652</v>
      </c>
      <c r="M82" s="861"/>
      <c r="N82" s="51"/>
    </row>
    <row r="83" spans="1:14">
      <c r="B83" s="89" t="s">
        <v>973</v>
      </c>
      <c r="C83" s="90"/>
      <c r="D83" s="90"/>
      <c r="E83" s="90"/>
      <c r="F83" s="90"/>
      <c r="G83" s="90"/>
      <c r="H83" s="90"/>
      <c r="I83" s="87"/>
      <c r="J83" s="88"/>
      <c r="K83" s="304">
        <v>0.05</v>
      </c>
      <c r="L83" s="860">
        <f>N77*K83</f>
        <v>79.284236100499129</v>
      </c>
      <c r="M83" s="861"/>
      <c r="N83" s="51"/>
    </row>
    <row r="84" spans="1:14" ht="15.75" thickBot="1">
      <c r="B84" s="91" t="s">
        <v>974</v>
      </c>
      <c r="C84" s="92"/>
      <c r="D84" s="92"/>
      <c r="E84" s="92"/>
      <c r="F84" s="92"/>
      <c r="G84" s="92"/>
      <c r="H84" s="92"/>
      <c r="I84" s="93"/>
      <c r="J84" s="94"/>
      <c r="K84" s="305">
        <v>0.05</v>
      </c>
      <c r="L84" s="862">
        <f>N77*K84</f>
        <v>79.284236100499129</v>
      </c>
      <c r="M84" s="863"/>
      <c r="N84" s="51"/>
    </row>
    <row r="85" spans="1:14" ht="15.75" thickBot="1">
      <c r="B85" s="825" t="s">
        <v>953</v>
      </c>
      <c r="C85" s="826"/>
      <c r="D85" s="826"/>
      <c r="E85" s="826"/>
      <c r="F85" s="826"/>
      <c r="G85" s="826"/>
      <c r="H85" s="826"/>
      <c r="I85" s="826"/>
      <c r="J85" s="826"/>
      <c r="K85" s="826"/>
      <c r="L85" s="826"/>
      <c r="M85" s="827"/>
      <c r="N85" s="52">
        <f>L82+L83+L84</f>
        <v>475.70541660299477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2061.3901386129774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31111.680064381031</v>
      </c>
      <c r="N48" s="272">
        <f>K48*M48</f>
        <v>38889.600080476288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55.721352613595968</v>
      </c>
      <c r="N49" s="272">
        <f>K49*M49</f>
        <v>1393.0338153398993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40282.633895816187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2">
        <f>VLOOKUP(A59,TRANSPORTE!A5:D117,4,FALSE)</f>
        <v>1255.9989130930808</v>
      </c>
      <c r="M59" s="913"/>
      <c r="N59" s="287">
        <f>K59*L59</f>
        <v>1569.998641366351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52781.294980364532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10556.258996072907</v>
      </c>
      <c r="M83" s="861"/>
      <c r="N83" s="51"/>
    </row>
    <row r="84" spans="1:14">
      <c r="B84" s="89" t="s">
        <v>973</v>
      </c>
      <c r="C84" s="90"/>
      <c r="D84" s="90"/>
      <c r="E84" s="90"/>
      <c r="F84" s="90"/>
      <c r="G84" s="90"/>
      <c r="H84" s="90"/>
      <c r="I84" s="87"/>
      <c r="J84" s="88"/>
      <c r="K84" s="304">
        <v>0.05</v>
      </c>
      <c r="L84" s="860">
        <f>N78*K84</f>
        <v>2639.0647490182268</v>
      </c>
      <c r="M84" s="861"/>
      <c r="N84" s="51"/>
    </row>
    <row r="85" spans="1:14" ht="15.75" thickBot="1">
      <c r="B85" s="91" t="s">
        <v>974</v>
      </c>
      <c r="C85" s="92"/>
      <c r="D85" s="92"/>
      <c r="E85" s="92"/>
      <c r="F85" s="92"/>
      <c r="G85" s="92"/>
      <c r="H85" s="92"/>
      <c r="I85" s="93"/>
      <c r="J85" s="94"/>
      <c r="K85" s="305">
        <v>0.05</v>
      </c>
      <c r="L85" s="862">
        <f>N78*K85</f>
        <v>2639.0647490182268</v>
      </c>
      <c r="M85" s="863"/>
      <c r="N85" s="51"/>
    </row>
    <row r="86" spans="1:14" ht="15.75" thickBot="1">
      <c r="B86" s="825" t="s">
        <v>953</v>
      </c>
      <c r="C86" s="826"/>
      <c r="D86" s="826"/>
      <c r="E86" s="826"/>
      <c r="F86" s="826"/>
      <c r="G86" s="826"/>
      <c r="H86" s="826"/>
      <c r="I86" s="826"/>
      <c r="J86" s="826"/>
      <c r="K86" s="826"/>
      <c r="L86" s="826"/>
      <c r="M86" s="827"/>
      <c r="N86" s="52">
        <f>L83+L84+L85</f>
        <v>15834.388494109362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68615.683474473888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50191.806921113006</v>
      </c>
      <c r="N48" s="272">
        <f>K48*M48</f>
        <v>65249.348997446912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66586.661460173214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79148.12249037622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15829.624498075245</v>
      </c>
      <c r="M83" s="861"/>
      <c r="N83" s="51"/>
    </row>
    <row r="84" spans="1:14">
      <c r="B84" s="89" t="s">
        <v>973</v>
      </c>
      <c r="C84" s="90"/>
      <c r="D84" s="90"/>
      <c r="E84" s="90"/>
      <c r="F84" s="90"/>
      <c r="G84" s="90"/>
      <c r="H84" s="90"/>
      <c r="I84" s="87"/>
      <c r="J84" s="88"/>
      <c r="K84" s="304">
        <v>0.05</v>
      </c>
      <c r="L84" s="860">
        <f>N78*K84</f>
        <v>3957.4061245188113</v>
      </c>
      <c r="M84" s="861"/>
      <c r="N84" s="51"/>
    </row>
    <row r="85" spans="1:14" ht="15.75" thickBot="1">
      <c r="B85" s="91" t="s">
        <v>974</v>
      </c>
      <c r="C85" s="92"/>
      <c r="D85" s="92"/>
      <c r="E85" s="92"/>
      <c r="F85" s="92"/>
      <c r="G85" s="92"/>
      <c r="H85" s="92"/>
      <c r="I85" s="93"/>
      <c r="J85" s="94"/>
      <c r="K85" s="305">
        <v>0.05</v>
      </c>
      <c r="L85" s="862">
        <f>N78*K85</f>
        <v>3957.4061245188113</v>
      </c>
      <c r="M85" s="863"/>
      <c r="N85" s="51"/>
    </row>
    <row r="86" spans="1:14" ht="15.75" thickBot="1">
      <c r="B86" s="825" t="s">
        <v>953</v>
      </c>
      <c r="C86" s="826"/>
      <c r="D86" s="826"/>
      <c r="E86" s="826"/>
      <c r="F86" s="826"/>
      <c r="G86" s="826"/>
      <c r="H86" s="826"/>
      <c r="I86" s="826"/>
      <c r="J86" s="826"/>
      <c r="K86" s="826"/>
      <c r="L86" s="826"/>
      <c r="M86" s="827"/>
      <c r="N86" s="52">
        <f>L83+L84+L85</f>
        <v>23744.436747112872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102892.5592374891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50191.806921113006</v>
      </c>
      <c r="N48" s="272">
        <f>K48*M48</f>
        <v>65249.348997446912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66586.661460173214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79148.12249037622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15829.624498075245</v>
      </c>
      <c r="M83" s="861"/>
      <c r="N83" s="51"/>
    </row>
    <row r="84" spans="1:14">
      <c r="B84" s="89" t="s">
        <v>973</v>
      </c>
      <c r="C84" s="90"/>
      <c r="D84" s="90"/>
      <c r="E84" s="90"/>
      <c r="F84" s="90"/>
      <c r="G84" s="90"/>
      <c r="H84" s="90"/>
      <c r="I84" s="87"/>
      <c r="J84" s="88"/>
      <c r="K84" s="304">
        <v>0.05</v>
      </c>
      <c r="L84" s="860">
        <f>N78*K84</f>
        <v>3957.4061245188113</v>
      </c>
      <c r="M84" s="861"/>
      <c r="N84" s="51"/>
    </row>
    <row r="85" spans="1:14" ht="15.75" thickBot="1">
      <c r="B85" s="91" t="s">
        <v>974</v>
      </c>
      <c r="C85" s="92"/>
      <c r="D85" s="92"/>
      <c r="E85" s="92"/>
      <c r="F85" s="92"/>
      <c r="G85" s="92"/>
      <c r="H85" s="92"/>
      <c r="I85" s="93"/>
      <c r="J85" s="94"/>
      <c r="K85" s="305">
        <v>0.05</v>
      </c>
      <c r="L85" s="862">
        <f>N78*K85</f>
        <v>3957.4061245188113</v>
      </c>
      <c r="M85" s="863"/>
      <c r="N85" s="51"/>
    </row>
    <row r="86" spans="1:14" ht="15.75" thickBot="1">
      <c r="B86" s="825" t="s">
        <v>953</v>
      </c>
      <c r="C86" s="826"/>
      <c r="D86" s="826"/>
      <c r="E86" s="826"/>
      <c r="F86" s="826"/>
      <c r="G86" s="826"/>
      <c r="H86" s="826"/>
      <c r="I86" s="826"/>
      <c r="J86" s="826"/>
      <c r="K86" s="826"/>
      <c r="L86" s="826"/>
      <c r="M86" s="827"/>
      <c r="N86" s="52">
        <f>L83+L84+L85</f>
        <v>23744.436747112872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102892.5592374891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39278.229896475576</v>
      </c>
      <c r="N48" s="272">
        <f>K48*M48</f>
        <v>51061.69886541825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52399.011328144552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64960.47235834755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12992.09447166951</v>
      </c>
      <c r="M83" s="861"/>
      <c r="N83" s="51"/>
    </row>
    <row r="84" spans="1:14">
      <c r="B84" s="89" t="s">
        <v>973</v>
      </c>
      <c r="C84" s="90"/>
      <c r="D84" s="90"/>
      <c r="E84" s="90"/>
      <c r="F84" s="90"/>
      <c r="G84" s="90"/>
      <c r="H84" s="90"/>
      <c r="I84" s="87"/>
      <c r="J84" s="88"/>
      <c r="K84" s="304">
        <v>0.05</v>
      </c>
      <c r="L84" s="860">
        <f>N78*K84</f>
        <v>3248.0236179173776</v>
      </c>
      <c r="M84" s="861"/>
      <c r="N84" s="51"/>
    </row>
    <row r="85" spans="1:14" ht="15.75" thickBot="1">
      <c r="B85" s="91" t="s">
        <v>974</v>
      </c>
      <c r="C85" s="92"/>
      <c r="D85" s="92"/>
      <c r="E85" s="92"/>
      <c r="F85" s="92"/>
      <c r="G85" s="92"/>
      <c r="H85" s="92"/>
      <c r="I85" s="93"/>
      <c r="J85" s="94"/>
      <c r="K85" s="305">
        <v>0.05</v>
      </c>
      <c r="L85" s="862">
        <f>N78*K85</f>
        <v>3248.0236179173776</v>
      </c>
      <c r="M85" s="863"/>
      <c r="N85" s="51"/>
    </row>
    <row r="86" spans="1:14" ht="15.75" thickBot="1">
      <c r="B86" s="825" t="s">
        <v>953</v>
      </c>
      <c r="C86" s="826"/>
      <c r="D86" s="826"/>
      <c r="E86" s="826"/>
      <c r="F86" s="826"/>
      <c r="G86" s="826"/>
      <c r="H86" s="826"/>
      <c r="I86" s="826"/>
      <c r="J86" s="826"/>
      <c r="K86" s="826"/>
      <c r="L86" s="826"/>
      <c r="M86" s="827"/>
      <c r="N86" s="52">
        <f>L83+L84+L85</f>
        <v>19488.141707504266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84448.614065851812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403"/>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50191.806921113006</v>
      </c>
      <c r="N48" s="272">
        <f>K48*M48</f>
        <v>65249.348997446912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66586.661460173214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91271.144002559333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18254.228800511868</v>
      </c>
      <c r="M83" s="861"/>
      <c r="N83" s="51"/>
    </row>
    <row r="84" spans="1:14">
      <c r="B84" s="89" t="s">
        <v>973</v>
      </c>
      <c r="C84" s="90"/>
      <c r="D84" s="90"/>
      <c r="E84" s="90"/>
      <c r="F84" s="90"/>
      <c r="G84" s="90"/>
      <c r="H84" s="90"/>
      <c r="I84" s="87"/>
      <c r="J84" s="88"/>
      <c r="K84" s="304">
        <v>0.05</v>
      </c>
      <c r="L84" s="860">
        <f>N78*K84</f>
        <v>4563.557200127967</v>
      </c>
      <c r="M84" s="861"/>
      <c r="N84" s="51"/>
    </row>
    <row r="85" spans="1:14" ht="15.75" thickBot="1">
      <c r="B85" s="91" t="s">
        <v>974</v>
      </c>
      <c r="C85" s="92"/>
      <c r="D85" s="92"/>
      <c r="E85" s="92"/>
      <c r="F85" s="92"/>
      <c r="G85" s="92"/>
      <c r="H85" s="92"/>
      <c r="I85" s="93"/>
      <c r="J85" s="94"/>
      <c r="K85" s="305">
        <v>0.05</v>
      </c>
      <c r="L85" s="862">
        <f>N78*K85</f>
        <v>4563.557200127967</v>
      </c>
      <c r="M85" s="863"/>
      <c r="N85" s="51"/>
    </row>
    <row r="86" spans="1:14" ht="15.75" thickBot="1">
      <c r="B86" s="825" t="s">
        <v>953</v>
      </c>
      <c r="C86" s="826"/>
      <c r="D86" s="826"/>
      <c r="E86" s="826"/>
      <c r="F86" s="826"/>
      <c r="G86" s="826"/>
      <c r="H86" s="826"/>
      <c r="I86" s="826"/>
      <c r="J86" s="826"/>
      <c r="K86" s="826"/>
      <c r="L86" s="826"/>
      <c r="M86" s="827"/>
      <c r="N86" s="52">
        <f>L83+L84+L85</f>
        <v>27381.343200767798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118652.48720332712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50191.806921113006</v>
      </c>
      <c r="N48" s="272">
        <f>K48*M48</f>
        <v>65249.348997446912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66586.661460173214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91271.144002559333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18254.228800511868</v>
      </c>
      <c r="M83" s="861"/>
      <c r="N83" s="51"/>
    </row>
    <row r="84" spans="1:14">
      <c r="B84" s="89" t="s">
        <v>973</v>
      </c>
      <c r="C84" s="90"/>
      <c r="D84" s="90"/>
      <c r="E84" s="90"/>
      <c r="F84" s="90"/>
      <c r="G84" s="90"/>
      <c r="H84" s="90"/>
      <c r="I84" s="87"/>
      <c r="J84" s="88"/>
      <c r="K84" s="304">
        <v>0.05</v>
      </c>
      <c r="L84" s="860">
        <f>N78*K84</f>
        <v>4563.557200127967</v>
      </c>
      <c r="M84" s="861"/>
      <c r="N84" s="51"/>
    </row>
    <row r="85" spans="1:14" ht="15.75" thickBot="1">
      <c r="B85" s="91" t="s">
        <v>974</v>
      </c>
      <c r="C85" s="92"/>
      <c r="D85" s="92"/>
      <c r="E85" s="92"/>
      <c r="F85" s="92"/>
      <c r="G85" s="92"/>
      <c r="H85" s="92"/>
      <c r="I85" s="93"/>
      <c r="J85" s="94"/>
      <c r="K85" s="305">
        <v>0.05</v>
      </c>
      <c r="L85" s="862">
        <f>N78*K85</f>
        <v>4563.557200127967</v>
      </c>
      <c r="M85" s="863"/>
      <c r="N85" s="51"/>
    </row>
    <row r="86" spans="1:14" ht="15.75" thickBot="1">
      <c r="B86" s="825" t="s">
        <v>953</v>
      </c>
      <c r="C86" s="826"/>
      <c r="D86" s="826"/>
      <c r="E86" s="826"/>
      <c r="F86" s="826"/>
      <c r="G86" s="826"/>
      <c r="H86" s="826"/>
      <c r="I86" s="826"/>
      <c r="J86" s="826"/>
      <c r="K86" s="826"/>
      <c r="L86" s="826"/>
      <c r="M86" s="827"/>
      <c r="N86" s="52">
        <f>L83+L84+L85</f>
        <v>27381.343200767798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118652.48720332712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39278.229896475576</v>
      </c>
      <c r="N48" s="272">
        <f>K48*M48</f>
        <v>51061.69886541825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52399.011328144552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77083.49387053067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15416.698774106135</v>
      </c>
      <c r="M83" s="861"/>
      <c r="N83" s="51"/>
    </row>
    <row r="84" spans="1:14">
      <c r="B84" s="89" t="s">
        <v>973</v>
      </c>
      <c r="C84" s="90"/>
      <c r="D84" s="90"/>
      <c r="E84" s="90"/>
      <c r="F84" s="90"/>
      <c r="G84" s="90"/>
      <c r="H84" s="90"/>
      <c r="I84" s="87"/>
      <c r="J84" s="88"/>
      <c r="K84" s="304">
        <v>0.05</v>
      </c>
      <c r="L84" s="860">
        <f>N78*K84</f>
        <v>3854.1746935265337</v>
      </c>
      <c r="M84" s="861"/>
      <c r="N84" s="51"/>
    </row>
    <row r="85" spans="1:14" ht="15.75" thickBot="1">
      <c r="B85" s="91" t="s">
        <v>974</v>
      </c>
      <c r="C85" s="92"/>
      <c r="D85" s="92"/>
      <c r="E85" s="92"/>
      <c r="F85" s="92"/>
      <c r="G85" s="92"/>
      <c r="H85" s="92"/>
      <c r="I85" s="93"/>
      <c r="J85" s="94"/>
      <c r="K85" s="305">
        <v>0.05</v>
      </c>
      <c r="L85" s="862">
        <f>N78*K85</f>
        <v>3854.1746935265337</v>
      </c>
      <c r="M85" s="863"/>
      <c r="N85" s="51"/>
    </row>
    <row r="86" spans="1:14" ht="15.75" thickBot="1">
      <c r="B86" s="825" t="s">
        <v>953</v>
      </c>
      <c r="C86" s="826"/>
      <c r="D86" s="826"/>
      <c r="E86" s="826"/>
      <c r="F86" s="826"/>
      <c r="G86" s="826"/>
      <c r="H86" s="826"/>
      <c r="I86" s="826"/>
      <c r="J86" s="826"/>
      <c r="K86" s="826"/>
      <c r="L86" s="826"/>
      <c r="M86" s="827"/>
      <c r="N86" s="52">
        <f>L83+L84+L85</f>
        <v>23125.0481611592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100208.54203168987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95536.97832099926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108098.43935120227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21619.687870240454</v>
      </c>
      <c r="M83" s="861"/>
      <c r="N83" s="51"/>
    </row>
    <row r="84" spans="1:14">
      <c r="B84" s="89" t="s">
        <v>973</v>
      </c>
      <c r="C84" s="90"/>
      <c r="D84" s="90"/>
      <c r="E84" s="90"/>
      <c r="F84" s="90"/>
      <c r="G84" s="90"/>
      <c r="H84" s="90"/>
      <c r="I84" s="87"/>
      <c r="J84" s="88"/>
      <c r="K84" s="304">
        <v>0.05</v>
      </c>
      <c r="L84" s="860">
        <f>N78*K84</f>
        <v>5404.9219675601134</v>
      </c>
      <c r="M84" s="861"/>
      <c r="N84" s="51"/>
    </row>
    <row r="85" spans="1:14" ht="15.75" thickBot="1">
      <c r="B85" s="91" t="s">
        <v>974</v>
      </c>
      <c r="C85" s="92"/>
      <c r="D85" s="92"/>
      <c r="E85" s="92"/>
      <c r="F85" s="92"/>
      <c r="G85" s="92"/>
      <c r="H85" s="92"/>
      <c r="I85" s="93"/>
      <c r="J85" s="94"/>
      <c r="K85" s="305">
        <v>0.05</v>
      </c>
      <c r="L85" s="862">
        <f>N78*K85</f>
        <v>5404.9219675601134</v>
      </c>
      <c r="M85" s="863"/>
      <c r="N85" s="51"/>
    </row>
    <row r="86" spans="1:14" ht="15.75" thickBot="1">
      <c r="B86" s="825" t="s">
        <v>953</v>
      </c>
      <c r="C86" s="826"/>
      <c r="D86" s="826"/>
      <c r="E86" s="826"/>
      <c r="F86" s="826"/>
      <c r="G86" s="826"/>
      <c r="H86" s="826"/>
      <c r="I86" s="826"/>
      <c r="J86" s="826"/>
      <c r="K86" s="826"/>
      <c r="L86" s="826"/>
      <c r="M86" s="827"/>
      <c r="N86" s="52">
        <f>L83+L84+L85</f>
        <v>32429.531805360679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140527.97115656294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77373.430057327219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89934.891087530224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17986.978217506046</v>
      </c>
      <c r="M83" s="861"/>
      <c r="N83" s="51"/>
    </row>
    <row r="84" spans="1:14">
      <c r="B84" s="89" t="s">
        <v>973</v>
      </c>
      <c r="C84" s="90"/>
      <c r="D84" s="90"/>
      <c r="E84" s="90"/>
      <c r="F84" s="90"/>
      <c r="G84" s="90"/>
      <c r="H84" s="90"/>
      <c r="I84" s="87"/>
      <c r="J84" s="88"/>
      <c r="K84" s="304">
        <v>0.05</v>
      </c>
      <c r="L84" s="860">
        <f>N78*K84</f>
        <v>4496.7445543765116</v>
      </c>
      <c r="M84" s="861"/>
      <c r="N84" s="51"/>
    </row>
    <row r="85" spans="1:14" ht="15.75" thickBot="1">
      <c r="B85" s="91" t="s">
        <v>974</v>
      </c>
      <c r="C85" s="92"/>
      <c r="D85" s="92"/>
      <c r="E85" s="92"/>
      <c r="F85" s="92"/>
      <c r="G85" s="92"/>
      <c r="H85" s="92"/>
      <c r="I85" s="93"/>
      <c r="J85" s="94"/>
      <c r="K85" s="305">
        <v>0.05</v>
      </c>
      <c r="L85" s="862">
        <f>N78*K85</f>
        <v>4496.7445543765116</v>
      </c>
      <c r="M85" s="863"/>
      <c r="N85" s="51"/>
    </row>
    <row r="86" spans="1:14" ht="15.75" thickBot="1">
      <c r="B86" s="825" t="s">
        <v>953</v>
      </c>
      <c r="C86" s="826"/>
      <c r="D86" s="826"/>
      <c r="E86" s="826"/>
      <c r="F86" s="826"/>
      <c r="G86" s="826"/>
      <c r="H86" s="826"/>
      <c r="I86" s="826"/>
      <c r="J86" s="826"/>
      <c r="K86" s="826"/>
      <c r="L86" s="826"/>
      <c r="M86" s="827"/>
      <c r="N86" s="52">
        <f>L83+L84+L85</f>
        <v>26980.467326259073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116915.3584137893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242003.7198529742</v>
      </c>
      <c r="L37" s="270"/>
      <c r="M37" s="271">
        <v>45</v>
      </c>
      <c r="N37" s="272">
        <f>K37/M37</f>
        <v>5377.8604411772048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10331.583988697528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69420.997268913197</v>
      </c>
      <c r="N48" s="272">
        <f>K48*M48</f>
        <v>90247.296449587157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91584.608912313459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104146.06994251646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20829.213988503296</v>
      </c>
      <c r="M83" s="861"/>
      <c r="N83" s="51"/>
    </row>
    <row r="84" spans="1:14">
      <c r="B84" s="89" t="s">
        <v>973</v>
      </c>
      <c r="C84" s="90"/>
      <c r="D84" s="90"/>
      <c r="E84" s="90"/>
      <c r="F84" s="90"/>
      <c r="G84" s="90"/>
      <c r="H84" s="90"/>
      <c r="I84" s="87"/>
      <c r="J84" s="88"/>
      <c r="K84" s="304">
        <v>0.05</v>
      </c>
      <c r="L84" s="860">
        <f>N78*K84</f>
        <v>5207.3034971258239</v>
      </c>
      <c r="M84" s="861"/>
      <c r="N84" s="51"/>
    </row>
    <row r="85" spans="1:14" ht="15.75" thickBot="1">
      <c r="B85" s="91" t="s">
        <v>974</v>
      </c>
      <c r="C85" s="92"/>
      <c r="D85" s="92"/>
      <c r="E85" s="92"/>
      <c r="F85" s="92"/>
      <c r="G85" s="92"/>
      <c r="H85" s="92"/>
      <c r="I85" s="93"/>
      <c r="J85" s="94"/>
      <c r="K85" s="305">
        <v>0.05</v>
      </c>
      <c r="L85" s="862">
        <f>N78*K85</f>
        <v>5207.3034971258239</v>
      </c>
      <c r="M85" s="863"/>
      <c r="N85" s="51"/>
    </row>
    <row r="86" spans="1:14" ht="15.75" thickBot="1">
      <c r="B86" s="825" t="s">
        <v>953</v>
      </c>
      <c r="C86" s="826"/>
      <c r="D86" s="826"/>
      <c r="E86" s="826"/>
      <c r="F86" s="826"/>
      <c r="G86" s="826"/>
      <c r="H86" s="826"/>
      <c r="I86" s="826"/>
      <c r="J86" s="826"/>
      <c r="K86" s="826"/>
      <c r="L86" s="826"/>
      <c r="M86" s="827"/>
      <c r="N86" s="52">
        <f>L83+L84+L85</f>
        <v>31243.820982754944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135389.89092527141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95536.97832099926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120221.46086338538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24044.292172677076</v>
      </c>
      <c r="M83" s="861"/>
      <c r="N83" s="51"/>
    </row>
    <row r="84" spans="1:14">
      <c r="B84" s="89" t="s">
        <v>973</v>
      </c>
      <c r="C84" s="90"/>
      <c r="D84" s="90"/>
      <c r="E84" s="90"/>
      <c r="F84" s="90"/>
      <c r="G84" s="90"/>
      <c r="H84" s="90"/>
      <c r="I84" s="87"/>
      <c r="J84" s="88"/>
      <c r="K84" s="304">
        <v>0.05</v>
      </c>
      <c r="L84" s="860">
        <f>N78*K84</f>
        <v>6011.0730431692691</v>
      </c>
      <c r="M84" s="861"/>
      <c r="N84" s="51"/>
    </row>
    <row r="85" spans="1:14" ht="15.75" thickBot="1">
      <c r="B85" s="91" t="s">
        <v>974</v>
      </c>
      <c r="C85" s="92"/>
      <c r="D85" s="92"/>
      <c r="E85" s="92"/>
      <c r="F85" s="92"/>
      <c r="G85" s="92"/>
      <c r="H85" s="92"/>
      <c r="I85" s="93"/>
      <c r="J85" s="94"/>
      <c r="K85" s="305">
        <v>0.05</v>
      </c>
      <c r="L85" s="862">
        <f>N78*K85</f>
        <v>6011.0730431692691</v>
      </c>
      <c r="M85" s="863"/>
      <c r="N85" s="51"/>
    </row>
    <row r="86" spans="1:14" ht="15.75" thickBot="1">
      <c r="B86" s="825" t="s">
        <v>953</v>
      </c>
      <c r="C86" s="826"/>
      <c r="D86" s="826"/>
      <c r="E86" s="826"/>
      <c r="F86" s="826"/>
      <c r="G86" s="826"/>
      <c r="H86" s="826"/>
      <c r="I86" s="826"/>
      <c r="J86" s="826"/>
      <c r="K86" s="826"/>
      <c r="L86" s="826"/>
      <c r="M86" s="827"/>
      <c r="N86" s="52">
        <f>L83+L84+L85</f>
        <v>36066.438259015616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156287.899122401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77373.430057327219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102057.91259971334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20411.582519942669</v>
      </c>
      <c r="M83" s="861"/>
      <c r="N83" s="51"/>
    </row>
    <row r="84" spans="1:14">
      <c r="B84" s="89" t="s">
        <v>973</v>
      </c>
      <c r="C84" s="90"/>
      <c r="D84" s="90"/>
      <c r="E84" s="90"/>
      <c r="F84" s="90"/>
      <c r="G84" s="90"/>
      <c r="H84" s="90"/>
      <c r="I84" s="87"/>
      <c r="J84" s="88"/>
      <c r="K84" s="304">
        <v>0.05</v>
      </c>
      <c r="L84" s="860">
        <f>N78*K84</f>
        <v>5102.8956299856673</v>
      </c>
      <c r="M84" s="861"/>
      <c r="N84" s="51"/>
    </row>
    <row r="85" spans="1:14" ht="15.75" thickBot="1">
      <c r="B85" s="91" t="s">
        <v>974</v>
      </c>
      <c r="C85" s="92"/>
      <c r="D85" s="92"/>
      <c r="E85" s="92"/>
      <c r="F85" s="92"/>
      <c r="G85" s="92"/>
      <c r="H85" s="92"/>
      <c r="I85" s="93"/>
      <c r="J85" s="94"/>
      <c r="K85" s="305">
        <v>0.05</v>
      </c>
      <c r="L85" s="862">
        <f>N78*K85</f>
        <v>5102.8956299856673</v>
      </c>
      <c r="M85" s="863"/>
      <c r="N85" s="51"/>
    </row>
    <row r="86" spans="1:14" ht="15.75" thickBot="1">
      <c r="B86" s="825" t="s">
        <v>953</v>
      </c>
      <c r="C86" s="826"/>
      <c r="D86" s="826"/>
      <c r="E86" s="826"/>
      <c r="F86" s="826"/>
      <c r="G86" s="826"/>
      <c r="H86" s="826"/>
      <c r="I86" s="826"/>
      <c r="J86" s="826"/>
      <c r="K86" s="826"/>
      <c r="L86" s="826"/>
      <c r="M86" s="827"/>
      <c r="N86" s="52">
        <f>L83+L84+L85</f>
        <v>30617.373779914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132675.28637962733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271">
        <v>2.5</v>
      </c>
      <c r="N36" s="272">
        <f>K36/M36</f>
        <v>6083.1461656086958</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6891.1717746447157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69420.997268913197</v>
      </c>
      <c r="N48" s="272">
        <f>K48*M48</f>
        <v>90247.296449587157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55.721352613595968</v>
      </c>
      <c r="N49" s="272">
        <f>K49*M49</f>
        <v>1337.3124627263032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91584.608912313459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116269.09145469958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23253.818290939918</v>
      </c>
      <c r="M83" s="861"/>
      <c r="N83" s="51"/>
    </row>
    <row r="84" spans="1:14">
      <c r="B84" s="89" t="s">
        <v>973</v>
      </c>
      <c r="C84" s="90"/>
      <c r="D84" s="90"/>
      <c r="E84" s="90"/>
      <c r="F84" s="90"/>
      <c r="G84" s="90"/>
      <c r="H84" s="90"/>
      <c r="I84" s="87"/>
      <c r="J84" s="88"/>
      <c r="K84" s="304">
        <v>0.05</v>
      </c>
      <c r="L84" s="860">
        <f>N78*K84</f>
        <v>5813.4545727349796</v>
      </c>
      <c r="M84" s="861"/>
      <c r="N84" s="51"/>
    </row>
    <row r="85" spans="1:14" ht="15.75" thickBot="1">
      <c r="B85" s="91" t="s">
        <v>974</v>
      </c>
      <c r="C85" s="92"/>
      <c r="D85" s="92"/>
      <c r="E85" s="92"/>
      <c r="F85" s="92"/>
      <c r="G85" s="92"/>
      <c r="H85" s="92"/>
      <c r="I85" s="93"/>
      <c r="J85" s="94"/>
      <c r="K85" s="305">
        <v>0.05</v>
      </c>
      <c r="L85" s="862">
        <f>N78*K85</f>
        <v>5813.4545727349796</v>
      </c>
      <c r="M85" s="863"/>
      <c r="N85" s="51"/>
    </row>
    <row r="86" spans="1:14" ht="15.75" thickBot="1">
      <c r="B86" s="825" t="s">
        <v>953</v>
      </c>
      <c r="C86" s="826"/>
      <c r="D86" s="826"/>
      <c r="E86" s="826"/>
      <c r="F86" s="826"/>
      <c r="G86" s="826"/>
      <c r="H86" s="826"/>
      <c r="I86" s="826"/>
      <c r="J86" s="826"/>
      <c r="K86" s="826"/>
      <c r="L86" s="826"/>
      <c r="M86" s="827"/>
      <c r="N86" s="52">
        <f>L83+L84+L85</f>
        <v>34880.727436409878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151149.81889110946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30</v>
      </c>
      <c r="N36" s="272">
        <f>K36/M36</f>
        <v>3904.4766121965586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30</v>
      </c>
      <c r="N37" s="272">
        <f>K37/M37</f>
        <v>5905.2724092537919</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30</v>
      </c>
      <c r="N38" s="272">
        <f>K38/M38</f>
        <v>4686.5077823776001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14505.212980645216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72461.281429440729</v>
      </c>
      <c r="N48" s="272">
        <f>K48*M48</f>
        <v>90576.601786800908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90576.601786800908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1255.9989130930808</v>
      </c>
      <c r="M59" s="913"/>
      <c r="N59" s="287">
        <f>K59*L59</f>
        <v>1569.998641366351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107547.43109053918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21509.486218107835</v>
      </c>
      <c r="M83" s="861"/>
      <c r="N83" s="51"/>
    </row>
    <row r="84" spans="1:14">
      <c r="B84" s="89" t="s">
        <v>973</v>
      </c>
      <c r="C84" s="90"/>
      <c r="D84" s="90"/>
      <c r="E84" s="90"/>
      <c r="F84" s="90"/>
      <c r="G84" s="90"/>
      <c r="H84" s="90"/>
      <c r="I84" s="87"/>
      <c r="J84" s="88"/>
      <c r="K84" s="304">
        <v>0.05</v>
      </c>
      <c r="L84" s="860">
        <f>N78*K84</f>
        <v>5377.3715545269588</v>
      </c>
      <c r="M84" s="861"/>
      <c r="N84" s="51"/>
    </row>
    <row r="85" spans="1:14" ht="15.75" thickBot="1">
      <c r="B85" s="91" t="s">
        <v>974</v>
      </c>
      <c r="C85" s="92"/>
      <c r="D85" s="92"/>
      <c r="E85" s="92"/>
      <c r="F85" s="92"/>
      <c r="G85" s="92"/>
      <c r="H85" s="92"/>
      <c r="I85" s="93"/>
      <c r="J85" s="94"/>
      <c r="K85" s="305">
        <v>0.05</v>
      </c>
      <c r="L85" s="862">
        <f>N78*K85</f>
        <v>5377.3715545269588</v>
      </c>
      <c r="M85" s="863"/>
      <c r="N85" s="51"/>
    </row>
    <row r="86" spans="1:14" ht="15.75" thickBot="1">
      <c r="B86" s="825" t="s">
        <v>953</v>
      </c>
      <c r="C86" s="826"/>
      <c r="D86" s="826"/>
      <c r="E86" s="826"/>
      <c r="F86" s="826"/>
      <c r="G86" s="826"/>
      <c r="H86" s="826"/>
      <c r="I86" s="826"/>
      <c r="J86" s="826"/>
      <c r="K86" s="826"/>
      <c r="L86" s="826"/>
      <c r="M86" s="827"/>
      <c r="N86" s="52">
        <f>L83+L84+L85</f>
        <v>32264.229327161753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139811.66041770094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30</v>
      </c>
      <c r="N36" s="272">
        <f>K36/M36</f>
        <v>3904.4766121965586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30</v>
      </c>
      <c r="N37" s="272">
        <f>K37/M37</f>
        <v>5905.2724092537919</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30</v>
      </c>
      <c r="N38" s="272">
        <f>K38/M38</f>
        <v>4686.5077823776001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14505.212980645216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69420.997268913197</v>
      </c>
      <c r="N48" s="272">
        <f>K48*M48</f>
        <v>86776.246586141497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86776.246586141497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1255.9989130930808</v>
      </c>
      <c r="M59" s="913"/>
      <c r="N59" s="287">
        <f>K59*L59</f>
        <v>1569.998641366351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103747.07588987976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20749.415177975956</v>
      </c>
      <c r="M83" s="861"/>
      <c r="N83" s="51"/>
    </row>
    <row r="84" spans="1:14">
      <c r="B84" s="89" t="s">
        <v>973</v>
      </c>
      <c r="C84" s="90"/>
      <c r="D84" s="90"/>
      <c r="E84" s="90"/>
      <c r="F84" s="90"/>
      <c r="G84" s="90"/>
      <c r="H84" s="90"/>
      <c r="I84" s="87"/>
      <c r="J84" s="88"/>
      <c r="K84" s="304">
        <v>0.05</v>
      </c>
      <c r="L84" s="860">
        <f>N78*K84</f>
        <v>5187.353794493989</v>
      </c>
      <c r="M84" s="861"/>
      <c r="N84" s="51"/>
    </row>
    <row r="85" spans="1:14" ht="15.75" thickBot="1">
      <c r="B85" s="91" t="s">
        <v>974</v>
      </c>
      <c r="C85" s="92"/>
      <c r="D85" s="92"/>
      <c r="E85" s="92"/>
      <c r="F85" s="92"/>
      <c r="G85" s="92"/>
      <c r="H85" s="92"/>
      <c r="I85" s="93"/>
      <c r="J85" s="94"/>
      <c r="K85" s="305">
        <v>0.05</v>
      </c>
      <c r="L85" s="862">
        <f>N78*K85</f>
        <v>5187.353794493989</v>
      </c>
      <c r="M85" s="863"/>
      <c r="N85" s="51"/>
    </row>
    <row r="86" spans="1:14" ht="15.75" thickBot="1">
      <c r="B86" s="825" t="s">
        <v>953</v>
      </c>
      <c r="C86" s="826"/>
      <c r="D86" s="826"/>
      <c r="E86" s="826"/>
      <c r="F86" s="826"/>
      <c r="G86" s="826"/>
      <c r="H86" s="826"/>
      <c r="I86" s="826"/>
      <c r="J86" s="826"/>
      <c r="K86" s="826"/>
      <c r="L86" s="826"/>
      <c r="M86" s="827"/>
      <c r="N86" s="52">
        <f>L83+L84+L85</f>
        <v>31124.122766963934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134871.19865684368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30</v>
      </c>
      <c r="N36" s="272">
        <f>K36/M36</f>
        <v>3904.4766121965586</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30</v>
      </c>
      <c r="N37" s="272">
        <f>K37/M37</f>
        <v>5905.2724092537919</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30</v>
      </c>
      <c r="N38" s="272">
        <f>K38/M38</f>
        <v>4686.5077823776001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14505.212980645216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69420.997268913197</v>
      </c>
      <c r="N48" s="272">
        <f>K48*M48</f>
        <v>86776.246586141497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86776.246586141497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VLOOKUP(A59,TRANSPORTE!A5:D117,4,FALSE)</f>
        <v>1255.9989130930808</v>
      </c>
      <c r="M59" s="913"/>
      <c r="N59" s="287">
        <f>K59*L59</f>
        <v>1569.998641366351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1569.998641366351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103747.07588987976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20749.415177975956</v>
      </c>
      <c r="M83" s="861"/>
      <c r="N83" s="51"/>
    </row>
    <row r="84" spans="1:14">
      <c r="B84" s="89" t="s">
        <v>973</v>
      </c>
      <c r="C84" s="90"/>
      <c r="D84" s="90"/>
      <c r="E84" s="90"/>
      <c r="F84" s="90"/>
      <c r="G84" s="90"/>
      <c r="H84" s="90"/>
      <c r="I84" s="87"/>
      <c r="J84" s="88"/>
      <c r="K84" s="304">
        <v>0.05</v>
      </c>
      <c r="L84" s="860">
        <f>N78*K84</f>
        <v>5187.353794493989</v>
      </c>
      <c r="M84" s="861"/>
      <c r="N84" s="51"/>
    </row>
    <row r="85" spans="1:14" ht="15.75" thickBot="1">
      <c r="B85" s="91" t="s">
        <v>974</v>
      </c>
      <c r="C85" s="92"/>
      <c r="D85" s="92"/>
      <c r="E85" s="92"/>
      <c r="F85" s="92"/>
      <c r="G85" s="92"/>
      <c r="H85" s="92"/>
      <c r="I85" s="93"/>
      <c r="J85" s="94"/>
      <c r="K85" s="305">
        <v>0.05</v>
      </c>
      <c r="L85" s="862">
        <f>N78*K85</f>
        <v>5187.353794493989</v>
      </c>
      <c r="M85" s="863"/>
      <c r="N85" s="51"/>
    </row>
    <row r="86" spans="1:14" ht="15.75" thickBot="1">
      <c r="B86" s="825" t="s">
        <v>953</v>
      </c>
      <c r="C86" s="826"/>
      <c r="D86" s="826"/>
      <c r="E86" s="826"/>
      <c r="F86" s="826"/>
      <c r="G86" s="826"/>
      <c r="H86" s="826"/>
      <c r="I86" s="826"/>
      <c r="J86" s="826"/>
      <c r="K86" s="826"/>
      <c r="L86" s="826"/>
      <c r="M86" s="827"/>
      <c r="N86" s="52">
        <f>L83+L84+L85</f>
        <v>31124.122766963934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134871.19865684368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133744.08056022751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144864.52942208917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28972.905884417836</v>
      </c>
      <c r="M83" s="861"/>
      <c r="N83" s="51"/>
    </row>
    <row r="84" spans="1:14">
      <c r="B84" s="89" t="s">
        <v>973</v>
      </c>
      <c r="C84" s="90"/>
      <c r="D84" s="90"/>
      <c r="E84" s="90"/>
      <c r="F84" s="90"/>
      <c r="G84" s="90"/>
      <c r="H84" s="90"/>
      <c r="I84" s="87"/>
      <c r="J84" s="88"/>
      <c r="K84" s="304">
        <v>0.05</v>
      </c>
      <c r="L84" s="860">
        <f>N78*K84</f>
        <v>7243.2264711044591</v>
      </c>
      <c r="M84" s="861"/>
      <c r="N84" s="51"/>
    </row>
    <row r="85" spans="1:14" ht="15.75" thickBot="1">
      <c r="B85" s="91" t="s">
        <v>974</v>
      </c>
      <c r="C85" s="92"/>
      <c r="D85" s="92"/>
      <c r="E85" s="92"/>
      <c r="F85" s="92"/>
      <c r="G85" s="92"/>
      <c r="H85" s="92"/>
      <c r="I85" s="93"/>
      <c r="J85" s="94"/>
      <c r="K85" s="305">
        <v>0.05</v>
      </c>
      <c r="L85" s="862">
        <f>N78*K85</f>
        <v>7243.2264711044591</v>
      </c>
      <c r="M85" s="863"/>
      <c r="N85" s="51"/>
    </row>
    <row r="86" spans="1:14" ht="15.75" thickBot="1">
      <c r="B86" s="825" t="s">
        <v>953</v>
      </c>
      <c r="C86" s="826"/>
      <c r="D86" s="826"/>
      <c r="E86" s="826"/>
      <c r="F86" s="826"/>
      <c r="G86" s="826"/>
      <c r="H86" s="826"/>
      <c r="I86" s="826"/>
      <c r="J86" s="826"/>
      <c r="K86" s="826"/>
      <c r="L86" s="826"/>
      <c r="M86" s="827"/>
      <c r="N86" s="52">
        <f>L83+L84+L85</f>
        <v>43459.358826626747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188323.8882487159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115580.53229655547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126700.98115841713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25340.196231683425</v>
      </c>
      <c r="M83" s="861"/>
      <c r="N83" s="51"/>
    </row>
    <row r="84" spans="1:14">
      <c r="B84" s="89" t="s">
        <v>973</v>
      </c>
      <c r="C84" s="90"/>
      <c r="D84" s="90"/>
      <c r="E84" s="90"/>
      <c r="F84" s="90"/>
      <c r="G84" s="90"/>
      <c r="H84" s="90"/>
      <c r="I84" s="87"/>
      <c r="J84" s="88"/>
      <c r="K84" s="304">
        <v>0.05</v>
      </c>
      <c r="L84" s="860">
        <f>N78*K84</f>
        <v>6335.0490579208563</v>
      </c>
      <c r="M84" s="861"/>
      <c r="N84" s="51"/>
    </row>
    <row r="85" spans="1:14" ht="15.75" thickBot="1">
      <c r="B85" s="91" t="s">
        <v>974</v>
      </c>
      <c r="C85" s="92"/>
      <c r="D85" s="92"/>
      <c r="E85" s="92"/>
      <c r="F85" s="92"/>
      <c r="G85" s="92"/>
      <c r="H85" s="92"/>
      <c r="I85" s="93"/>
      <c r="J85" s="94"/>
      <c r="K85" s="305">
        <v>0.05</v>
      </c>
      <c r="L85" s="862">
        <f>N78*K85</f>
        <v>6335.0490579208563</v>
      </c>
      <c r="M85" s="863"/>
      <c r="N85" s="51"/>
    </row>
    <row r="86" spans="1:14" ht="15.75" thickBot="1">
      <c r="B86" s="825" t="s">
        <v>953</v>
      </c>
      <c r="C86" s="826"/>
      <c r="D86" s="826"/>
      <c r="E86" s="826"/>
      <c r="F86" s="826"/>
      <c r="G86" s="826"/>
      <c r="H86" s="826"/>
      <c r="I86" s="826"/>
      <c r="J86" s="826"/>
      <c r="K86" s="826"/>
      <c r="L86" s="826"/>
      <c r="M86" s="827"/>
      <c r="N86" s="52">
        <f>L83+L84+L85</f>
        <v>38010.294347525138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164711.27550594226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133744.08056022751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144864.52942208917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28972.905884417836</v>
      </c>
      <c r="M83" s="861"/>
      <c r="N83" s="51"/>
    </row>
    <row r="84" spans="1:14">
      <c r="B84" s="89" t="s">
        <v>973</v>
      </c>
      <c r="C84" s="90"/>
      <c r="D84" s="90"/>
      <c r="E84" s="90"/>
      <c r="F84" s="90"/>
      <c r="G84" s="90"/>
      <c r="H84" s="90"/>
      <c r="I84" s="87"/>
      <c r="J84" s="88"/>
      <c r="K84" s="304">
        <v>0.05</v>
      </c>
      <c r="L84" s="860">
        <f>N78*K84</f>
        <v>7243.2264711044591</v>
      </c>
      <c r="M84" s="861"/>
      <c r="N84" s="51"/>
    </row>
    <row r="85" spans="1:14" ht="15.75" thickBot="1">
      <c r="B85" s="91" t="s">
        <v>974</v>
      </c>
      <c r="C85" s="92"/>
      <c r="D85" s="92"/>
      <c r="E85" s="92"/>
      <c r="F85" s="92"/>
      <c r="G85" s="92"/>
      <c r="H85" s="92"/>
      <c r="I85" s="93"/>
      <c r="J85" s="94"/>
      <c r="K85" s="305">
        <v>0.05</v>
      </c>
      <c r="L85" s="862">
        <f>N78*K85</f>
        <v>7243.2264711044591</v>
      </c>
      <c r="M85" s="863"/>
      <c r="N85" s="51"/>
    </row>
    <row r="86" spans="1:14" ht="15.75" thickBot="1">
      <c r="B86" s="825" t="s">
        <v>953</v>
      </c>
      <c r="C86" s="826"/>
      <c r="D86" s="826"/>
      <c r="E86" s="826"/>
      <c r="F86" s="826"/>
      <c r="G86" s="826"/>
      <c r="H86" s="826"/>
      <c r="I86" s="826"/>
      <c r="J86" s="826"/>
      <c r="K86" s="826"/>
      <c r="L86" s="826"/>
      <c r="M86" s="827"/>
      <c r="N86" s="52">
        <f>L83+L84+L85</f>
        <v>43459.358826626747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188323.8882487159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115580.53229655547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126700.98115841713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25340.196231683425</v>
      </c>
      <c r="M83" s="861"/>
      <c r="N83" s="51"/>
    </row>
    <row r="84" spans="1:14">
      <c r="B84" s="89" t="s">
        <v>973</v>
      </c>
      <c r="C84" s="90"/>
      <c r="D84" s="90"/>
      <c r="E84" s="90"/>
      <c r="F84" s="90"/>
      <c r="G84" s="90"/>
      <c r="H84" s="90"/>
      <c r="I84" s="87"/>
      <c r="J84" s="88"/>
      <c r="K84" s="304">
        <v>0.05</v>
      </c>
      <c r="L84" s="860">
        <f>N78*K84</f>
        <v>6335.0490579208563</v>
      </c>
      <c r="M84" s="861"/>
      <c r="N84" s="51"/>
    </row>
    <row r="85" spans="1:14" ht="15.75" thickBot="1">
      <c r="B85" s="91" t="s">
        <v>974</v>
      </c>
      <c r="C85" s="92"/>
      <c r="D85" s="92"/>
      <c r="E85" s="92"/>
      <c r="F85" s="92"/>
      <c r="G85" s="92"/>
      <c r="H85" s="92"/>
      <c r="I85" s="93"/>
      <c r="J85" s="94"/>
      <c r="K85" s="305">
        <v>0.05</v>
      </c>
      <c r="L85" s="862">
        <f>N78*K85</f>
        <v>6335.0490579208563</v>
      </c>
      <c r="M85" s="863"/>
      <c r="N85" s="51"/>
    </row>
    <row r="86" spans="1:14" ht="15.75" thickBot="1">
      <c r="B86" s="825" t="s">
        <v>953</v>
      </c>
      <c r="C86" s="826"/>
      <c r="D86" s="826"/>
      <c r="E86" s="826"/>
      <c r="F86" s="826"/>
      <c r="G86" s="826"/>
      <c r="H86" s="826"/>
      <c r="I86" s="826"/>
      <c r="J86" s="826"/>
      <c r="K86" s="826"/>
      <c r="L86" s="826"/>
      <c r="M86" s="827"/>
      <c r="N86" s="52">
        <f>L83+L84+L85</f>
        <v>38010.294347525138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164711.27550594226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94199.665858272958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105320.11472013462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21064.022944026925</v>
      </c>
      <c r="M83" s="861"/>
      <c r="N83" s="51"/>
    </row>
    <row r="84" spans="1:14">
      <c r="B84" s="89" t="s">
        <v>973</v>
      </c>
      <c r="C84" s="90"/>
      <c r="D84" s="90"/>
      <c r="E84" s="90"/>
      <c r="F84" s="90"/>
      <c r="G84" s="90"/>
      <c r="H84" s="90"/>
      <c r="I84" s="87"/>
      <c r="J84" s="88"/>
      <c r="K84" s="304">
        <v>0.05</v>
      </c>
      <c r="L84" s="860">
        <f>N78*K84</f>
        <v>5266.0057360067312</v>
      </c>
      <c r="M84" s="861"/>
      <c r="N84" s="51"/>
    </row>
    <row r="85" spans="1:14" ht="15.75" thickBot="1">
      <c r="B85" s="91" t="s">
        <v>974</v>
      </c>
      <c r="C85" s="92"/>
      <c r="D85" s="92"/>
      <c r="E85" s="92"/>
      <c r="F85" s="92"/>
      <c r="G85" s="92"/>
      <c r="H85" s="92"/>
      <c r="I85" s="93"/>
      <c r="J85" s="94"/>
      <c r="K85" s="305">
        <v>0.05</v>
      </c>
      <c r="L85" s="862">
        <f>N78*K85</f>
        <v>5266.0057360067312</v>
      </c>
      <c r="M85" s="863"/>
      <c r="N85" s="51"/>
    </row>
    <row r="86" spans="1:14" ht="15.75" thickBot="1">
      <c r="B86" s="825" t="s">
        <v>953</v>
      </c>
      <c r="C86" s="826"/>
      <c r="D86" s="826"/>
      <c r="E86" s="826"/>
      <c r="F86" s="826"/>
      <c r="G86" s="826"/>
      <c r="H86" s="826"/>
      <c r="I86" s="826"/>
      <c r="J86" s="826"/>
      <c r="K86" s="826"/>
      <c r="L86" s="826"/>
      <c r="M86" s="827"/>
      <c r="N86" s="52">
        <f>L83+L84+L85</f>
        <v>31596.034416040384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136916.14913617499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76036.117594600917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87156.566456462577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17431.313291292518</v>
      </c>
      <c r="M83" s="861"/>
      <c r="N83" s="51"/>
    </row>
    <row r="84" spans="1:14">
      <c r="B84" s="89" t="s">
        <v>973</v>
      </c>
      <c r="C84" s="90"/>
      <c r="D84" s="90"/>
      <c r="E84" s="90"/>
      <c r="F84" s="90"/>
      <c r="G84" s="90"/>
      <c r="H84" s="90"/>
      <c r="I84" s="87"/>
      <c r="J84" s="88"/>
      <c r="K84" s="304">
        <v>0.05</v>
      </c>
      <c r="L84" s="860">
        <f>N78*K84</f>
        <v>4357.8283228231294</v>
      </c>
      <c r="M84" s="861"/>
      <c r="N84" s="51"/>
    </row>
    <row r="85" spans="1:14" ht="15.75" thickBot="1">
      <c r="B85" s="91" t="s">
        <v>974</v>
      </c>
      <c r="C85" s="92"/>
      <c r="D85" s="92"/>
      <c r="E85" s="92"/>
      <c r="F85" s="92"/>
      <c r="G85" s="92"/>
      <c r="H85" s="92"/>
      <c r="I85" s="93"/>
      <c r="J85" s="94"/>
      <c r="K85" s="305">
        <v>0.05</v>
      </c>
      <c r="L85" s="862">
        <f>N78*K85</f>
        <v>4357.8283228231294</v>
      </c>
      <c r="M85" s="863"/>
      <c r="N85" s="51"/>
    </row>
    <row r="86" spans="1:14" ht="15.75" thickBot="1">
      <c r="B86" s="825" t="s">
        <v>953</v>
      </c>
      <c r="C86" s="826"/>
      <c r="D86" s="826"/>
      <c r="E86" s="826"/>
      <c r="F86" s="826"/>
      <c r="G86" s="826"/>
      <c r="H86" s="826"/>
      <c r="I86" s="826"/>
      <c r="J86" s="826"/>
      <c r="K86" s="826"/>
      <c r="L86" s="826"/>
      <c r="M86" s="827"/>
      <c r="N86" s="52">
        <f>L83+L84+L85</f>
        <v>26146.969936938778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113303.53639340136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72461.281429440729</v>
      </c>
      <c r="N48" s="272">
        <f>K48*M48</f>
        <v>94199.665858272958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94199.665858272958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105320.11472013462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21064.022944026925</v>
      </c>
      <c r="M83" s="861"/>
      <c r="N83" s="51"/>
    </row>
    <row r="84" spans="1:14">
      <c r="B84" s="89" t="s">
        <v>973</v>
      </c>
      <c r="C84" s="90"/>
      <c r="D84" s="90"/>
      <c r="E84" s="90"/>
      <c r="F84" s="90"/>
      <c r="G84" s="90"/>
      <c r="H84" s="90"/>
      <c r="I84" s="87"/>
      <c r="J84" s="88"/>
      <c r="K84" s="304">
        <v>0.05</v>
      </c>
      <c r="L84" s="860">
        <f>N78*K84</f>
        <v>5266.0057360067312</v>
      </c>
      <c r="M84" s="861"/>
      <c r="N84" s="51"/>
    </row>
    <row r="85" spans="1:14" ht="15.75" thickBot="1">
      <c r="B85" s="91" t="s">
        <v>974</v>
      </c>
      <c r="C85" s="92"/>
      <c r="D85" s="92"/>
      <c r="E85" s="92"/>
      <c r="F85" s="92"/>
      <c r="G85" s="92"/>
      <c r="H85" s="92"/>
      <c r="I85" s="93"/>
      <c r="J85" s="94"/>
      <c r="K85" s="305">
        <v>0.05</v>
      </c>
      <c r="L85" s="862">
        <f>N78*K85</f>
        <v>5266.0057360067312</v>
      </c>
      <c r="M85" s="863"/>
      <c r="N85" s="51"/>
    </row>
    <row r="86" spans="1:14" ht="15.75" thickBot="1">
      <c r="B86" s="825" t="s">
        <v>953</v>
      </c>
      <c r="C86" s="826"/>
      <c r="D86" s="826"/>
      <c r="E86" s="826"/>
      <c r="F86" s="826"/>
      <c r="G86" s="826"/>
      <c r="H86" s="826"/>
      <c r="I86" s="826"/>
      <c r="J86" s="826"/>
      <c r="K86" s="826"/>
      <c r="L86" s="826"/>
      <c r="M86" s="827"/>
      <c r="N86" s="52">
        <f>L83+L84+L85</f>
        <v>31596.034416040384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136916.14913617499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76036.117594600917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87156.566456462577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17431.313291292518</v>
      </c>
      <c r="M83" s="861"/>
      <c r="N83" s="51"/>
    </row>
    <row r="84" spans="1:14">
      <c r="B84" s="89" t="s">
        <v>973</v>
      </c>
      <c r="C84" s="90"/>
      <c r="D84" s="90"/>
      <c r="E84" s="90"/>
      <c r="F84" s="90"/>
      <c r="G84" s="90"/>
      <c r="H84" s="90"/>
      <c r="I84" s="87"/>
      <c r="J84" s="88"/>
      <c r="K84" s="304">
        <v>0.05</v>
      </c>
      <c r="L84" s="860">
        <f>N78*K84</f>
        <v>4357.8283228231294</v>
      </c>
      <c r="M84" s="861"/>
      <c r="N84" s="51"/>
    </row>
    <row r="85" spans="1:14" ht="15.75" thickBot="1">
      <c r="B85" s="91" t="s">
        <v>974</v>
      </c>
      <c r="C85" s="92"/>
      <c r="D85" s="92"/>
      <c r="E85" s="92"/>
      <c r="F85" s="92"/>
      <c r="G85" s="92"/>
      <c r="H85" s="92"/>
      <c r="I85" s="93"/>
      <c r="J85" s="94"/>
      <c r="K85" s="305">
        <v>0.05</v>
      </c>
      <c r="L85" s="862">
        <f>N78*K85</f>
        <v>4357.8283228231294</v>
      </c>
      <c r="M85" s="863"/>
      <c r="N85" s="51"/>
    </row>
    <row r="86" spans="1:14" ht="15.75" thickBot="1">
      <c r="B86" s="825" t="s">
        <v>953</v>
      </c>
      <c r="C86" s="826"/>
      <c r="D86" s="826"/>
      <c r="E86" s="826"/>
      <c r="F86" s="826"/>
      <c r="G86" s="826"/>
      <c r="H86" s="826"/>
      <c r="I86" s="826"/>
      <c r="J86" s="826"/>
      <c r="K86" s="826"/>
      <c r="L86" s="826"/>
      <c r="M86" s="827"/>
      <c r="N86" s="52">
        <f>L83+L84+L85</f>
        <v>26146.969936938778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113303.53639340136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439.38238557727266</v>
      </c>
      <c r="N48" s="272">
        <f>K48*M48</f>
        <v>439.38238557727266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439.38238557727266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439.38238557727266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87.876477115454534</v>
      </c>
      <c r="M83" s="861"/>
      <c r="N83" s="51"/>
    </row>
    <row r="84" spans="1:14">
      <c r="B84" s="89" t="s">
        <v>973</v>
      </c>
      <c r="C84" s="90"/>
      <c r="D84" s="90"/>
      <c r="E84" s="90"/>
      <c r="F84" s="90"/>
      <c r="G84" s="90"/>
      <c r="H84" s="90"/>
      <c r="I84" s="87"/>
      <c r="J84" s="88"/>
      <c r="K84" s="304">
        <v>0.05</v>
      </c>
      <c r="L84" s="860">
        <f>N78*K84</f>
        <v>21.969119278863634</v>
      </c>
      <c r="M84" s="861"/>
      <c r="N84" s="51"/>
    </row>
    <row r="85" spans="1:14" ht="15.75" thickBot="1">
      <c r="B85" s="91" t="s">
        <v>974</v>
      </c>
      <c r="C85" s="92"/>
      <c r="D85" s="92"/>
      <c r="E85" s="92"/>
      <c r="F85" s="92"/>
      <c r="G85" s="92"/>
      <c r="H85" s="92"/>
      <c r="I85" s="93"/>
      <c r="J85" s="94"/>
      <c r="K85" s="305">
        <v>0.05</v>
      </c>
      <c r="L85" s="862">
        <f>N78*K85</f>
        <v>21.969119278863634</v>
      </c>
      <c r="M85" s="863"/>
      <c r="N85" s="51"/>
    </row>
    <row r="86" spans="1:14" ht="15.75" thickBot="1">
      <c r="B86" s="825" t="s">
        <v>953</v>
      </c>
      <c r="C86" s="826"/>
      <c r="D86" s="826"/>
      <c r="E86" s="826"/>
      <c r="F86" s="826"/>
      <c r="G86" s="826"/>
      <c r="H86" s="826"/>
      <c r="I86" s="826"/>
      <c r="J86" s="826"/>
      <c r="K86" s="826"/>
      <c r="L86" s="826"/>
      <c r="M86" s="827"/>
      <c r="N86" s="52">
        <f>L83+L84+L85</f>
        <v>131.81471567318181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571.19710125045447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115580.53229655547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126700.98115841713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25340.196231683425</v>
      </c>
      <c r="M83" s="861"/>
      <c r="N83" s="51"/>
    </row>
    <row r="84" spans="1:14">
      <c r="B84" s="89" t="s">
        <v>973</v>
      </c>
      <c r="C84" s="90"/>
      <c r="D84" s="90"/>
      <c r="E84" s="90"/>
      <c r="F84" s="90"/>
      <c r="G84" s="90"/>
      <c r="H84" s="90"/>
      <c r="I84" s="87"/>
      <c r="J84" s="88"/>
      <c r="K84" s="304">
        <v>0.05</v>
      </c>
      <c r="L84" s="860">
        <f>N78*K84</f>
        <v>6335.0490579208563</v>
      </c>
      <c r="M84" s="861"/>
      <c r="N84" s="51"/>
    </row>
    <row r="85" spans="1:14" ht="15.75" thickBot="1">
      <c r="B85" s="91" t="s">
        <v>974</v>
      </c>
      <c r="C85" s="92"/>
      <c r="D85" s="92"/>
      <c r="E85" s="92"/>
      <c r="F85" s="92"/>
      <c r="G85" s="92"/>
      <c r="H85" s="92"/>
      <c r="I85" s="93"/>
      <c r="J85" s="94"/>
      <c r="K85" s="305">
        <v>0.05</v>
      </c>
      <c r="L85" s="862">
        <f>N78*K85</f>
        <v>6335.0490579208563</v>
      </c>
      <c r="M85" s="863"/>
      <c r="N85" s="51"/>
    </row>
    <row r="86" spans="1:14" ht="15.75" thickBot="1">
      <c r="B86" s="825" t="s">
        <v>953</v>
      </c>
      <c r="C86" s="826"/>
      <c r="D86" s="826"/>
      <c r="E86" s="826"/>
      <c r="F86" s="826"/>
      <c r="G86" s="826"/>
      <c r="H86" s="826"/>
      <c r="I86" s="826"/>
      <c r="J86" s="826"/>
      <c r="K86" s="826"/>
      <c r="L86" s="826"/>
      <c r="M86" s="827"/>
      <c r="N86" s="52">
        <f>L83+L84+L85</f>
        <v>38010.294347525138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164711.27550594226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439.38238557727266</v>
      </c>
      <c r="N49" s="272">
        <f>K49*M49</f>
        <v>39544.414701954542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115580.53229655547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126700.98115841713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25340.196231683425</v>
      </c>
      <c r="M83" s="861"/>
      <c r="N83" s="51"/>
    </row>
    <row r="84" spans="1:14">
      <c r="B84" s="89" t="s">
        <v>973</v>
      </c>
      <c r="C84" s="90"/>
      <c r="D84" s="90"/>
      <c r="E84" s="90"/>
      <c r="F84" s="90"/>
      <c r="G84" s="90"/>
      <c r="H84" s="90"/>
      <c r="I84" s="87"/>
      <c r="J84" s="88"/>
      <c r="K84" s="304">
        <v>0.05</v>
      </c>
      <c r="L84" s="860">
        <f>N78*K84</f>
        <v>6335.0490579208563</v>
      </c>
      <c r="M84" s="861"/>
      <c r="N84" s="51"/>
    </row>
    <row r="85" spans="1:14" ht="15.75" thickBot="1">
      <c r="B85" s="91" t="s">
        <v>974</v>
      </c>
      <c r="C85" s="92"/>
      <c r="D85" s="92"/>
      <c r="E85" s="92"/>
      <c r="F85" s="92"/>
      <c r="G85" s="92"/>
      <c r="H85" s="92"/>
      <c r="I85" s="93"/>
      <c r="J85" s="94"/>
      <c r="K85" s="305">
        <v>0.05</v>
      </c>
      <c r="L85" s="862">
        <f>N78*K85</f>
        <v>6335.0490579208563</v>
      </c>
      <c r="M85" s="863"/>
      <c r="N85" s="51"/>
    </row>
    <row r="86" spans="1:14" ht="15.75" thickBot="1">
      <c r="B86" s="825" t="s">
        <v>953</v>
      </c>
      <c r="C86" s="826"/>
      <c r="D86" s="826"/>
      <c r="E86" s="826"/>
      <c r="F86" s="826"/>
      <c r="G86" s="826"/>
      <c r="H86" s="826"/>
      <c r="I86" s="826"/>
      <c r="J86" s="826"/>
      <c r="K86" s="826"/>
      <c r="L86" s="826"/>
      <c r="M86" s="827"/>
      <c r="N86" s="52">
        <f>L83+L84+L85</f>
        <v>38010.294347525138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164711.27550594226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76036.117594600917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87156.566456462577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17431.313291292518</v>
      </c>
      <c r="M83" s="861"/>
      <c r="N83" s="51"/>
    </row>
    <row r="84" spans="1:14">
      <c r="B84" s="89" t="s">
        <v>973</v>
      </c>
      <c r="C84" s="90"/>
      <c r="D84" s="90"/>
      <c r="E84" s="90"/>
      <c r="F84" s="90"/>
      <c r="G84" s="90"/>
      <c r="H84" s="90"/>
      <c r="I84" s="87"/>
      <c r="J84" s="88"/>
      <c r="K84" s="304">
        <v>0.05</v>
      </c>
      <c r="L84" s="860">
        <f>N78*K84</f>
        <v>4357.8283228231294</v>
      </c>
      <c r="M84" s="861"/>
      <c r="N84" s="51"/>
    </row>
    <row r="85" spans="1:14" ht="15.75" thickBot="1">
      <c r="B85" s="91" t="s">
        <v>974</v>
      </c>
      <c r="C85" s="92"/>
      <c r="D85" s="92"/>
      <c r="E85" s="92"/>
      <c r="F85" s="92"/>
      <c r="G85" s="92"/>
      <c r="H85" s="92"/>
      <c r="I85" s="93"/>
      <c r="J85" s="94"/>
      <c r="K85" s="305">
        <v>0.05</v>
      </c>
      <c r="L85" s="862">
        <f>N78*K85</f>
        <v>4357.8283228231294</v>
      </c>
      <c r="M85" s="863"/>
      <c r="N85" s="51"/>
    </row>
    <row r="86" spans="1:14" ht="15.75" thickBot="1">
      <c r="B86" s="825" t="s">
        <v>953</v>
      </c>
      <c r="C86" s="826"/>
      <c r="D86" s="826"/>
      <c r="E86" s="826"/>
      <c r="F86" s="826"/>
      <c r="G86" s="826"/>
      <c r="H86" s="826"/>
      <c r="I86" s="826"/>
      <c r="J86" s="826"/>
      <c r="K86" s="826"/>
      <c r="L86" s="826"/>
      <c r="M86" s="827"/>
      <c r="N86" s="52">
        <f>L83+L84+L85</f>
        <v>26146.969936938778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113303.53639340136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45</v>
      </c>
      <c r="N36" s="272">
        <f>K36/M36</f>
        <v>1823.4142413904124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177158.17227761375</v>
      </c>
      <c r="L37" s="270"/>
      <c r="M37" s="271">
        <v>45</v>
      </c>
      <c r="N37" s="272">
        <f>K37/M37</f>
        <v>3936.8482728358608</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140595.23347132801</v>
      </c>
      <c r="L38" s="270"/>
      <c r="M38" s="271">
        <v>45</v>
      </c>
      <c r="N38" s="272">
        <f>K38/M38</f>
        <v>3124.3385215850672</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8890.5718203561846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58489.321226616084</v>
      </c>
      <c r="N48" s="272">
        <f>K48*M48</f>
        <v>76036.117594600917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76036.117594600917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87156.566456462577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17431.313291292518</v>
      </c>
      <c r="M83" s="861"/>
      <c r="N83" s="51"/>
    </row>
    <row r="84" spans="1:14">
      <c r="B84" s="89" t="s">
        <v>973</v>
      </c>
      <c r="C84" s="90"/>
      <c r="D84" s="90"/>
      <c r="E84" s="90"/>
      <c r="F84" s="90"/>
      <c r="G84" s="90"/>
      <c r="H84" s="90"/>
      <c r="I84" s="87"/>
      <c r="J84" s="88"/>
      <c r="K84" s="304">
        <v>0.05</v>
      </c>
      <c r="L84" s="860">
        <f>N78*K84</f>
        <v>4357.8283228231294</v>
      </c>
      <c r="M84" s="861"/>
      <c r="N84" s="51"/>
    </row>
    <row r="85" spans="1:14" ht="15.75" thickBot="1">
      <c r="B85" s="91" t="s">
        <v>974</v>
      </c>
      <c r="C85" s="92"/>
      <c r="D85" s="92"/>
      <c r="E85" s="92"/>
      <c r="F85" s="92"/>
      <c r="G85" s="92"/>
      <c r="H85" s="92"/>
      <c r="I85" s="93"/>
      <c r="J85" s="94"/>
      <c r="K85" s="305">
        <v>0.05</v>
      </c>
      <c r="L85" s="862">
        <f>N78*K85</f>
        <v>4357.8283228231294</v>
      </c>
      <c r="M85" s="863"/>
      <c r="N85" s="51"/>
    </row>
    <row r="86" spans="1:14" ht="15.75" thickBot="1">
      <c r="B86" s="825" t="s">
        <v>953</v>
      </c>
      <c r="C86" s="826"/>
      <c r="D86" s="826"/>
      <c r="E86" s="826"/>
      <c r="F86" s="826"/>
      <c r="G86" s="826"/>
      <c r="H86" s="826"/>
      <c r="I86" s="826"/>
      <c r="J86" s="826"/>
      <c r="K86" s="826"/>
      <c r="L86" s="826"/>
      <c r="M86" s="827"/>
      <c r="N86" s="52">
        <f>L83+L84+L85</f>
        <v>26146.969936938778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113303.53639340136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439.38238557727266</v>
      </c>
      <c r="N48" s="272">
        <f>K48*M48</f>
        <v>439.38238557727266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439.38238557727266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439.38238557727266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87.876477115454534</v>
      </c>
      <c r="M83" s="861"/>
      <c r="N83" s="51"/>
    </row>
    <row r="84" spans="1:14">
      <c r="B84" s="89" t="s">
        <v>973</v>
      </c>
      <c r="C84" s="90"/>
      <c r="D84" s="90"/>
      <c r="E84" s="90"/>
      <c r="F84" s="90"/>
      <c r="G84" s="90"/>
      <c r="H84" s="90"/>
      <c r="I84" s="87"/>
      <c r="J84" s="88"/>
      <c r="K84" s="304">
        <v>0.05</v>
      </c>
      <c r="L84" s="860">
        <f>N78*K84</f>
        <v>21.969119278863634</v>
      </c>
      <c r="M84" s="861"/>
      <c r="N84" s="51"/>
    </row>
    <row r="85" spans="1:14" ht="15.75" thickBot="1">
      <c r="B85" s="91" t="s">
        <v>974</v>
      </c>
      <c r="C85" s="92"/>
      <c r="D85" s="92"/>
      <c r="E85" s="92"/>
      <c r="F85" s="92"/>
      <c r="G85" s="92"/>
      <c r="H85" s="92"/>
      <c r="I85" s="93"/>
      <c r="J85" s="94"/>
      <c r="K85" s="305">
        <v>0.05</v>
      </c>
      <c r="L85" s="862">
        <f>N78*K85</f>
        <v>21.969119278863634</v>
      </c>
      <c r="M85" s="863"/>
      <c r="N85" s="51"/>
    </row>
    <row r="86" spans="1:14" ht="15.75" thickBot="1">
      <c r="B86" s="825" t="s">
        <v>953</v>
      </c>
      <c r="C86" s="826"/>
      <c r="D86" s="826"/>
      <c r="E86" s="826"/>
      <c r="F86" s="826"/>
      <c r="G86" s="826"/>
      <c r="H86" s="826"/>
      <c r="I86" s="826"/>
      <c r="J86" s="826"/>
      <c r="K86" s="826"/>
      <c r="L86" s="826"/>
      <c r="M86" s="827"/>
      <c r="N86" s="52">
        <f>L83+L84+L85</f>
        <v>131.81471567318181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571.19710125045447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452"/>
      <c r="L30" s="801" t="s">
        <v>945</v>
      </c>
      <c r="M30" s="802"/>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1833.8358532130594</v>
      </c>
      <c r="N48" s="272">
        <f>K48*M48</f>
        <v>1833.8358532130594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1833.8358532130594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1833.8358532130594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366.76717064261192</v>
      </c>
      <c r="M83" s="861"/>
      <c r="N83" s="51"/>
    </row>
    <row r="84" spans="1:14">
      <c r="B84" s="89" t="s">
        <v>973</v>
      </c>
      <c r="C84" s="90"/>
      <c r="D84" s="90"/>
      <c r="E84" s="90"/>
      <c r="F84" s="90"/>
      <c r="G84" s="90"/>
      <c r="H84" s="90"/>
      <c r="I84" s="87"/>
      <c r="J84" s="88"/>
      <c r="K84" s="304">
        <v>0.05</v>
      </c>
      <c r="L84" s="860">
        <f>N78*K84</f>
        <v>91.691792660652979</v>
      </c>
      <c r="M84" s="861"/>
      <c r="N84" s="51"/>
    </row>
    <row r="85" spans="1:14" ht="15.75" thickBot="1">
      <c r="B85" s="91" t="s">
        <v>974</v>
      </c>
      <c r="C85" s="92"/>
      <c r="D85" s="92"/>
      <c r="E85" s="92"/>
      <c r="F85" s="92"/>
      <c r="G85" s="92"/>
      <c r="H85" s="92"/>
      <c r="I85" s="93"/>
      <c r="J85" s="94"/>
      <c r="K85" s="305">
        <v>0.05</v>
      </c>
      <c r="L85" s="862">
        <f>N78*K85</f>
        <v>91.691792660652979</v>
      </c>
      <c r="M85" s="863"/>
      <c r="N85" s="51"/>
    </row>
    <row r="86" spans="1:14" ht="15.75" thickBot="1">
      <c r="B86" s="825" t="s">
        <v>953</v>
      </c>
      <c r="C86" s="826"/>
      <c r="D86" s="826"/>
      <c r="E86" s="826"/>
      <c r="F86" s="826"/>
      <c r="G86" s="826"/>
      <c r="H86" s="826"/>
      <c r="I86" s="826"/>
      <c r="J86" s="826"/>
      <c r="K86" s="826"/>
      <c r="L86" s="826"/>
      <c r="M86" s="827"/>
      <c r="N86" s="52">
        <f>L83+L84+L85</f>
        <v>550.15075596391785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2383.9866091769773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1776.3399352296037</v>
      </c>
      <c r="N48" s="272">
        <f>K48*M48</f>
        <v>1776.3399352296037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1776.3399352296037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1776.3399352296037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355.26798704592079</v>
      </c>
      <c r="M83" s="861"/>
      <c r="N83" s="51"/>
    </row>
    <row r="84" spans="1:14">
      <c r="B84" s="89" t="s">
        <v>973</v>
      </c>
      <c r="C84" s="90"/>
      <c r="D84" s="90"/>
      <c r="E84" s="90"/>
      <c r="F84" s="90"/>
      <c r="G84" s="90"/>
      <c r="H84" s="90"/>
      <c r="I84" s="87"/>
      <c r="J84" s="88"/>
      <c r="K84" s="304">
        <v>0.05</v>
      </c>
      <c r="L84" s="860">
        <f>N78*K84</f>
        <v>88.816996761480198</v>
      </c>
      <c r="M84" s="861"/>
      <c r="N84" s="51"/>
    </row>
    <row r="85" spans="1:14" ht="15.75" thickBot="1">
      <c r="B85" s="91" t="s">
        <v>974</v>
      </c>
      <c r="C85" s="92"/>
      <c r="D85" s="92"/>
      <c r="E85" s="92"/>
      <c r="F85" s="92"/>
      <c r="G85" s="92"/>
      <c r="H85" s="92"/>
      <c r="I85" s="93"/>
      <c r="J85" s="94"/>
      <c r="K85" s="305">
        <v>0.05</v>
      </c>
      <c r="L85" s="862">
        <f>N78*K85</f>
        <v>88.816996761480198</v>
      </c>
      <c r="M85" s="863"/>
      <c r="N85" s="51"/>
    </row>
    <row r="86" spans="1:14" ht="15.75" thickBot="1">
      <c r="B86" s="825" t="s">
        <v>953</v>
      </c>
      <c r="C86" s="826"/>
      <c r="D86" s="826"/>
      <c r="E86" s="826"/>
      <c r="F86" s="826"/>
      <c r="G86" s="826"/>
      <c r="H86" s="826"/>
      <c r="I86" s="826"/>
      <c r="J86" s="826"/>
      <c r="K86" s="826"/>
      <c r="L86" s="826"/>
      <c r="M86" s="827"/>
      <c r="N86" s="52">
        <f>L83+L84+L85</f>
        <v>532.90198056888119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2309.241915798485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1698.2590589557751</v>
      </c>
      <c r="N48" s="272">
        <f>K48*M48</f>
        <v>1698.2590589557751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1698.2590589557751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1698.2590589557751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339.65181179115507</v>
      </c>
      <c r="M83" s="861"/>
      <c r="N83" s="51"/>
    </row>
    <row r="84" spans="1:14">
      <c r="B84" s="89" t="s">
        <v>973</v>
      </c>
      <c r="C84" s="90"/>
      <c r="D84" s="90"/>
      <c r="E84" s="90"/>
      <c r="F84" s="90"/>
      <c r="G84" s="90"/>
      <c r="H84" s="90"/>
      <c r="I84" s="87"/>
      <c r="J84" s="88"/>
      <c r="K84" s="304">
        <v>0.05</v>
      </c>
      <c r="L84" s="860">
        <f>N78*K84</f>
        <v>84.912952947788767</v>
      </c>
      <c r="M84" s="861"/>
      <c r="N84" s="51"/>
    </row>
    <row r="85" spans="1:14" ht="15.75" thickBot="1">
      <c r="B85" s="91" t="s">
        <v>974</v>
      </c>
      <c r="C85" s="92"/>
      <c r="D85" s="92"/>
      <c r="E85" s="92"/>
      <c r="F85" s="92"/>
      <c r="G85" s="92"/>
      <c r="H85" s="92"/>
      <c r="I85" s="93"/>
      <c r="J85" s="94"/>
      <c r="K85" s="305">
        <v>0.05</v>
      </c>
      <c r="L85" s="862">
        <f>N78*K85</f>
        <v>84.912952947788767</v>
      </c>
      <c r="M85" s="863"/>
      <c r="N85" s="51"/>
    </row>
    <row r="86" spans="1:14" ht="15.75" thickBot="1">
      <c r="B86" s="825" t="s">
        <v>953</v>
      </c>
      <c r="C86" s="826"/>
      <c r="D86" s="826"/>
      <c r="E86" s="826"/>
      <c r="F86" s="826"/>
      <c r="G86" s="826"/>
      <c r="H86" s="826"/>
      <c r="I86" s="826"/>
      <c r="J86" s="826"/>
      <c r="K86" s="826"/>
      <c r="L86" s="826"/>
      <c r="M86" s="827"/>
      <c r="N86" s="52">
        <f>L83+L84+L85</f>
        <v>509.4777176867326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2207.7367766425077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2069.1432212564614</v>
      </c>
      <c r="N48" s="272">
        <f>K48*M48</f>
        <v>2069.1432212564614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2069.1432212564614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2069.1432212564614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413.8286442512923</v>
      </c>
      <c r="M83" s="861"/>
      <c r="N83" s="51"/>
    </row>
    <row r="84" spans="1:14">
      <c r="B84" s="89" t="s">
        <v>973</v>
      </c>
      <c r="C84" s="90"/>
      <c r="D84" s="90"/>
      <c r="E84" s="90"/>
      <c r="F84" s="90"/>
      <c r="G84" s="90"/>
      <c r="H84" s="90"/>
      <c r="I84" s="87"/>
      <c r="J84" s="88"/>
      <c r="K84" s="304">
        <v>0.05</v>
      </c>
      <c r="L84" s="860">
        <f>N78*K84</f>
        <v>103.45716106282308</v>
      </c>
      <c r="M84" s="861"/>
      <c r="N84" s="51"/>
    </row>
    <row r="85" spans="1:14" ht="15.75" thickBot="1">
      <c r="B85" s="91" t="s">
        <v>974</v>
      </c>
      <c r="C85" s="92"/>
      <c r="D85" s="92"/>
      <c r="E85" s="92"/>
      <c r="F85" s="92"/>
      <c r="G85" s="92"/>
      <c r="H85" s="92"/>
      <c r="I85" s="93"/>
      <c r="J85" s="94"/>
      <c r="K85" s="305">
        <v>0.05</v>
      </c>
      <c r="L85" s="862">
        <f>N78*K85</f>
        <v>103.45716106282308</v>
      </c>
      <c r="M85" s="863"/>
      <c r="N85" s="51"/>
    </row>
    <row r="86" spans="1:14" ht="15.75" thickBot="1">
      <c r="B86" s="825" t="s">
        <v>953</v>
      </c>
      <c r="C86" s="826"/>
      <c r="D86" s="826"/>
      <c r="E86" s="826"/>
      <c r="F86" s="826"/>
      <c r="G86" s="826"/>
      <c r="H86" s="826"/>
      <c r="I86" s="826"/>
      <c r="J86" s="826"/>
      <c r="K86" s="826"/>
      <c r="L86" s="826"/>
      <c r="M86" s="827"/>
      <c r="N86" s="52">
        <f>L83+L84+L85</f>
        <v>620.7429663769384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2689.8861876333999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2145.4495321604309</v>
      </c>
      <c r="N48" s="272">
        <f>K48*M48</f>
        <v>2145.4495321604309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2145.4495321604309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2145.4495321604309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429.0899064320862</v>
      </c>
      <c r="M83" s="861"/>
      <c r="N83" s="51"/>
    </row>
    <row r="84" spans="1:14">
      <c r="B84" s="89" t="s">
        <v>973</v>
      </c>
      <c r="C84" s="90"/>
      <c r="D84" s="90"/>
      <c r="E84" s="90"/>
      <c r="F84" s="90"/>
      <c r="G84" s="90"/>
      <c r="H84" s="90"/>
      <c r="I84" s="87"/>
      <c r="J84" s="88"/>
      <c r="K84" s="304">
        <v>0.05</v>
      </c>
      <c r="L84" s="860">
        <f>N78*K84</f>
        <v>107.27247660802155</v>
      </c>
      <c r="M84" s="861"/>
      <c r="N84" s="51"/>
    </row>
    <row r="85" spans="1:14" ht="15.75" thickBot="1">
      <c r="B85" s="91" t="s">
        <v>974</v>
      </c>
      <c r="C85" s="92"/>
      <c r="D85" s="92"/>
      <c r="E85" s="92"/>
      <c r="F85" s="92"/>
      <c r="G85" s="92"/>
      <c r="H85" s="92"/>
      <c r="I85" s="93"/>
      <c r="J85" s="94"/>
      <c r="K85" s="305">
        <v>0.05</v>
      </c>
      <c r="L85" s="862">
        <f>N78*K85</f>
        <v>107.27247660802155</v>
      </c>
      <c r="M85" s="863"/>
      <c r="N85" s="51"/>
    </row>
    <row r="86" spans="1:14" ht="15.75" thickBot="1">
      <c r="B86" s="825" t="s">
        <v>953</v>
      </c>
      <c r="C86" s="826"/>
      <c r="D86" s="826"/>
      <c r="E86" s="826"/>
      <c r="F86" s="826"/>
      <c r="G86" s="826"/>
      <c r="H86" s="826"/>
      <c r="I86" s="826"/>
      <c r="J86" s="826"/>
      <c r="K86" s="826"/>
      <c r="L86" s="826"/>
      <c r="M86" s="827"/>
      <c r="N86" s="52">
        <f>L83+L84+L85</f>
        <v>643.63485964812924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2789.0843918085602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2778.9693692003593</v>
      </c>
      <c r="N48" s="272">
        <f>K48*M48</f>
        <v>2778.9693692003593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2778.9693692003593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2778.9693692003593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555.79387384007191</v>
      </c>
      <c r="M83" s="861"/>
      <c r="N83" s="51"/>
    </row>
    <row r="84" spans="1:14">
      <c r="B84" s="89" t="s">
        <v>973</v>
      </c>
      <c r="C84" s="90"/>
      <c r="D84" s="90"/>
      <c r="E84" s="90"/>
      <c r="F84" s="90"/>
      <c r="G84" s="90"/>
      <c r="H84" s="90"/>
      <c r="I84" s="87"/>
      <c r="J84" s="88"/>
      <c r="K84" s="304">
        <v>0.05</v>
      </c>
      <c r="L84" s="860">
        <f>N78*K84</f>
        <v>138.94846846001798</v>
      </c>
      <c r="M84" s="861"/>
      <c r="N84" s="51"/>
    </row>
    <row r="85" spans="1:14" ht="15.75" thickBot="1">
      <c r="B85" s="91" t="s">
        <v>974</v>
      </c>
      <c r="C85" s="92"/>
      <c r="D85" s="92"/>
      <c r="E85" s="92"/>
      <c r="F85" s="92"/>
      <c r="G85" s="92"/>
      <c r="H85" s="92"/>
      <c r="I85" s="93"/>
      <c r="J85" s="94"/>
      <c r="K85" s="305">
        <v>0.05</v>
      </c>
      <c r="L85" s="862">
        <f>N78*K85</f>
        <v>138.94846846001798</v>
      </c>
      <c r="M85" s="863"/>
      <c r="N85" s="51"/>
    </row>
    <row r="86" spans="1:14" ht="15.75" thickBot="1">
      <c r="B86" s="825" t="s">
        <v>953</v>
      </c>
      <c r="C86" s="826"/>
      <c r="D86" s="826"/>
      <c r="E86" s="826"/>
      <c r="F86" s="826"/>
      <c r="G86" s="826"/>
      <c r="H86" s="826"/>
      <c r="I86" s="826"/>
      <c r="J86" s="826"/>
      <c r="K86" s="826"/>
      <c r="L86" s="826"/>
      <c r="M86" s="827"/>
      <c r="N86" s="52">
        <f>L83+L84+L85</f>
        <v>833.69081076010775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3612.6601799604668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2065.5940905167422</v>
      </c>
      <c r="N48" s="272">
        <f>K48*M48</f>
        <v>2065.5940905167422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2065.5940905167422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2065.5940905167422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413.11881810334847</v>
      </c>
      <c r="M83" s="861"/>
      <c r="N83" s="51"/>
    </row>
    <row r="84" spans="1:14">
      <c r="B84" s="89" t="s">
        <v>973</v>
      </c>
      <c r="C84" s="90"/>
      <c r="D84" s="90"/>
      <c r="E84" s="90"/>
      <c r="F84" s="90"/>
      <c r="G84" s="90"/>
      <c r="H84" s="90"/>
      <c r="I84" s="87"/>
      <c r="J84" s="88"/>
      <c r="K84" s="304">
        <v>0.05</v>
      </c>
      <c r="L84" s="860">
        <f>N78*K84</f>
        <v>103.27970452583712</v>
      </c>
      <c r="M84" s="861"/>
      <c r="N84" s="51"/>
    </row>
    <row r="85" spans="1:14" ht="15.75" thickBot="1">
      <c r="B85" s="91" t="s">
        <v>974</v>
      </c>
      <c r="C85" s="92"/>
      <c r="D85" s="92"/>
      <c r="E85" s="92"/>
      <c r="F85" s="92"/>
      <c r="G85" s="92"/>
      <c r="H85" s="92"/>
      <c r="I85" s="93"/>
      <c r="J85" s="94"/>
      <c r="K85" s="305">
        <v>0.05</v>
      </c>
      <c r="L85" s="862">
        <f>N78*K85</f>
        <v>103.27970452583712</v>
      </c>
      <c r="M85" s="863"/>
      <c r="N85" s="51"/>
    </row>
    <row r="86" spans="1:14" ht="15.75" thickBot="1">
      <c r="B86" s="825" t="s">
        <v>953</v>
      </c>
      <c r="C86" s="826"/>
      <c r="D86" s="826"/>
      <c r="E86" s="826"/>
      <c r="F86" s="826"/>
      <c r="G86" s="826"/>
      <c r="H86" s="826"/>
      <c r="I86" s="826"/>
      <c r="J86" s="826"/>
      <c r="K86" s="826"/>
      <c r="L86" s="826"/>
      <c r="M86" s="827"/>
      <c r="N86" s="52">
        <f>L83+L84+L85</f>
        <v>619.67822715502268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2685.272317671765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2628.8411389102253</v>
      </c>
      <c r="N48" s="272">
        <f>K48*M48</f>
        <v>2628.8411389102253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2628.8411389102253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2628.8411389102253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525.76822778204507</v>
      </c>
      <c r="M83" s="861"/>
      <c r="N83" s="51"/>
    </row>
    <row r="84" spans="1:14">
      <c r="B84" s="89" t="s">
        <v>973</v>
      </c>
      <c r="C84" s="90"/>
      <c r="D84" s="90"/>
      <c r="E84" s="90"/>
      <c r="F84" s="90"/>
      <c r="G84" s="90"/>
      <c r="H84" s="90"/>
      <c r="I84" s="87"/>
      <c r="J84" s="88"/>
      <c r="K84" s="304">
        <v>0.05</v>
      </c>
      <c r="L84" s="860">
        <f>N78*K84</f>
        <v>131.44205694551127</v>
      </c>
      <c r="M84" s="861"/>
      <c r="N84" s="51"/>
    </row>
    <row r="85" spans="1:14" ht="15.75" thickBot="1">
      <c r="B85" s="91" t="s">
        <v>974</v>
      </c>
      <c r="C85" s="92"/>
      <c r="D85" s="92"/>
      <c r="E85" s="92"/>
      <c r="F85" s="92"/>
      <c r="G85" s="92"/>
      <c r="H85" s="92"/>
      <c r="I85" s="93"/>
      <c r="J85" s="94"/>
      <c r="K85" s="305">
        <v>0.05</v>
      </c>
      <c r="L85" s="862">
        <f>N78*K85</f>
        <v>131.44205694551127</v>
      </c>
      <c r="M85" s="863"/>
      <c r="N85" s="51"/>
    </row>
    <row r="86" spans="1:14" ht="15.75" thickBot="1">
      <c r="B86" s="825" t="s">
        <v>953</v>
      </c>
      <c r="C86" s="826"/>
      <c r="D86" s="826"/>
      <c r="E86" s="826"/>
      <c r="F86" s="826"/>
      <c r="G86" s="826"/>
      <c r="H86" s="826"/>
      <c r="I86" s="826"/>
      <c r="J86" s="826"/>
      <c r="K86" s="826"/>
      <c r="L86" s="826"/>
      <c r="M86" s="827"/>
      <c r="N86" s="52">
        <f>L83+L84+L85</f>
        <v>788.65234167306755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3417.4934805832927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2873.7311599508694</v>
      </c>
      <c r="N48" s="272">
        <f>K48*M48</f>
        <v>2873.7311599508694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2873.7311599508694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2873.7311599508694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574.7462319901739</v>
      </c>
      <c r="M83" s="861"/>
      <c r="N83" s="51"/>
    </row>
    <row r="84" spans="1:14">
      <c r="B84" s="89" t="s">
        <v>973</v>
      </c>
      <c r="C84" s="90"/>
      <c r="D84" s="90"/>
      <c r="E84" s="90"/>
      <c r="F84" s="90"/>
      <c r="G84" s="90"/>
      <c r="H84" s="90"/>
      <c r="I84" s="87"/>
      <c r="J84" s="88"/>
      <c r="K84" s="304">
        <v>0.05</v>
      </c>
      <c r="L84" s="860">
        <f>N78*K84</f>
        <v>143.68655799754347</v>
      </c>
      <c r="M84" s="861"/>
      <c r="N84" s="51"/>
    </row>
    <row r="85" spans="1:14" ht="15.75" thickBot="1">
      <c r="B85" s="91" t="s">
        <v>974</v>
      </c>
      <c r="C85" s="92"/>
      <c r="D85" s="92"/>
      <c r="E85" s="92"/>
      <c r="F85" s="92"/>
      <c r="G85" s="92"/>
      <c r="H85" s="92"/>
      <c r="I85" s="93"/>
      <c r="J85" s="94"/>
      <c r="K85" s="305">
        <v>0.05</v>
      </c>
      <c r="L85" s="862">
        <f>N78*K85</f>
        <v>143.68655799754347</v>
      </c>
      <c r="M85" s="863"/>
      <c r="N85" s="51"/>
    </row>
    <row r="86" spans="1:14" ht="15.75" thickBot="1">
      <c r="B86" s="825" t="s">
        <v>953</v>
      </c>
      <c r="C86" s="826"/>
      <c r="D86" s="826"/>
      <c r="E86" s="826"/>
      <c r="F86" s="826"/>
      <c r="G86" s="826"/>
      <c r="H86" s="826"/>
      <c r="I86" s="826"/>
      <c r="J86" s="826"/>
      <c r="K86" s="826"/>
      <c r="L86" s="826"/>
      <c r="M86" s="827"/>
      <c r="N86" s="52">
        <f>L83+L84+L85</f>
        <v>862.11934798526079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3735.8505079361303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2977.7206906246506</v>
      </c>
      <c r="N48" s="272">
        <f>K48*M48</f>
        <v>2977.7206906246506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2977.7206906246506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2977.7206906246506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595.5441381249301</v>
      </c>
      <c r="M83" s="861"/>
      <c r="N83" s="51"/>
    </row>
    <row r="84" spans="1:14">
      <c r="B84" s="89" t="s">
        <v>973</v>
      </c>
      <c r="C84" s="90"/>
      <c r="D84" s="90"/>
      <c r="E84" s="90"/>
      <c r="F84" s="90"/>
      <c r="G84" s="90"/>
      <c r="H84" s="90"/>
      <c r="I84" s="87"/>
      <c r="J84" s="88"/>
      <c r="K84" s="304">
        <v>0.05</v>
      </c>
      <c r="L84" s="860">
        <f>N78*K84</f>
        <v>148.88603453123253</v>
      </c>
      <c r="M84" s="861"/>
      <c r="N84" s="51"/>
    </row>
    <row r="85" spans="1:14" ht="15.75" thickBot="1">
      <c r="B85" s="91" t="s">
        <v>974</v>
      </c>
      <c r="C85" s="92"/>
      <c r="D85" s="92"/>
      <c r="E85" s="92"/>
      <c r="F85" s="92"/>
      <c r="G85" s="92"/>
      <c r="H85" s="92"/>
      <c r="I85" s="93"/>
      <c r="J85" s="94"/>
      <c r="K85" s="305">
        <v>0.05</v>
      </c>
      <c r="L85" s="862">
        <f>N78*K85</f>
        <v>148.88603453123253</v>
      </c>
      <c r="M85" s="863"/>
      <c r="N85" s="51"/>
    </row>
    <row r="86" spans="1:14" ht="15.75" thickBot="1">
      <c r="B86" s="825" t="s">
        <v>953</v>
      </c>
      <c r="C86" s="826"/>
      <c r="D86" s="826"/>
      <c r="E86" s="826"/>
      <c r="F86" s="826"/>
      <c r="G86" s="826"/>
      <c r="H86" s="826"/>
      <c r="I86" s="826"/>
      <c r="J86" s="826"/>
      <c r="K86" s="826"/>
      <c r="L86" s="826"/>
      <c r="M86" s="827"/>
      <c r="N86" s="52">
        <f>L83+L84+L85</f>
        <v>893.31620718739521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3871.0368978120459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2963.5241676657729</v>
      </c>
      <c r="N48" s="272">
        <f>K48*M48</f>
        <v>2963.5241676657729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2963.5241676657729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2963.5241676657729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592.70483353315456</v>
      </c>
      <c r="M83" s="861"/>
      <c r="N83" s="51"/>
    </row>
    <row r="84" spans="1:14">
      <c r="B84" s="89" t="s">
        <v>973</v>
      </c>
      <c r="C84" s="90"/>
      <c r="D84" s="90"/>
      <c r="E84" s="90"/>
      <c r="F84" s="90"/>
      <c r="G84" s="90"/>
      <c r="H84" s="90"/>
      <c r="I84" s="87"/>
      <c r="J84" s="88"/>
      <c r="K84" s="304">
        <v>0.05</v>
      </c>
      <c r="L84" s="860">
        <f>N78*K84</f>
        <v>148.17620838328864</v>
      </c>
      <c r="M84" s="861"/>
      <c r="N84" s="51"/>
    </row>
    <row r="85" spans="1:14" ht="15.75" thickBot="1">
      <c r="B85" s="91" t="s">
        <v>974</v>
      </c>
      <c r="C85" s="92"/>
      <c r="D85" s="92"/>
      <c r="E85" s="92"/>
      <c r="F85" s="92"/>
      <c r="G85" s="92"/>
      <c r="H85" s="92"/>
      <c r="I85" s="93"/>
      <c r="J85" s="94"/>
      <c r="K85" s="305">
        <v>0.05</v>
      </c>
      <c r="L85" s="862">
        <f>N78*K85</f>
        <v>148.17620838328864</v>
      </c>
      <c r="M85" s="863"/>
      <c r="N85" s="51"/>
    </row>
    <row r="86" spans="1:14" ht="15.75" thickBot="1">
      <c r="B86" s="825" t="s">
        <v>953</v>
      </c>
      <c r="C86" s="826"/>
      <c r="D86" s="826"/>
      <c r="E86" s="826"/>
      <c r="F86" s="826"/>
      <c r="G86" s="826"/>
      <c r="H86" s="826"/>
      <c r="I86" s="826"/>
      <c r="J86" s="826"/>
      <c r="K86" s="826"/>
      <c r="L86" s="826"/>
      <c r="M86" s="827"/>
      <c r="N86" s="52">
        <f>L83+L84+L85</f>
        <v>889.05725029973189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3852.5814179655049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3201.3159272269786</v>
      </c>
      <c r="N48" s="272">
        <f>K48*M48</f>
        <v>3201.3159272269786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3201.3159272269786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3201.3159272269786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640.26318544539572</v>
      </c>
      <c r="M83" s="861"/>
      <c r="N83" s="51"/>
    </row>
    <row r="84" spans="1:14">
      <c r="B84" s="89" t="s">
        <v>973</v>
      </c>
      <c r="C84" s="90"/>
      <c r="D84" s="90"/>
      <c r="E84" s="90"/>
      <c r="F84" s="90"/>
      <c r="G84" s="90"/>
      <c r="H84" s="90"/>
      <c r="I84" s="87"/>
      <c r="J84" s="88"/>
      <c r="K84" s="304">
        <v>0.05</v>
      </c>
      <c r="L84" s="860">
        <f>N78*K84</f>
        <v>160.06579636134893</v>
      </c>
      <c r="M84" s="861"/>
      <c r="N84" s="51"/>
    </row>
    <row r="85" spans="1:14" ht="15.75" thickBot="1">
      <c r="B85" s="91" t="s">
        <v>974</v>
      </c>
      <c r="C85" s="92"/>
      <c r="D85" s="92"/>
      <c r="E85" s="92"/>
      <c r="F85" s="92"/>
      <c r="G85" s="92"/>
      <c r="H85" s="92"/>
      <c r="I85" s="93"/>
      <c r="J85" s="94"/>
      <c r="K85" s="305">
        <v>0.05</v>
      </c>
      <c r="L85" s="862">
        <f>N78*K85</f>
        <v>160.06579636134893</v>
      </c>
      <c r="M85" s="863"/>
      <c r="N85" s="51"/>
    </row>
    <row r="86" spans="1:14" ht="15.75" thickBot="1">
      <c r="B86" s="825" t="s">
        <v>953</v>
      </c>
      <c r="C86" s="826"/>
      <c r="D86" s="826"/>
      <c r="E86" s="826"/>
      <c r="F86" s="826"/>
      <c r="G86" s="826"/>
      <c r="H86" s="826"/>
      <c r="I86" s="826"/>
      <c r="J86" s="826"/>
      <c r="K86" s="826"/>
      <c r="L86" s="826"/>
      <c r="M86" s="827"/>
      <c r="N86" s="52">
        <f>L83+L84+L85</f>
        <v>960.39477816809358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4161.7107053950722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3201.3159272269786</v>
      </c>
      <c r="N48" s="272">
        <f>K48*M48</f>
        <v>3201.3159272269786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3201.3159272269786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3201.3159272269786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640.26318544539572</v>
      </c>
      <c r="M83" s="861"/>
      <c r="N83" s="51"/>
    </row>
    <row r="84" spans="1:14">
      <c r="B84" s="89" t="s">
        <v>973</v>
      </c>
      <c r="C84" s="90"/>
      <c r="D84" s="90"/>
      <c r="E84" s="90"/>
      <c r="F84" s="90"/>
      <c r="G84" s="90"/>
      <c r="H84" s="90"/>
      <c r="I84" s="87"/>
      <c r="J84" s="88"/>
      <c r="K84" s="304">
        <v>0.05</v>
      </c>
      <c r="L84" s="860">
        <f>N78*K84</f>
        <v>160.06579636134893</v>
      </c>
      <c r="M84" s="861"/>
      <c r="N84" s="51"/>
    </row>
    <row r="85" spans="1:14" ht="15.75" thickBot="1">
      <c r="B85" s="91" t="s">
        <v>974</v>
      </c>
      <c r="C85" s="92"/>
      <c r="D85" s="92"/>
      <c r="E85" s="92"/>
      <c r="F85" s="92"/>
      <c r="G85" s="92"/>
      <c r="H85" s="92"/>
      <c r="I85" s="93"/>
      <c r="J85" s="94"/>
      <c r="K85" s="305">
        <v>0.05</v>
      </c>
      <c r="L85" s="862">
        <f>N78*K85</f>
        <v>160.06579636134893</v>
      </c>
      <c r="M85" s="863"/>
      <c r="N85" s="51"/>
    </row>
    <row r="86" spans="1:14" ht="15.75" thickBot="1">
      <c r="B86" s="825" t="s">
        <v>953</v>
      </c>
      <c r="C86" s="826"/>
      <c r="D86" s="826"/>
      <c r="E86" s="826"/>
      <c r="F86" s="826"/>
      <c r="G86" s="826"/>
      <c r="H86" s="826"/>
      <c r="I86" s="826"/>
      <c r="J86" s="826"/>
      <c r="K86" s="826"/>
      <c r="L86" s="826"/>
      <c r="M86" s="827"/>
      <c r="N86" s="52">
        <f>L83+L84+L85</f>
        <v>960.39477816809358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4161.7107053950722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3183.5702735283812</v>
      </c>
      <c r="N48" s="272">
        <f>K48*M48</f>
        <v>3183.5702735283812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3183.5702735283812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3183.5702735283812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636.71405470567629</v>
      </c>
      <c r="M83" s="861"/>
      <c r="N83" s="51"/>
    </row>
    <row r="84" spans="1:14">
      <c r="B84" s="89" t="s">
        <v>973</v>
      </c>
      <c r="C84" s="90"/>
      <c r="D84" s="90"/>
      <c r="E84" s="90"/>
      <c r="F84" s="90"/>
      <c r="G84" s="90"/>
      <c r="H84" s="90"/>
      <c r="I84" s="87"/>
      <c r="J84" s="88"/>
      <c r="K84" s="304">
        <v>0.05</v>
      </c>
      <c r="L84" s="860">
        <f>N78*K84</f>
        <v>159.17851367641907</v>
      </c>
      <c r="M84" s="861"/>
      <c r="N84" s="51"/>
    </row>
    <row r="85" spans="1:14" ht="15.75" thickBot="1">
      <c r="B85" s="91" t="s">
        <v>974</v>
      </c>
      <c r="C85" s="92"/>
      <c r="D85" s="92"/>
      <c r="E85" s="92"/>
      <c r="F85" s="92"/>
      <c r="G85" s="92"/>
      <c r="H85" s="92"/>
      <c r="I85" s="93"/>
      <c r="J85" s="94"/>
      <c r="K85" s="305">
        <v>0.05</v>
      </c>
      <c r="L85" s="862">
        <f>N78*K85</f>
        <v>159.17851367641907</v>
      </c>
      <c r="M85" s="863"/>
      <c r="N85" s="51"/>
    </row>
    <row r="86" spans="1:14" ht="15.75" thickBot="1">
      <c r="B86" s="825" t="s">
        <v>953</v>
      </c>
      <c r="C86" s="826"/>
      <c r="D86" s="826"/>
      <c r="E86" s="826"/>
      <c r="F86" s="826"/>
      <c r="G86" s="826"/>
      <c r="H86" s="826"/>
      <c r="I86" s="826"/>
      <c r="J86" s="826"/>
      <c r="K86" s="826"/>
      <c r="L86" s="826"/>
      <c r="M86" s="827"/>
      <c r="N86" s="52">
        <f>L83+L84+L85</f>
        <v>955.07108205851432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4138.6413555868958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3410.7146408704284</v>
      </c>
      <c r="N48" s="272">
        <f>K48*M48</f>
        <v>3410.7146408704284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3410.7146408704284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3410.7146408704284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682.14292817408568</v>
      </c>
      <c r="M83" s="861"/>
      <c r="N83" s="51"/>
    </row>
    <row r="84" spans="1:14">
      <c r="B84" s="89" t="s">
        <v>973</v>
      </c>
      <c r="C84" s="90"/>
      <c r="D84" s="90"/>
      <c r="E84" s="90"/>
      <c r="F84" s="90"/>
      <c r="G84" s="90"/>
      <c r="H84" s="90"/>
      <c r="I84" s="87"/>
      <c r="J84" s="88"/>
      <c r="K84" s="304">
        <v>0.05</v>
      </c>
      <c r="L84" s="860">
        <f>N78*K84</f>
        <v>170.53573204352142</v>
      </c>
      <c r="M84" s="861"/>
      <c r="N84" s="51"/>
    </row>
    <row r="85" spans="1:14" ht="15.75" thickBot="1">
      <c r="B85" s="91" t="s">
        <v>974</v>
      </c>
      <c r="C85" s="92"/>
      <c r="D85" s="92"/>
      <c r="E85" s="92"/>
      <c r="F85" s="92"/>
      <c r="G85" s="92"/>
      <c r="H85" s="92"/>
      <c r="I85" s="93"/>
      <c r="J85" s="94"/>
      <c r="K85" s="305">
        <v>0.05</v>
      </c>
      <c r="L85" s="862">
        <f>N78*K85</f>
        <v>170.53573204352142</v>
      </c>
      <c r="M85" s="863"/>
      <c r="N85" s="51"/>
    </row>
    <row r="86" spans="1:14" ht="15.75" thickBot="1">
      <c r="B86" s="825" t="s">
        <v>953</v>
      </c>
      <c r="C86" s="826"/>
      <c r="D86" s="826"/>
      <c r="E86" s="826"/>
      <c r="F86" s="826"/>
      <c r="G86" s="826"/>
      <c r="H86" s="826"/>
      <c r="I86" s="826"/>
      <c r="J86" s="826"/>
      <c r="K86" s="826"/>
      <c r="L86" s="826"/>
      <c r="M86" s="827"/>
      <c r="N86" s="52">
        <f>L83+L84+L85</f>
        <v>1023.2143922611285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4433.9290331315569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3588.8810040043463</v>
      </c>
      <c r="N48" s="272">
        <f>K48*M48</f>
        <v>3588.8810040043463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3588.8810040043463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3588.8810040043463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717.77620080086933</v>
      </c>
      <c r="M83" s="861"/>
      <c r="N83" s="51"/>
    </row>
    <row r="84" spans="1:14">
      <c r="B84" s="89" t="s">
        <v>973</v>
      </c>
      <c r="C84" s="90"/>
      <c r="D84" s="90"/>
      <c r="E84" s="90"/>
      <c r="F84" s="90"/>
      <c r="G84" s="90"/>
      <c r="H84" s="90"/>
      <c r="I84" s="87"/>
      <c r="J84" s="88"/>
      <c r="K84" s="304">
        <v>0.05</v>
      </c>
      <c r="L84" s="860">
        <f>N78*K84</f>
        <v>179.44405020021733</v>
      </c>
      <c r="M84" s="861"/>
      <c r="N84" s="51"/>
    </row>
    <row r="85" spans="1:14" ht="15.75" thickBot="1">
      <c r="B85" s="91" t="s">
        <v>974</v>
      </c>
      <c r="C85" s="92"/>
      <c r="D85" s="92"/>
      <c r="E85" s="92"/>
      <c r="F85" s="92"/>
      <c r="G85" s="92"/>
      <c r="H85" s="92"/>
      <c r="I85" s="93"/>
      <c r="J85" s="94"/>
      <c r="K85" s="305">
        <v>0.05</v>
      </c>
      <c r="L85" s="862">
        <f>N78*K85</f>
        <v>179.44405020021733</v>
      </c>
      <c r="M85" s="863"/>
      <c r="N85" s="51"/>
    </row>
    <row r="86" spans="1:14" ht="15.75" thickBot="1">
      <c r="B86" s="825" t="s">
        <v>953</v>
      </c>
      <c r="C86" s="826"/>
      <c r="D86" s="826"/>
      <c r="E86" s="826"/>
      <c r="F86" s="826"/>
      <c r="G86" s="826"/>
      <c r="H86" s="826"/>
      <c r="I86" s="826"/>
      <c r="J86" s="826"/>
      <c r="K86" s="826"/>
      <c r="L86" s="826"/>
      <c r="M86" s="827"/>
      <c r="N86" s="52">
        <f>L83+L84+L85</f>
        <v>1076.6643012013039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4665.54530520565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2780.7439345702187</v>
      </c>
      <c r="N48" s="272">
        <f>K48*M48</f>
        <v>2780.7439345702187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2780.7439345702187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2780.7439345702187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556.14878691404374</v>
      </c>
      <c r="M83" s="861"/>
      <c r="N83" s="51"/>
    </row>
    <row r="84" spans="1:14">
      <c r="B84" s="89" t="s">
        <v>973</v>
      </c>
      <c r="C84" s="90"/>
      <c r="D84" s="90"/>
      <c r="E84" s="90"/>
      <c r="F84" s="90"/>
      <c r="G84" s="90"/>
      <c r="H84" s="90"/>
      <c r="I84" s="87"/>
      <c r="J84" s="88"/>
      <c r="K84" s="304">
        <v>0.05</v>
      </c>
      <c r="L84" s="860">
        <f>N78*K84</f>
        <v>139.03719672851093</v>
      </c>
      <c r="M84" s="861"/>
      <c r="N84" s="51"/>
    </row>
    <row r="85" spans="1:14" ht="15.75" thickBot="1">
      <c r="B85" s="91" t="s">
        <v>974</v>
      </c>
      <c r="C85" s="92"/>
      <c r="D85" s="92"/>
      <c r="E85" s="92"/>
      <c r="F85" s="92"/>
      <c r="G85" s="92"/>
      <c r="H85" s="92"/>
      <c r="I85" s="93"/>
      <c r="J85" s="94"/>
      <c r="K85" s="305">
        <v>0.05</v>
      </c>
      <c r="L85" s="862">
        <f>N78*K85</f>
        <v>139.03719672851093</v>
      </c>
      <c r="M85" s="863"/>
      <c r="N85" s="51"/>
    </row>
    <row r="86" spans="1:14" ht="15.75" thickBot="1">
      <c r="B86" s="825" t="s">
        <v>953</v>
      </c>
      <c r="C86" s="826"/>
      <c r="D86" s="826"/>
      <c r="E86" s="826"/>
      <c r="F86" s="826"/>
      <c r="G86" s="826"/>
      <c r="H86" s="826"/>
      <c r="I86" s="826"/>
      <c r="J86" s="826"/>
      <c r="K86" s="826"/>
      <c r="L86" s="826"/>
      <c r="M86" s="827"/>
      <c r="N86" s="52">
        <f>L83+L84+L85</f>
        <v>834.22318037106561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3614.9671149412843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2127.7038784618335</v>
      </c>
      <c r="N48" s="272">
        <f>K48*M48</f>
        <v>2127.7038784618335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2127.7038784618335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4" ht="15.75" thickBot="1">
      <c r="B65" s="914" t="s">
        <v>953</v>
      </c>
      <c r="C65" s="868"/>
      <c r="D65" s="868"/>
      <c r="E65" s="868"/>
      <c r="F65" s="868"/>
      <c r="G65" s="868"/>
      <c r="H65" s="868"/>
      <c r="I65" s="868"/>
      <c r="J65" s="868"/>
      <c r="K65" s="868"/>
      <c r="L65" s="868"/>
      <c r="M65" s="86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4" t="s">
        <v>963</v>
      </c>
      <c r="C69" s="865"/>
      <c r="D69" s="865"/>
      <c r="E69" s="865"/>
      <c r="F69" s="865"/>
      <c r="G69" s="865"/>
      <c r="H69" s="865"/>
      <c r="I69" s="73" t="s">
        <v>964</v>
      </c>
      <c r="J69" s="75" t="s">
        <v>1410</v>
      </c>
      <c r="K69" s="74" t="s">
        <v>966</v>
      </c>
      <c r="L69" s="866" t="s">
        <v>950</v>
      </c>
      <c r="M69" s="867"/>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1"/>
      <c r="C74" s="902"/>
      <c r="D74" s="902"/>
      <c r="E74" s="902"/>
      <c r="F74" s="902"/>
      <c r="G74" s="902"/>
      <c r="H74" s="902"/>
      <c r="I74" s="126"/>
      <c r="J74" s="126"/>
      <c r="K74" s="126"/>
      <c r="L74" s="915"/>
      <c r="M74" s="915"/>
      <c r="N74" s="45"/>
    </row>
    <row r="75" spans="1:14" ht="15.75" thickBot="1">
      <c r="B75" s="914" t="s">
        <v>953</v>
      </c>
      <c r="C75" s="868"/>
      <c r="D75" s="868"/>
      <c r="E75" s="868"/>
      <c r="F75" s="868"/>
      <c r="G75" s="868"/>
      <c r="H75" s="868"/>
      <c r="I75" s="868"/>
      <c r="J75" s="868"/>
      <c r="K75" s="868"/>
      <c r="L75" s="868"/>
      <c r="M75" s="869"/>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2562.760238689762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512.55204773795242</v>
      </c>
      <c r="M82" s="861"/>
      <c r="N82" s="51"/>
    </row>
    <row r="83" spans="1:14">
      <c r="B83" s="89" t="s">
        <v>973</v>
      </c>
      <c r="C83" s="90"/>
      <c r="D83" s="90"/>
      <c r="E83" s="90"/>
      <c r="F83" s="90"/>
      <c r="G83" s="90"/>
      <c r="H83" s="90"/>
      <c r="I83" s="87"/>
      <c r="J83" s="88"/>
      <c r="K83" s="304">
        <v>0.05</v>
      </c>
      <c r="L83" s="860">
        <f>N77*K83</f>
        <v>128.13801193448811</v>
      </c>
      <c r="M83" s="861"/>
      <c r="N83" s="51"/>
    </row>
    <row r="84" spans="1:14" ht="15.75" thickBot="1">
      <c r="B84" s="91" t="s">
        <v>974</v>
      </c>
      <c r="C84" s="92"/>
      <c r="D84" s="92"/>
      <c r="E84" s="92"/>
      <c r="F84" s="92"/>
      <c r="G84" s="92"/>
      <c r="H84" s="92"/>
      <c r="I84" s="93"/>
      <c r="J84" s="94"/>
      <c r="K84" s="305">
        <v>0.05</v>
      </c>
      <c r="L84" s="862">
        <f>N77*K84</f>
        <v>128.13801193448811</v>
      </c>
      <c r="M84" s="863"/>
      <c r="N84" s="51"/>
    </row>
    <row r="85" spans="1:14" ht="15.75" thickBot="1">
      <c r="B85" s="825" t="s">
        <v>953</v>
      </c>
      <c r="C85" s="826"/>
      <c r="D85" s="826"/>
      <c r="E85" s="826"/>
      <c r="F85" s="826"/>
      <c r="G85" s="826"/>
      <c r="H85" s="826"/>
      <c r="I85" s="826"/>
      <c r="J85" s="826"/>
      <c r="K85" s="826"/>
      <c r="L85" s="826"/>
      <c r="M85" s="827"/>
      <c r="N85" s="52">
        <f>L82+L83+L84</f>
        <v>768.82807160692857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3331.5883102966905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2127.7038784618335</v>
      </c>
      <c r="N48" s="272">
        <f>K48*M48</f>
        <v>2127.7038784618335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2127.7038784618335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2562.760238689762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512.55204773795242</v>
      </c>
      <c r="M83" s="861"/>
      <c r="N83" s="51"/>
    </row>
    <row r="84" spans="1:14">
      <c r="B84" s="89" t="s">
        <v>973</v>
      </c>
      <c r="C84" s="90"/>
      <c r="D84" s="90"/>
      <c r="E84" s="90"/>
      <c r="F84" s="90"/>
      <c r="G84" s="90"/>
      <c r="H84" s="90"/>
      <c r="I84" s="87"/>
      <c r="J84" s="88"/>
      <c r="K84" s="304">
        <v>0.05</v>
      </c>
      <c r="L84" s="860">
        <f>N78*K84</f>
        <v>128.13801193448811</v>
      </c>
      <c r="M84" s="861"/>
      <c r="N84" s="51"/>
    </row>
    <row r="85" spans="1:14" ht="15.75" thickBot="1">
      <c r="B85" s="91" t="s">
        <v>974</v>
      </c>
      <c r="C85" s="92"/>
      <c r="D85" s="92"/>
      <c r="E85" s="92"/>
      <c r="F85" s="92"/>
      <c r="G85" s="92"/>
      <c r="H85" s="92"/>
      <c r="I85" s="93"/>
      <c r="J85" s="94"/>
      <c r="K85" s="305">
        <v>0.05</v>
      </c>
      <c r="L85" s="862">
        <f>N78*K85</f>
        <v>128.13801193448811</v>
      </c>
      <c r="M85" s="863"/>
      <c r="N85" s="51"/>
    </row>
    <row r="86" spans="1:14" ht="15.75" thickBot="1">
      <c r="B86" s="825" t="s">
        <v>953</v>
      </c>
      <c r="C86" s="826"/>
      <c r="D86" s="826"/>
      <c r="E86" s="826"/>
      <c r="F86" s="826"/>
      <c r="G86" s="826"/>
      <c r="H86" s="826"/>
      <c r="I86" s="826"/>
      <c r="J86" s="826"/>
      <c r="K86" s="826"/>
      <c r="L86" s="826"/>
      <c r="M86" s="827"/>
      <c r="N86" s="52">
        <f>L83+L84+L85</f>
        <v>768.82807160692857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3331.5883102966905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P119"/>
  <sheetViews>
    <sheetView topLeftCell="A73" zoomScale="78" zoomScaleNormal="78" workbookViewId="0">
      <selection activeCell="F41" sqref="F4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10594.155258062672</v>
      </c>
      <c r="N48" s="272">
        <f>K48*M48</f>
        <v>3178.2465774188017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3178.2465774188017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3613.3029376467307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6" ht="15.75" thickBot="1">
      <c r="B81" s="68"/>
      <c r="C81" s="61"/>
      <c r="D81" s="61"/>
      <c r="E81" s="61"/>
      <c r="F81" s="61"/>
      <c r="G81" s="61"/>
      <c r="H81" s="61"/>
      <c r="I81" s="61"/>
      <c r="J81" s="61"/>
      <c r="K81" s="61"/>
      <c r="L81" s="61"/>
      <c r="M81" s="61"/>
      <c r="N81" s="63"/>
    </row>
    <row r="82" spans="1:16">
      <c r="B82" s="870" t="s">
        <v>969</v>
      </c>
      <c r="C82" s="871"/>
      <c r="D82" s="871"/>
      <c r="E82" s="871"/>
      <c r="F82" s="871"/>
      <c r="G82" s="871"/>
      <c r="H82" s="871"/>
      <c r="I82" s="314"/>
      <c r="J82" s="334"/>
      <c r="K82" s="302" t="s">
        <v>970</v>
      </c>
      <c r="L82" s="872" t="s">
        <v>971</v>
      </c>
      <c r="M82" s="873"/>
      <c r="N82" s="303"/>
    </row>
    <row r="83" spans="1:16">
      <c r="B83" s="858" t="s">
        <v>972</v>
      </c>
      <c r="C83" s="859"/>
      <c r="D83" s="859"/>
      <c r="E83" s="859"/>
      <c r="F83" s="859"/>
      <c r="G83" s="859"/>
      <c r="H83" s="859"/>
      <c r="I83" s="87"/>
      <c r="J83" s="88"/>
      <c r="K83" s="304">
        <v>0.2</v>
      </c>
      <c r="L83" s="860">
        <f>N78*K83</f>
        <v>722.66058752934623</v>
      </c>
      <c r="M83" s="861"/>
      <c r="N83" s="51"/>
    </row>
    <row r="84" spans="1:16">
      <c r="B84" s="89" t="s">
        <v>973</v>
      </c>
      <c r="C84" s="90"/>
      <c r="D84" s="90"/>
      <c r="E84" s="90"/>
      <c r="F84" s="90"/>
      <c r="G84" s="90"/>
      <c r="H84" s="90"/>
      <c r="I84" s="87"/>
      <c r="J84" s="88"/>
      <c r="K84" s="304">
        <v>0.05</v>
      </c>
      <c r="L84" s="860">
        <f>N78*K84</f>
        <v>180.66514688233656</v>
      </c>
      <c r="M84" s="861"/>
      <c r="N84" s="51"/>
    </row>
    <row r="85" spans="1:16" ht="15.75" thickBot="1">
      <c r="B85" s="91" t="s">
        <v>974</v>
      </c>
      <c r="C85" s="92"/>
      <c r="D85" s="92"/>
      <c r="E85" s="92"/>
      <c r="F85" s="92"/>
      <c r="G85" s="92"/>
      <c r="H85" s="92"/>
      <c r="I85" s="93"/>
      <c r="J85" s="94"/>
      <c r="K85" s="305">
        <v>0.05</v>
      </c>
      <c r="L85" s="862">
        <f>N78*K85</f>
        <v>180.66514688233656</v>
      </c>
      <c r="M85" s="863"/>
      <c r="N85" s="51"/>
    </row>
    <row r="86" spans="1:16" ht="15.75" thickBot="1">
      <c r="B86" s="825" t="s">
        <v>953</v>
      </c>
      <c r="C86" s="826"/>
      <c r="D86" s="826"/>
      <c r="E86" s="826"/>
      <c r="F86" s="826"/>
      <c r="G86" s="826"/>
      <c r="H86" s="826"/>
      <c r="I86" s="826"/>
      <c r="J86" s="826"/>
      <c r="K86" s="826"/>
      <c r="L86" s="826"/>
      <c r="M86" s="827"/>
      <c r="N86" s="52">
        <f>L83+L84+L85</f>
        <v>1083.9908812940193</v>
      </c>
    </row>
    <row r="87" spans="1:16" ht="15.75" thickBot="1">
      <c r="B87" s="33"/>
      <c r="C87" s="34"/>
      <c r="D87" s="34"/>
      <c r="E87" s="34"/>
      <c r="F87" s="34"/>
      <c r="G87" s="34"/>
      <c r="H87" s="34"/>
      <c r="I87" s="34"/>
      <c r="J87" s="34"/>
      <c r="K87" s="34"/>
      <c r="L87" s="34"/>
      <c r="M87" s="34"/>
      <c r="N87" s="35"/>
    </row>
    <row r="88" spans="1:16" ht="15.75" thickBot="1">
      <c r="A88" t="s">
        <v>2016</v>
      </c>
      <c r="B88" s="825" t="s">
        <v>975</v>
      </c>
      <c r="C88" s="826"/>
      <c r="D88" s="826"/>
      <c r="E88" s="826"/>
      <c r="F88" s="826"/>
      <c r="G88" s="826"/>
      <c r="H88" s="826"/>
      <c r="I88" s="826"/>
      <c r="J88" s="826"/>
      <c r="K88" s="826"/>
      <c r="L88" s="826"/>
      <c r="M88" s="827"/>
      <c r="N88" s="188">
        <f>N78+N86</f>
        <v>4697.2938189407505</v>
      </c>
      <c r="O88">
        <v>3550.0445159616665</v>
      </c>
      <c r="P88" s="646">
        <f>+O88-N88</f>
        <v>-1147.249302979084</v>
      </c>
    </row>
    <row r="89" spans="1:16">
      <c r="B89" s="13"/>
      <c r="C89" s="14"/>
      <c r="D89" s="14"/>
      <c r="E89" s="14"/>
      <c r="F89" s="14"/>
      <c r="G89" s="14"/>
      <c r="H89" s="14"/>
      <c r="I89" s="14"/>
      <c r="J89" s="14"/>
      <c r="K89" s="14"/>
      <c r="L89" s="14"/>
      <c r="M89" s="14"/>
      <c r="N89" s="15"/>
    </row>
    <row r="90" spans="1:16">
      <c r="B90" s="16"/>
      <c r="C90" s="12"/>
      <c r="D90" s="12"/>
      <c r="E90" s="12"/>
      <c r="F90" s="12"/>
      <c r="G90" s="12"/>
      <c r="H90" s="12"/>
      <c r="I90" s="12"/>
      <c r="J90" s="12"/>
      <c r="K90" s="12"/>
      <c r="L90" s="12"/>
      <c r="M90" s="12"/>
      <c r="N90" s="17"/>
    </row>
    <row r="91" spans="1:16">
      <c r="B91" s="16"/>
      <c r="C91" s="12"/>
      <c r="D91" s="12"/>
      <c r="E91" s="12"/>
      <c r="F91" s="12"/>
      <c r="G91" s="12"/>
      <c r="H91" s="12"/>
      <c r="I91" s="12"/>
      <c r="J91" s="12"/>
      <c r="K91" s="12"/>
      <c r="L91" s="12"/>
      <c r="M91" s="12"/>
      <c r="N91" s="17"/>
    </row>
    <row r="92" spans="1:16">
      <c r="B92" s="16"/>
      <c r="C92" s="12"/>
      <c r="D92" s="12"/>
      <c r="E92" s="12"/>
      <c r="F92" s="12"/>
      <c r="G92" s="12"/>
      <c r="H92" s="12"/>
      <c r="I92" s="12"/>
      <c r="J92" s="12"/>
      <c r="K92" s="12"/>
      <c r="L92" s="12"/>
      <c r="M92" s="12"/>
      <c r="N92" s="17"/>
    </row>
    <row r="93" spans="1:16">
      <c r="B93" s="16"/>
      <c r="C93" s="12"/>
      <c r="D93" s="12"/>
      <c r="E93" s="53" t="s">
        <v>976</v>
      </c>
      <c r="F93" s="53"/>
      <c r="G93" s="53"/>
      <c r="H93" s="53"/>
      <c r="I93" s="53"/>
      <c r="J93" s="53"/>
      <c r="K93" s="12"/>
      <c r="L93" s="12"/>
      <c r="M93" s="12"/>
      <c r="N93" s="17"/>
    </row>
    <row r="94" spans="1:16">
      <c r="B94" s="16"/>
      <c r="C94" s="12"/>
      <c r="D94" s="12"/>
      <c r="E94" s="12" t="s">
        <v>977</v>
      </c>
      <c r="F94" s="12"/>
      <c r="G94" s="12"/>
      <c r="H94" s="12"/>
      <c r="I94" s="12"/>
      <c r="J94" s="12"/>
      <c r="K94" s="12"/>
      <c r="L94" s="12"/>
      <c r="M94" s="12"/>
      <c r="N94" s="17"/>
    </row>
    <row r="95" spans="1:16">
      <c r="B95" s="16"/>
      <c r="C95" s="12"/>
      <c r="D95" s="12"/>
      <c r="E95" s="12" t="s">
        <v>978</v>
      </c>
      <c r="F95" s="12"/>
      <c r="G95" s="12"/>
      <c r="H95" s="12"/>
      <c r="I95" s="12"/>
      <c r="J95" s="12"/>
      <c r="K95" s="12"/>
      <c r="L95" s="12"/>
      <c r="M95" s="12"/>
      <c r="N95" s="17"/>
    </row>
    <row r="96" spans="1:16">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117134.29836589676</v>
      </c>
      <c r="L36" s="270"/>
      <c r="M36" s="271">
        <v>500</v>
      </c>
      <c r="N36" s="272">
        <f>K36/M36</f>
        <v>234.26859673179351</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1930.0172962594577</v>
      </c>
      <c r="N48" s="272">
        <f>K48*M48</f>
        <v>868.50778331675599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868.50778331675599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1303.5641435446848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260.71282870893697</v>
      </c>
      <c r="M83" s="861"/>
      <c r="N83" s="51"/>
    </row>
    <row r="84" spans="1:14">
      <c r="B84" s="89" t="s">
        <v>973</v>
      </c>
      <c r="C84" s="90"/>
      <c r="D84" s="90"/>
      <c r="E84" s="90"/>
      <c r="F84" s="90"/>
      <c r="G84" s="90"/>
      <c r="H84" s="90"/>
      <c r="I84" s="87"/>
      <c r="J84" s="88"/>
      <c r="K84" s="304">
        <v>0.05</v>
      </c>
      <c r="L84" s="860">
        <f>N78*K84</f>
        <v>65.178207177234242</v>
      </c>
      <c r="M84" s="861"/>
      <c r="N84" s="51"/>
    </row>
    <row r="85" spans="1:14" ht="15.75" thickBot="1">
      <c r="B85" s="91" t="s">
        <v>974</v>
      </c>
      <c r="C85" s="92"/>
      <c r="D85" s="92"/>
      <c r="E85" s="92"/>
      <c r="F85" s="92"/>
      <c r="G85" s="92"/>
      <c r="H85" s="92"/>
      <c r="I85" s="93"/>
      <c r="J85" s="94"/>
      <c r="K85" s="305">
        <v>0.05</v>
      </c>
      <c r="L85" s="862">
        <f>N78*K85</f>
        <v>65.178207177234242</v>
      </c>
      <c r="M85" s="863"/>
      <c r="N85" s="51"/>
    </row>
    <row r="86" spans="1:14" ht="15.75" thickBot="1">
      <c r="B86" s="825" t="s">
        <v>953</v>
      </c>
      <c r="C86" s="826"/>
      <c r="D86" s="826"/>
      <c r="E86" s="826"/>
      <c r="F86" s="826"/>
      <c r="G86" s="826"/>
      <c r="H86" s="826"/>
      <c r="I86" s="826"/>
      <c r="J86" s="826"/>
      <c r="K86" s="826"/>
      <c r="L86" s="826"/>
      <c r="M86" s="827"/>
      <c r="N86" s="52">
        <f>L83+L84+L85</f>
        <v>391.06924306340545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1694.6333866080904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2241.2760621328566</v>
      </c>
      <c r="N48" s="272">
        <f>K48*M48</f>
        <v>1008.5742279597855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1008.5742279597855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1443.6305881877145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288.72611763754293</v>
      </c>
      <c r="M83" s="861"/>
      <c r="N83" s="51"/>
    </row>
    <row r="84" spans="1:14">
      <c r="B84" s="89" t="s">
        <v>973</v>
      </c>
      <c r="C84" s="90"/>
      <c r="D84" s="90"/>
      <c r="E84" s="90"/>
      <c r="F84" s="90"/>
      <c r="G84" s="90"/>
      <c r="H84" s="90"/>
      <c r="I84" s="87"/>
      <c r="J84" s="88"/>
      <c r="K84" s="304">
        <v>0.05</v>
      </c>
      <c r="L84" s="860">
        <f>N78*K84</f>
        <v>72.181529409385732</v>
      </c>
      <c r="M84" s="861"/>
      <c r="N84" s="51"/>
    </row>
    <row r="85" spans="1:14" ht="15.75" thickBot="1">
      <c r="B85" s="91" t="s">
        <v>974</v>
      </c>
      <c r="C85" s="92"/>
      <c r="D85" s="92"/>
      <c r="E85" s="92"/>
      <c r="F85" s="92"/>
      <c r="G85" s="92"/>
      <c r="H85" s="92"/>
      <c r="I85" s="93"/>
      <c r="J85" s="94"/>
      <c r="K85" s="305">
        <v>0.05</v>
      </c>
      <c r="L85" s="862">
        <f>N78*K85</f>
        <v>72.181529409385732</v>
      </c>
      <c r="M85" s="863"/>
      <c r="N85" s="51"/>
    </row>
    <row r="86" spans="1:14" ht="15.75" thickBot="1">
      <c r="B86" s="825" t="s">
        <v>953</v>
      </c>
      <c r="C86" s="826"/>
      <c r="D86" s="826"/>
      <c r="E86" s="826"/>
      <c r="F86" s="826"/>
      <c r="G86" s="826"/>
      <c r="H86" s="826"/>
      <c r="I86" s="826"/>
      <c r="J86" s="826"/>
      <c r="K86" s="826"/>
      <c r="L86" s="826"/>
      <c r="M86" s="827"/>
      <c r="N86" s="52">
        <f>L83+L84+L85</f>
        <v>433.08917645631442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1876.7197646440288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2125.9293130919737</v>
      </c>
      <c r="N48" s="272">
        <f>K48*M48</f>
        <v>956.66819089138812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956.66819089138812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1391.7245511193171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278.34491022386345</v>
      </c>
      <c r="M83" s="861"/>
      <c r="N83" s="51"/>
    </row>
    <row r="84" spans="1:14">
      <c r="B84" s="89" t="s">
        <v>973</v>
      </c>
      <c r="C84" s="90"/>
      <c r="D84" s="90"/>
      <c r="E84" s="90"/>
      <c r="F84" s="90"/>
      <c r="G84" s="90"/>
      <c r="H84" s="90"/>
      <c r="I84" s="87"/>
      <c r="J84" s="88"/>
      <c r="K84" s="304">
        <v>0.05</v>
      </c>
      <c r="L84" s="860">
        <f>N78*K84</f>
        <v>69.586227555965863</v>
      </c>
      <c r="M84" s="861"/>
      <c r="N84" s="51"/>
    </row>
    <row r="85" spans="1:14" ht="15.75" thickBot="1">
      <c r="B85" s="91" t="s">
        <v>974</v>
      </c>
      <c r="C85" s="92"/>
      <c r="D85" s="92"/>
      <c r="E85" s="92"/>
      <c r="F85" s="92"/>
      <c r="G85" s="92"/>
      <c r="H85" s="92"/>
      <c r="I85" s="93"/>
      <c r="J85" s="94"/>
      <c r="K85" s="305">
        <v>0.05</v>
      </c>
      <c r="L85" s="862">
        <f>N78*K85</f>
        <v>69.586227555965863</v>
      </c>
      <c r="M85" s="863"/>
      <c r="N85" s="51"/>
    </row>
    <row r="86" spans="1:14" ht="15.75" thickBot="1">
      <c r="B86" s="825" t="s">
        <v>953</v>
      </c>
      <c r="C86" s="826"/>
      <c r="D86" s="826"/>
      <c r="E86" s="826"/>
      <c r="F86" s="826"/>
      <c r="G86" s="826"/>
      <c r="H86" s="826"/>
      <c r="I86" s="826"/>
      <c r="J86" s="826"/>
      <c r="K86" s="826"/>
      <c r="L86" s="826"/>
      <c r="M86" s="827"/>
      <c r="N86" s="52">
        <f>L83+L84+L85</f>
        <v>417.5173653357952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1809.2419164551122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500</v>
      </c>
      <c r="N36" s="272">
        <f>K36/M36</f>
        <v>234.26859673179351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500</v>
      </c>
      <c r="N37" s="272">
        <f>K37/M37</f>
        <v>146.11545349613536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380.92536022792888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2385.0158570914964</v>
      </c>
      <c r="N48" s="272">
        <f>K48*M48</f>
        <v>1073.2571356911735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1073.2571356911735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1508.3134959191025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301.66269918382051</v>
      </c>
      <c r="M83" s="861"/>
      <c r="N83" s="51"/>
    </row>
    <row r="84" spans="1:14">
      <c r="B84" s="89" t="s">
        <v>973</v>
      </c>
      <c r="C84" s="90"/>
      <c r="D84" s="90"/>
      <c r="E84" s="90"/>
      <c r="F84" s="90"/>
      <c r="G84" s="90"/>
      <c r="H84" s="90"/>
      <c r="I84" s="87"/>
      <c r="J84" s="88"/>
      <c r="K84" s="304">
        <v>0.05</v>
      </c>
      <c r="L84" s="860">
        <f>N78*K84</f>
        <v>75.415674795955127</v>
      </c>
      <c r="M84" s="861"/>
      <c r="N84" s="51"/>
    </row>
    <row r="85" spans="1:14" ht="15.75" thickBot="1">
      <c r="B85" s="91" t="s">
        <v>974</v>
      </c>
      <c r="C85" s="92"/>
      <c r="D85" s="92"/>
      <c r="E85" s="92"/>
      <c r="F85" s="92"/>
      <c r="G85" s="92"/>
      <c r="H85" s="92"/>
      <c r="I85" s="93"/>
      <c r="J85" s="94"/>
      <c r="K85" s="305">
        <v>0.05</v>
      </c>
      <c r="L85" s="862">
        <f>N78*K85</f>
        <v>75.415674795955127</v>
      </c>
      <c r="M85" s="863"/>
      <c r="N85" s="51"/>
    </row>
    <row r="86" spans="1:14" ht="15.75" thickBot="1">
      <c r="B86" s="825" t="s">
        <v>953</v>
      </c>
      <c r="C86" s="826"/>
      <c r="D86" s="826"/>
      <c r="E86" s="826"/>
      <c r="F86" s="826"/>
      <c r="G86" s="826"/>
      <c r="H86" s="826"/>
      <c r="I86" s="826"/>
      <c r="J86" s="826"/>
      <c r="K86" s="826"/>
      <c r="L86" s="826"/>
      <c r="M86" s="827"/>
      <c r="N86" s="52">
        <f>L83+L84+L85</f>
        <v>452.49404877573073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1960.8075446948333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400</v>
      </c>
      <c r="N36" s="272">
        <f>K36/M36</f>
        <v>292.83574591474189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400</v>
      </c>
      <c r="N37" s="272">
        <f>K37/M37</f>
        <v>380.19663535054343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400</v>
      </c>
      <c r="N38" s="272">
        <f>K38/M38</f>
        <v>182.64431687016921</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400</v>
      </c>
      <c r="M39" s="880"/>
      <c r="N39" s="272">
        <f>K39/L39</f>
        <v>249.43216408388781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1106.1188942306371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2241.2760621328566</v>
      </c>
      <c r="N48" s="272">
        <f>K48*M48</f>
        <v>4101.5351937031273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71341.076999101439</v>
      </c>
      <c r="N49" s="272">
        <f>K49*M49</f>
        <v>1355.4804629829273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5457.0156566860551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1255.9989130930808</v>
      </c>
      <c r="M58" s="913"/>
      <c r="N58" s="287">
        <f>K58*L58</f>
        <v>23.863979348768535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23.863979348768535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6688.0017313949629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1337.6003462789927</v>
      </c>
      <c r="M82" s="861"/>
      <c r="N82" s="51"/>
    </row>
    <row r="83" spans="1:14">
      <c r="B83" s="89" t="s">
        <v>973</v>
      </c>
      <c r="C83" s="90"/>
      <c r="D83" s="90"/>
      <c r="E83" s="90"/>
      <c r="F83" s="90"/>
      <c r="G83" s="90"/>
      <c r="H83" s="90"/>
      <c r="I83" s="87"/>
      <c r="J83" s="88"/>
      <c r="K83" s="304">
        <v>0.05</v>
      </c>
      <c r="L83" s="860">
        <f>N77*K83</f>
        <v>334.40008656974817</v>
      </c>
      <c r="M83" s="861"/>
      <c r="N83" s="51"/>
    </row>
    <row r="84" spans="1:14" ht="15.75" thickBot="1">
      <c r="B84" s="91" t="s">
        <v>974</v>
      </c>
      <c r="C84" s="92"/>
      <c r="D84" s="92"/>
      <c r="E84" s="92"/>
      <c r="F84" s="92"/>
      <c r="G84" s="92"/>
      <c r="H84" s="92"/>
      <c r="I84" s="93"/>
      <c r="J84" s="94"/>
      <c r="K84" s="305">
        <v>0.05</v>
      </c>
      <c r="L84" s="862">
        <f>N77*K84</f>
        <v>334.40008656974817</v>
      </c>
      <c r="M84" s="863"/>
      <c r="N84" s="51"/>
    </row>
    <row r="85" spans="1:14" ht="15.75" thickBot="1">
      <c r="B85" s="825" t="s">
        <v>953</v>
      </c>
      <c r="C85" s="826"/>
      <c r="D85" s="826"/>
      <c r="E85" s="826"/>
      <c r="F85" s="826"/>
      <c r="G85" s="826"/>
      <c r="H85" s="826"/>
      <c r="I85" s="826"/>
      <c r="J85" s="826"/>
      <c r="K85" s="826"/>
      <c r="L85" s="826"/>
      <c r="M85" s="827"/>
      <c r="N85" s="52">
        <f>L82+L83+L84</f>
        <v>2006.4005194184888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8694.4022508134512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400</v>
      </c>
      <c r="N36" s="272">
        <f>K36/M36</f>
        <v>292.83574591474189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400</v>
      </c>
      <c r="N37" s="272">
        <f>K37/M37</f>
        <v>380.19663535054343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400</v>
      </c>
      <c r="N38" s="272">
        <f>K38/M38</f>
        <v>182.64431687016921</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400</v>
      </c>
      <c r="M39" s="880"/>
      <c r="N39" s="272">
        <f>K39/L39</f>
        <v>249.43216408388781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1106.1188942306371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2241.2760621328566</v>
      </c>
      <c r="N48" s="272">
        <f>K48*M48</f>
        <v>3361.9140931992852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71341.076999101439</v>
      </c>
      <c r="N49" s="272">
        <f>K49*M49</f>
        <v>927.43400098831864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4289.3480941876041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1255.9989130930808</v>
      </c>
      <c r="M58" s="913"/>
      <c r="N58" s="287">
        <f>K58*L58</f>
        <v>16.32798587021005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16.32798587021005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5512.7981754179536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1102.5596350835908</v>
      </c>
      <c r="M83" s="861"/>
      <c r="N83" s="51"/>
    </row>
    <row r="84" spans="1:14">
      <c r="B84" s="89" t="s">
        <v>973</v>
      </c>
      <c r="C84" s="90"/>
      <c r="D84" s="90"/>
      <c r="E84" s="90"/>
      <c r="F84" s="90"/>
      <c r="G84" s="90"/>
      <c r="H84" s="90"/>
      <c r="I84" s="87"/>
      <c r="J84" s="88"/>
      <c r="K84" s="304">
        <v>0.05</v>
      </c>
      <c r="L84" s="860">
        <f>N78*K84</f>
        <v>275.6399087708977</v>
      </c>
      <c r="M84" s="861"/>
      <c r="N84" s="51"/>
    </row>
    <row r="85" spans="1:14" ht="15.75" thickBot="1">
      <c r="B85" s="91" t="s">
        <v>974</v>
      </c>
      <c r="C85" s="92"/>
      <c r="D85" s="92"/>
      <c r="E85" s="92"/>
      <c r="F85" s="92"/>
      <c r="G85" s="92"/>
      <c r="H85" s="92"/>
      <c r="I85" s="93"/>
      <c r="J85" s="94"/>
      <c r="K85" s="305">
        <v>0.05</v>
      </c>
      <c r="L85" s="862">
        <f>N78*K85</f>
        <v>275.6399087708977</v>
      </c>
      <c r="M85" s="863"/>
      <c r="N85" s="51"/>
    </row>
    <row r="86" spans="1:14" ht="15.75" thickBot="1">
      <c r="B86" s="825" t="s">
        <v>953</v>
      </c>
      <c r="C86" s="826"/>
      <c r="D86" s="826"/>
      <c r="E86" s="826"/>
      <c r="F86" s="826"/>
      <c r="G86" s="826"/>
      <c r="H86" s="826"/>
      <c r="I86" s="826"/>
      <c r="J86" s="826"/>
      <c r="K86" s="826"/>
      <c r="L86" s="826"/>
      <c r="M86" s="827"/>
      <c r="N86" s="52">
        <f>L83+L84+L85</f>
        <v>1653.8394526253865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7166.6376280433396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400</v>
      </c>
      <c r="N36" s="272">
        <f>K36/M36</f>
        <v>292.83574591474189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400</v>
      </c>
      <c r="N37" s="272">
        <f>K37/M37</f>
        <v>380.19663535054343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400</v>
      </c>
      <c r="N38" s="272">
        <f>K38/M38</f>
        <v>182.64431687016921</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400</v>
      </c>
      <c r="M39" s="880"/>
      <c r="N39" s="272">
        <f>K39/L39</f>
        <v>249.43216408388781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1106.1188942306371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2241.2760621328566</v>
      </c>
      <c r="N48" s="272">
        <f>K48*M48</f>
        <v>4101.5351937031273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71341.076999101439</v>
      </c>
      <c r="N49" s="272">
        <f>K49*M49</f>
        <v>1355.4804629829273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5457.0156566860551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1255.9989130930808</v>
      </c>
      <c r="M58" s="913"/>
      <c r="N58" s="287">
        <f>K58*L58</f>
        <v>23.863979348768535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23.863979348768535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6688.0017313949629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1337.6003462789927</v>
      </c>
      <c r="M83" s="861"/>
      <c r="N83" s="51"/>
    </row>
    <row r="84" spans="1:14">
      <c r="B84" s="89" t="s">
        <v>973</v>
      </c>
      <c r="C84" s="90"/>
      <c r="D84" s="90"/>
      <c r="E84" s="90"/>
      <c r="F84" s="90"/>
      <c r="G84" s="90"/>
      <c r="H84" s="90"/>
      <c r="I84" s="87"/>
      <c r="J84" s="88"/>
      <c r="K84" s="304">
        <v>0.05</v>
      </c>
      <c r="L84" s="860">
        <f>N78*K84</f>
        <v>334.40008656974817</v>
      </c>
      <c r="M84" s="861"/>
      <c r="N84" s="51"/>
    </row>
    <row r="85" spans="1:14" ht="15.75" thickBot="1">
      <c r="B85" s="91" t="s">
        <v>974</v>
      </c>
      <c r="C85" s="92"/>
      <c r="D85" s="92"/>
      <c r="E85" s="92"/>
      <c r="F85" s="92"/>
      <c r="G85" s="92"/>
      <c r="H85" s="92"/>
      <c r="I85" s="93"/>
      <c r="J85" s="94"/>
      <c r="K85" s="305">
        <v>0.05</v>
      </c>
      <c r="L85" s="862">
        <f>N78*K85</f>
        <v>334.40008656974817</v>
      </c>
      <c r="M85" s="863"/>
      <c r="N85" s="51"/>
    </row>
    <row r="86" spans="1:14" ht="15.75" thickBot="1">
      <c r="B86" s="825" t="s">
        <v>953</v>
      </c>
      <c r="C86" s="826"/>
      <c r="D86" s="826"/>
      <c r="E86" s="826"/>
      <c r="F86" s="826"/>
      <c r="G86" s="826"/>
      <c r="H86" s="826"/>
      <c r="I86" s="826"/>
      <c r="J86" s="826"/>
      <c r="K86" s="826"/>
      <c r="L86" s="826"/>
      <c r="M86" s="827"/>
      <c r="N86" s="52">
        <f>L83+L84+L85</f>
        <v>2006.4005194184888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8694.4022508134512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400</v>
      </c>
      <c r="N36" s="272">
        <f>K36/M36</f>
        <v>292.83574591474189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400</v>
      </c>
      <c r="N37" s="272">
        <f>K37/M37</f>
        <v>380.19663535054343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400</v>
      </c>
      <c r="N38" s="272">
        <f>K38/M38</f>
        <v>182.64431687016921</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400</v>
      </c>
      <c r="M39" s="880"/>
      <c r="N39" s="272">
        <f>K39/L39</f>
        <v>249.43216408388781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1106.1188942306371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71341.076999101439</v>
      </c>
      <c r="N48" s="272">
        <f>K48*M48</f>
        <v>927.43400098831864</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2241.2760621328566</v>
      </c>
      <c r="N49" s="272">
        <f>K49*M49</f>
        <v>3361.9140931992852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4289.3480941876041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1255.9989130930808</v>
      </c>
      <c r="M58" s="913"/>
      <c r="N58" s="287">
        <f>K58*L58</f>
        <v>16.32798587021005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16.32798587021005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5512.7981754179536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1102.5596350835908</v>
      </c>
      <c r="M83" s="861"/>
      <c r="N83" s="51"/>
    </row>
    <row r="84" spans="1:14">
      <c r="B84" s="89" t="s">
        <v>973</v>
      </c>
      <c r="C84" s="90"/>
      <c r="D84" s="90"/>
      <c r="E84" s="90"/>
      <c r="F84" s="90"/>
      <c r="G84" s="90"/>
      <c r="H84" s="90"/>
      <c r="I84" s="87"/>
      <c r="J84" s="88"/>
      <c r="K84" s="304">
        <v>0.05</v>
      </c>
      <c r="L84" s="860">
        <f>N78*K84</f>
        <v>275.6399087708977</v>
      </c>
      <c r="M84" s="861"/>
      <c r="N84" s="51"/>
    </row>
    <row r="85" spans="1:14" ht="15.75" thickBot="1">
      <c r="B85" s="91" t="s">
        <v>974</v>
      </c>
      <c r="C85" s="92"/>
      <c r="D85" s="92"/>
      <c r="E85" s="92"/>
      <c r="F85" s="92"/>
      <c r="G85" s="92"/>
      <c r="H85" s="92"/>
      <c r="I85" s="93"/>
      <c r="J85" s="94"/>
      <c r="K85" s="305">
        <v>0.05</v>
      </c>
      <c r="L85" s="862">
        <f>N78*K85</f>
        <v>275.6399087708977</v>
      </c>
      <c r="M85" s="863"/>
      <c r="N85" s="51"/>
    </row>
    <row r="86" spans="1:14" ht="15.75" thickBot="1">
      <c r="B86" s="825" t="s">
        <v>953</v>
      </c>
      <c r="C86" s="826"/>
      <c r="D86" s="826"/>
      <c r="E86" s="826"/>
      <c r="F86" s="826"/>
      <c r="G86" s="826"/>
      <c r="H86" s="826"/>
      <c r="I86" s="826"/>
      <c r="J86" s="826"/>
      <c r="K86" s="826"/>
      <c r="L86" s="826"/>
      <c r="M86" s="827"/>
      <c r="N86" s="52">
        <f>L83+L84+L85</f>
        <v>1653.8394526253865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7166.6376280433396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83">
        <v>275</v>
      </c>
      <c r="N36" s="272">
        <f>K36/M36</f>
        <v>425.94290314871546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83">
        <f>M36</f>
        <v>275</v>
      </c>
      <c r="N37" s="272">
        <f>K37/M37</f>
        <v>553.01328778260859</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83">
        <v>275</v>
      </c>
      <c r="N38" s="272">
        <f>K38/M38</f>
        <v>265.66446090206432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955">
        <v>275</v>
      </c>
      <c r="M39" s="956"/>
      <c r="N39" s="272">
        <f>K39/L39</f>
        <v>362.81042048565496</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1608.9002097900179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73573.480234384988</v>
      </c>
      <c r="N48" s="272">
        <f>K48*M48</f>
        <v>1839.3370058596247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73573.480234384988</v>
      </c>
      <c r="N49" s="272">
        <f>K49*M49</f>
        <v>956.45524304700484</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2241.2760621328566</v>
      </c>
      <c r="N50" s="272">
        <f>K50*M50</f>
        <v>9503.0105034433127</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12298.802752349942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1255.9989130930808</v>
      </c>
      <c r="M58" s="913"/>
      <c r="N58" s="287">
        <f>K58*L58</f>
        <v>47.727958697537069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47.727958697537069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14102.344667934954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2820.4689335869912</v>
      </c>
      <c r="M83" s="861"/>
      <c r="N83" s="51"/>
    </row>
    <row r="84" spans="1:14">
      <c r="B84" s="89" t="s">
        <v>973</v>
      </c>
      <c r="C84" s="90"/>
      <c r="D84" s="90"/>
      <c r="E84" s="90"/>
      <c r="F84" s="90"/>
      <c r="G84" s="90"/>
      <c r="H84" s="90"/>
      <c r="I84" s="87"/>
      <c r="J84" s="88"/>
      <c r="K84" s="304">
        <v>0.05</v>
      </c>
      <c r="L84" s="860">
        <f>N78*K84</f>
        <v>705.11723339674779</v>
      </c>
      <c r="M84" s="861"/>
      <c r="N84" s="51"/>
    </row>
    <row r="85" spans="1:14" ht="15.75" thickBot="1">
      <c r="B85" s="91" t="s">
        <v>974</v>
      </c>
      <c r="C85" s="92"/>
      <c r="D85" s="92"/>
      <c r="E85" s="92"/>
      <c r="F85" s="92"/>
      <c r="G85" s="92"/>
      <c r="H85" s="92"/>
      <c r="I85" s="93"/>
      <c r="J85" s="94"/>
      <c r="K85" s="305">
        <v>0.05</v>
      </c>
      <c r="L85" s="862">
        <f>N78*K85</f>
        <v>705.11723339674779</v>
      </c>
      <c r="M85" s="863"/>
      <c r="N85" s="51"/>
    </row>
    <row r="86" spans="1:14" ht="15.75" thickBot="1">
      <c r="B86" s="825" t="s">
        <v>953</v>
      </c>
      <c r="C86" s="826"/>
      <c r="D86" s="826"/>
      <c r="E86" s="826"/>
      <c r="F86" s="826"/>
      <c r="G86" s="826"/>
      <c r="H86" s="826"/>
      <c r="I86" s="826"/>
      <c r="J86" s="826"/>
      <c r="K86" s="826"/>
      <c r="L86" s="826"/>
      <c r="M86" s="827"/>
      <c r="N86" s="52">
        <f>L83+L84+L85</f>
        <v>4230.7034003804865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18333.048068315442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83">
        <v>275</v>
      </c>
      <c r="N36" s="272">
        <f>K36/M36</f>
        <v>425.94290314871546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83">
        <v>275</v>
      </c>
      <c r="N37" s="272">
        <f>K37/M37</f>
        <v>553.01328778260859</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83">
        <v>275</v>
      </c>
      <c r="N38" s="272">
        <f>K38/M38</f>
        <v>265.66446090206432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955">
        <v>275</v>
      </c>
      <c r="M39" s="956"/>
      <c r="N39" s="272">
        <f>K39/L39</f>
        <v>362.81042048565496</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1608.9002097900179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73573.480234384988</v>
      </c>
      <c r="N48" s="272">
        <f>K48*M48</f>
        <v>1397.8961244533148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73573.480234384988</v>
      </c>
      <c r="N49" s="272">
        <f>K49*M49</f>
        <v>735.73480234384988</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2241.2760621328566</v>
      </c>
      <c r="N50" s="272">
        <f>K50*M50</f>
        <v>7261.7344413104556</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9395.3653681076212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1255.9989130930808</v>
      </c>
      <c r="M58" s="913"/>
      <c r="N58" s="287">
        <f>K58*L58</f>
        <v>36.423968479699347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36.423968479699347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11187.603293474796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2237.5206586949594</v>
      </c>
      <c r="M83" s="861"/>
      <c r="N83" s="51"/>
    </row>
    <row r="84" spans="1:14">
      <c r="B84" s="89" t="s">
        <v>973</v>
      </c>
      <c r="C84" s="90"/>
      <c r="D84" s="90"/>
      <c r="E84" s="90"/>
      <c r="F84" s="90"/>
      <c r="G84" s="90"/>
      <c r="H84" s="90"/>
      <c r="I84" s="87"/>
      <c r="J84" s="88"/>
      <c r="K84" s="304">
        <v>0.05</v>
      </c>
      <c r="L84" s="860">
        <f>N78*K84</f>
        <v>559.38016467373984</v>
      </c>
      <c r="M84" s="861"/>
      <c r="N84" s="51"/>
    </row>
    <row r="85" spans="1:14" ht="15.75" thickBot="1">
      <c r="B85" s="91" t="s">
        <v>974</v>
      </c>
      <c r="C85" s="92"/>
      <c r="D85" s="92"/>
      <c r="E85" s="92"/>
      <c r="F85" s="92"/>
      <c r="G85" s="92"/>
      <c r="H85" s="92"/>
      <c r="I85" s="93"/>
      <c r="J85" s="94"/>
      <c r="K85" s="305">
        <v>0.05</v>
      </c>
      <c r="L85" s="862">
        <f>N78*K85</f>
        <v>559.38016467373984</v>
      </c>
      <c r="M85" s="863"/>
      <c r="N85" s="51"/>
    </row>
    <row r="86" spans="1:14" ht="15.75" thickBot="1">
      <c r="B86" s="825" t="s">
        <v>953</v>
      </c>
      <c r="C86" s="826"/>
      <c r="D86" s="826"/>
      <c r="E86" s="826"/>
      <c r="F86" s="826"/>
      <c r="G86" s="826"/>
      <c r="H86" s="826"/>
      <c r="I86" s="826"/>
      <c r="J86" s="826"/>
      <c r="K86" s="826"/>
      <c r="L86" s="826"/>
      <c r="M86" s="827"/>
      <c r="N86" s="52">
        <f>L83+L84+L85</f>
        <v>3356.2809880424388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14543.884281517236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275</v>
      </c>
      <c r="N36" s="272">
        <f>K36/M36</f>
        <v>425.94290314871546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275</v>
      </c>
      <c r="N37" s="272">
        <f>K37/M37</f>
        <v>553.01328778260859</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275</v>
      </c>
      <c r="N38" s="272">
        <f>K38/M38</f>
        <v>265.66446090206432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275</v>
      </c>
      <c r="M39" s="880"/>
      <c r="N39" s="272">
        <f>K39/L39</f>
        <v>362.81042048565496</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1608.9002097900179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73573.480234384988</v>
      </c>
      <c r="N48" s="272">
        <f>K48*M48</f>
        <v>1839.3370058596247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73573.480234384988</v>
      </c>
      <c r="N49" s="272">
        <f>K49*M49</f>
        <v>956.45524304700484</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2385.0158570914964</v>
      </c>
      <c r="N50" s="272">
        <f>K50*M50</f>
        <v>10112.467234067944</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12908.259482974574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1255.9989130930808</v>
      </c>
      <c r="M58" s="913"/>
      <c r="N58" s="287">
        <f>K58*L58</f>
        <v>47.727958697537069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47.727958697537069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14711.801398559586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2942.3602797119174</v>
      </c>
      <c r="M83" s="861"/>
      <c r="N83" s="51"/>
    </row>
    <row r="84" spans="1:14">
      <c r="B84" s="89" t="s">
        <v>973</v>
      </c>
      <c r="C84" s="90"/>
      <c r="D84" s="90"/>
      <c r="E84" s="90"/>
      <c r="F84" s="90"/>
      <c r="G84" s="90"/>
      <c r="H84" s="90"/>
      <c r="I84" s="87"/>
      <c r="J84" s="88"/>
      <c r="K84" s="304">
        <v>0.05</v>
      </c>
      <c r="L84" s="860">
        <f>N78*K84</f>
        <v>735.59006992797936</v>
      </c>
      <c r="M84" s="861"/>
      <c r="N84" s="51"/>
    </row>
    <row r="85" spans="1:14" ht="15.75" thickBot="1">
      <c r="B85" s="91" t="s">
        <v>974</v>
      </c>
      <c r="C85" s="92"/>
      <c r="D85" s="92"/>
      <c r="E85" s="92"/>
      <c r="F85" s="92"/>
      <c r="G85" s="92"/>
      <c r="H85" s="92"/>
      <c r="I85" s="93"/>
      <c r="J85" s="94"/>
      <c r="K85" s="305">
        <v>0.05</v>
      </c>
      <c r="L85" s="862">
        <f>N78*K85</f>
        <v>735.59006992797936</v>
      </c>
      <c r="M85" s="863"/>
      <c r="N85" s="51"/>
    </row>
    <row r="86" spans="1:14" ht="15.75" thickBot="1">
      <c r="B86" s="825" t="s">
        <v>953</v>
      </c>
      <c r="C86" s="826"/>
      <c r="D86" s="826"/>
      <c r="E86" s="826"/>
      <c r="F86" s="826"/>
      <c r="G86" s="826"/>
      <c r="H86" s="826"/>
      <c r="I86" s="826"/>
      <c r="J86" s="826"/>
      <c r="K86" s="826"/>
      <c r="L86" s="826"/>
      <c r="M86" s="827"/>
      <c r="N86" s="52">
        <f>L83+L84+L85</f>
        <v>4413.5404195678757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19125.341818127461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275</v>
      </c>
      <c r="N36" s="272">
        <f>K36/M36</f>
        <v>425.94290314871546</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275</v>
      </c>
      <c r="N37" s="272">
        <f>K37/M37</f>
        <v>553.01328778260859</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275</v>
      </c>
      <c r="N38" s="272">
        <f>K38/M38</f>
        <v>265.66446090206432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99772.86563355512</v>
      </c>
      <c r="L39" s="879">
        <v>275</v>
      </c>
      <c r="M39" s="880"/>
      <c r="N39" s="272">
        <f>K39/L39</f>
        <v>362.81042048565496</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1608.9002097900179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73573.480234384988</v>
      </c>
      <c r="N48" s="272">
        <f>K48*M48</f>
        <v>1397.8961244533148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73573.480234384988</v>
      </c>
      <c r="N49" s="272">
        <f>K49*M49</f>
        <v>735.73480234384988</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2385.0158570914964</v>
      </c>
      <c r="N50" s="272">
        <f>K50*M50</f>
        <v>7727.451376976449</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9861.0823037736136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1255.9989130930808</v>
      </c>
      <c r="M58" s="913"/>
      <c r="N58" s="287">
        <f>K58*L58</f>
        <v>36.423968479699347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36.423968479699347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11653.320229140789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2330.6640458281577</v>
      </c>
      <c r="M83" s="861"/>
      <c r="N83" s="51"/>
    </row>
    <row r="84" spans="1:14">
      <c r="B84" s="89" t="s">
        <v>973</v>
      </c>
      <c r="C84" s="90"/>
      <c r="D84" s="90"/>
      <c r="E84" s="90"/>
      <c r="F84" s="90"/>
      <c r="G84" s="90"/>
      <c r="H84" s="90"/>
      <c r="I84" s="87"/>
      <c r="J84" s="88"/>
      <c r="K84" s="304">
        <v>0.05</v>
      </c>
      <c r="L84" s="860">
        <f>N78*K84</f>
        <v>582.66601145703942</v>
      </c>
      <c r="M84" s="861"/>
      <c r="N84" s="51"/>
    </row>
    <row r="85" spans="1:14" ht="15.75" thickBot="1">
      <c r="B85" s="91" t="s">
        <v>974</v>
      </c>
      <c r="C85" s="92"/>
      <c r="D85" s="92"/>
      <c r="E85" s="92"/>
      <c r="F85" s="92"/>
      <c r="G85" s="92"/>
      <c r="H85" s="92"/>
      <c r="I85" s="93"/>
      <c r="J85" s="94"/>
      <c r="K85" s="305">
        <v>0.05</v>
      </c>
      <c r="L85" s="862">
        <f>N78*K85</f>
        <v>582.66601145703942</v>
      </c>
      <c r="M85" s="863"/>
      <c r="N85" s="51"/>
    </row>
    <row r="86" spans="1:14" ht="15.75" thickBot="1">
      <c r="B86" s="825" t="s">
        <v>953</v>
      </c>
      <c r="C86" s="826"/>
      <c r="D86" s="826"/>
      <c r="E86" s="826"/>
      <c r="F86" s="826"/>
      <c r="G86" s="826"/>
      <c r="H86" s="826"/>
      <c r="I86" s="826"/>
      <c r="J86" s="826"/>
      <c r="K86" s="826"/>
      <c r="L86" s="826"/>
      <c r="M86" s="827"/>
      <c r="N86" s="52">
        <f>L83+L84+L85</f>
        <v>3495.9960687422367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15149.316297883026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418</v>
      </c>
      <c r="N36" s="272">
        <f>K36/M36</f>
        <v>280.2255941767865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418</v>
      </c>
      <c r="N37" s="272">
        <f>K37/M37</f>
        <v>363.82453143592676</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99772.86563355512</v>
      </c>
      <c r="L38" s="270"/>
      <c r="M38" s="271">
        <v>418</v>
      </c>
      <c r="N38" s="272">
        <f>K38/M38</f>
        <v>238.69106610898353</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883.70772953154858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40885.986121568509</v>
      </c>
      <c r="N48" s="272">
        <f>K48*M48</f>
        <v>408.8598612156851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2241.2760621328566</v>
      </c>
      <c r="N49" s="272">
        <f>K49*M49</f>
        <v>2801.5950776660707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3210.4549388817559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1255.9989130930808</v>
      </c>
      <c r="M58" s="913"/>
      <c r="N58" s="287">
        <f>K58*L58</f>
        <v>12.559989130930807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12.559989130930807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4203.3764385294053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840.67528770588115</v>
      </c>
      <c r="M83" s="861"/>
      <c r="N83" s="51"/>
    </row>
    <row r="84" spans="1:14">
      <c r="B84" s="89" t="s">
        <v>973</v>
      </c>
      <c r="C84" s="90"/>
      <c r="D84" s="90"/>
      <c r="E84" s="90"/>
      <c r="F84" s="90"/>
      <c r="G84" s="90"/>
      <c r="H84" s="90"/>
      <c r="I84" s="87"/>
      <c r="J84" s="88"/>
      <c r="K84" s="304">
        <v>0.05</v>
      </c>
      <c r="L84" s="860">
        <f>N78*K84</f>
        <v>210.16882192647029</v>
      </c>
      <c r="M84" s="861"/>
      <c r="N84" s="51"/>
    </row>
    <row r="85" spans="1:14" ht="15.75" thickBot="1">
      <c r="B85" s="91" t="s">
        <v>974</v>
      </c>
      <c r="C85" s="92"/>
      <c r="D85" s="92"/>
      <c r="E85" s="92"/>
      <c r="F85" s="92"/>
      <c r="G85" s="92"/>
      <c r="H85" s="92"/>
      <c r="I85" s="93"/>
      <c r="J85" s="94"/>
      <c r="K85" s="305">
        <v>0.05</v>
      </c>
      <c r="L85" s="862">
        <f>N78*K85</f>
        <v>210.16882192647029</v>
      </c>
      <c r="M85" s="863"/>
      <c r="N85" s="51"/>
    </row>
    <row r="86" spans="1:14" ht="15.75" thickBot="1">
      <c r="B86" s="825" t="s">
        <v>953</v>
      </c>
      <c r="C86" s="826"/>
      <c r="D86" s="826"/>
      <c r="E86" s="826"/>
      <c r="F86" s="826"/>
      <c r="G86" s="826"/>
      <c r="H86" s="826"/>
      <c r="I86" s="826"/>
      <c r="J86" s="826"/>
      <c r="K86" s="826"/>
      <c r="L86" s="826"/>
      <c r="M86" s="827"/>
      <c r="N86" s="52">
        <f>L83+L84+L85</f>
        <v>1261.0129315588215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5464.3893700882272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117134.29836589676</v>
      </c>
      <c r="L36" s="270"/>
      <c r="M36" s="271">
        <v>418</v>
      </c>
      <c r="N36" s="272">
        <f>K36/M36</f>
        <v>280.2255941767865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418</v>
      </c>
      <c r="N37" s="272">
        <f>K37/M37</f>
        <v>363.82453143592676</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99772.86563355512</v>
      </c>
      <c r="L38" s="270"/>
      <c r="M38" s="271">
        <v>418</v>
      </c>
      <c r="N38" s="272">
        <f>K38/M38</f>
        <v>238.69106610898353</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883.70772953154858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40885.986121568509</v>
      </c>
      <c r="N48" s="272">
        <f>K48*M48</f>
        <v>408.8598612156851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1930.0172962594577</v>
      </c>
      <c r="N49" s="272">
        <f>K49*M49</f>
        <v>2412.5216203243222</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7"/>
      <c r="C52" s="908"/>
      <c r="D52" s="908"/>
      <c r="E52" s="908"/>
      <c r="F52" s="908"/>
      <c r="G52" s="908"/>
      <c r="H52" s="908"/>
      <c r="I52" s="878"/>
      <c r="J52" s="42"/>
      <c r="K52" s="44"/>
      <c r="L52" s="909"/>
      <c r="M52" s="910"/>
      <c r="N52" s="45"/>
    </row>
    <row r="53" spans="1:72" ht="15.75" thickBot="1">
      <c r="B53" s="825" t="s">
        <v>953</v>
      </c>
      <c r="C53" s="826"/>
      <c r="D53" s="826"/>
      <c r="E53" s="826"/>
      <c r="F53" s="826"/>
      <c r="G53" s="826"/>
      <c r="H53" s="826"/>
      <c r="I53" s="826"/>
      <c r="J53" s="826"/>
      <c r="K53" s="826"/>
      <c r="L53" s="826"/>
      <c r="M53" s="827"/>
      <c r="N53" s="394">
        <f>SUM(N48:N52)</f>
        <v>2821.3814815400074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1" t="s">
        <v>961</v>
      </c>
      <c r="M57" s="89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1255.9989130930808</v>
      </c>
      <c r="M58" s="913"/>
      <c r="N58" s="287">
        <f>K58*L58</f>
        <v>12.559989130930807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3"/>
      <c r="M63" s="904"/>
      <c r="N63" s="127"/>
    </row>
    <row r="64" spans="1:72" ht="15.75" thickBot="1">
      <c r="B64" s="914" t="s">
        <v>953</v>
      </c>
      <c r="C64" s="868"/>
      <c r="D64" s="868"/>
      <c r="E64" s="868"/>
      <c r="F64" s="868"/>
      <c r="G64" s="868"/>
      <c r="H64" s="868"/>
      <c r="I64" s="868"/>
      <c r="J64" s="868"/>
      <c r="K64" s="868"/>
      <c r="L64" s="868"/>
      <c r="M64" s="869"/>
      <c r="N64" s="104">
        <f>N58+N59+N60+N61+N62</f>
        <v>12.559989130930807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3814.3029811876563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762.86059623753135</v>
      </c>
      <c r="M83" s="861"/>
      <c r="N83" s="51"/>
    </row>
    <row r="84" spans="1:14">
      <c r="B84" s="89" t="s">
        <v>973</v>
      </c>
      <c r="C84" s="90"/>
      <c r="D84" s="90"/>
      <c r="E84" s="90"/>
      <c r="F84" s="90"/>
      <c r="G84" s="90"/>
      <c r="H84" s="90"/>
      <c r="I84" s="87"/>
      <c r="J84" s="88"/>
      <c r="K84" s="304">
        <v>0.05</v>
      </c>
      <c r="L84" s="860">
        <f>N78*K84</f>
        <v>190.71514905938284</v>
      </c>
      <c r="M84" s="861"/>
      <c r="N84" s="51"/>
    </row>
    <row r="85" spans="1:14" ht="15.75" thickBot="1">
      <c r="B85" s="91" t="s">
        <v>974</v>
      </c>
      <c r="C85" s="92"/>
      <c r="D85" s="92"/>
      <c r="E85" s="92"/>
      <c r="F85" s="92"/>
      <c r="G85" s="92"/>
      <c r="H85" s="92"/>
      <c r="I85" s="93"/>
      <c r="J85" s="94"/>
      <c r="K85" s="305">
        <v>0.05</v>
      </c>
      <c r="L85" s="862">
        <f>N78*K85</f>
        <v>190.71514905938284</v>
      </c>
      <c r="M85" s="863"/>
      <c r="N85" s="51"/>
    </row>
    <row r="86" spans="1:14" ht="15.75" thickBot="1">
      <c r="B86" s="825" t="s">
        <v>953</v>
      </c>
      <c r="C86" s="826"/>
      <c r="D86" s="826"/>
      <c r="E86" s="826"/>
      <c r="F86" s="826"/>
      <c r="G86" s="826"/>
      <c r="H86" s="826"/>
      <c r="I86" s="826"/>
      <c r="J86" s="826"/>
      <c r="K86" s="826"/>
      <c r="L86" s="826"/>
      <c r="M86" s="827"/>
      <c r="N86" s="52">
        <f>L83+L84+L85</f>
        <v>1144.290894356297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4958.5938755439529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68061.680195600624</v>
      </c>
      <c r="N48" s="272">
        <f>K48*M48</f>
        <v>850.77100244500787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2065.5940905167422</v>
      </c>
      <c r="N49" s="272">
        <f>K49*M49</f>
        <v>3020.9313573807358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3871.7023598257438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1255.9989130930808</v>
      </c>
      <c r="M58" s="913"/>
      <c r="N58" s="287">
        <f>K58*L58</f>
        <v>15.69998641366351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15.69998641366351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4360.4090391244881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872.08180782489762</v>
      </c>
      <c r="M83" s="861"/>
      <c r="N83" s="51"/>
    </row>
    <row r="84" spans="1:14">
      <c r="B84" s="89" t="s">
        <v>973</v>
      </c>
      <c r="C84" s="90"/>
      <c r="D84" s="90"/>
      <c r="E84" s="90"/>
      <c r="F84" s="90"/>
      <c r="G84" s="90"/>
      <c r="H84" s="90"/>
      <c r="I84" s="87"/>
      <c r="J84" s="88"/>
      <c r="K84" s="304">
        <v>0.05</v>
      </c>
      <c r="L84" s="860">
        <f>N78*K84</f>
        <v>218.02045195622441</v>
      </c>
      <c r="M84" s="861"/>
      <c r="N84" s="51"/>
    </row>
    <row r="85" spans="1:14" ht="15.75" thickBot="1">
      <c r="B85" s="91" t="s">
        <v>974</v>
      </c>
      <c r="C85" s="92"/>
      <c r="D85" s="92"/>
      <c r="E85" s="92"/>
      <c r="F85" s="92"/>
      <c r="G85" s="92"/>
      <c r="H85" s="92"/>
      <c r="I85" s="93"/>
      <c r="J85" s="94"/>
      <c r="K85" s="305">
        <v>0.05</v>
      </c>
      <c r="L85" s="862">
        <f>N78*K85</f>
        <v>218.02045195622441</v>
      </c>
      <c r="M85" s="863"/>
      <c r="N85" s="51"/>
    </row>
    <row r="86" spans="1:14" ht="15.75" thickBot="1">
      <c r="B86" s="825" t="s">
        <v>953</v>
      </c>
      <c r="C86" s="826"/>
      <c r="D86" s="826"/>
      <c r="E86" s="826"/>
      <c r="F86" s="826"/>
      <c r="G86" s="826"/>
      <c r="H86" s="826"/>
      <c r="I86" s="826"/>
      <c r="J86" s="826"/>
      <c r="K86" s="826"/>
      <c r="L86" s="826"/>
      <c r="M86" s="827"/>
      <c r="N86" s="52">
        <f>L83+L84+L85</f>
        <v>1308.1227117373464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5668.5317508618346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68029.738018943157</v>
      </c>
      <c r="N48" s="272">
        <f>K48*M48</f>
        <v>646.28251117996001</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2065.5940905167422</v>
      </c>
      <c r="N49" s="272">
        <f>K49*M49</f>
        <v>2914.0368631964939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3560.3193743764541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1255.9989130930808</v>
      </c>
      <c r="M58" s="913"/>
      <c r="N58" s="287">
        <f>K58*L58</f>
        <v>11.931989674384267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11.931989674384267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4045.2580569359193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809.05161138718393</v>
      </c>
      <c r="M83" s="861"/>
      <c r="N83" s="51"/>
    </row>
    <row r="84" spans="1:14">
      <c r="B84" s="89" t="s">
        <v>973</v>
      </c>
      <c r="C84" s="90"/>
      <c r="D84" s="90"/>
      <c r="E84" s="90"/>
      <c r="F84" s="90"/>
      <c r="G84" s="90"/>
      <c r="H84" s="90"/>
      <c r="I84" s="87"/>
      <c r="J84" s="88"/>
      <c r="K84" s="304">
        <v>0.05</v>
      </c>
      <c r="L84" s="860">
        <f>N78*K84</f>
        <v>202.26290284679598</v>
      </c>
      <c r="M84" s="861"/>
      <c r="N84" s="51"/>
    </row>
    <row r="85" spans="1:14" ht="15.75" thickBot="1">
      <c r="B85" s="91" t="s">
        <v>974</v>
      </c>
      <c r="C85" s="92"/>
      <c r="D85" s="92"/>
      <c r="E85" s="92"/>
      <c r="F85" s="92"/>
      <c r="G85" s="92"/>
      <c r="H85" s="92"/>
      <c r="I85" s="93"/>
      <c r="J85" s="94"/>
      <c r="K85" s="305">
        <v>0.05</v>
      </c>
      <c r="L85" s="862">
        <f>N78*K85</f>
        <v>202.26290284679598</v>
      </c>
      <c r="M85" s="863"/>
      <c r="N85" s="51"/>
    </row>
    <row r="86" spans="1:14" ht="15.75" thickBot="1">
      <c r="B86" s="825" t="s">
        <v>953</v>
      </c>
      <c r="C86" s="826"/>
      <c r="D86" s="826"/>
      <c r="E86" s="826"/>
      <c r="F86" s="826"/>
      <c r="G86" s="826"/>
      <c r="H86" s="826"/>
      <c r="I86" s="826"/>
      <c r="J86" s="826"/>
      <c r="K86" s="826"/>
      <c r="L86" s="826"/>
      <c r="M86" s="827"/>
      <c r="N86" s="52">
        <f>L83+L84+L85</f>
        <v>1213.5774170807758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5258.8354740166951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70036.771452254514</v>
      </c>
      <c r="N48" s="272">
        <f>K48*M48</f>
        <v>665.34932879641792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2065.5940905167422</v>
      </c>
      <c r="N49" s="272">
        <f>K49*M49</f>
        <v>3532.165894783629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4197.5152235800469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2">
        <f>VLOOKUP(A59,TRANSPORTE!A5:D117,4,FALSE)</f>
        <v>1255.9989130930808</v>
      </c>
      <c r="M59" s="913"/>
      <c r="N59" s="287">
        <f>K59*L59</f>
        <v>11.931989674384267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11.931989674384267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4682.4539061395126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936.49078122790252</v>
      </c>
      <c r="M83" s="861"/>
      <c r="N83" s="51"/>
    </row>
    <row r="84" spans="1:14">
      <c r="B84" s="89" t="s">
        <v>973</v>
      </c>
      <c r="C84" s="90"/>
      <c r="D84" s="90"/>
      <c r="E84" s="90"/>
      <c r="F84" s="90"/>
      <c r="G84" s="90"/>
      <c r="H84" s="90"/>
      <c r="I84" s="87"/>
      <c r="J84" s="88"/>
      <c r="K84" s="304">
        <v>0.05</v>
      </c>
      <c r="L84" s="860">
        <f>N78*K84</f>
        <v>234.12269530697563</v>
      </c>
      <c r="M84" s="861"/>
      <c r="N84" s="51"/>
    </row>
    <row r="85" spans="1:14" ht="15.75" thickBot="1">
      <c r="B85" s="91" t="s">
        <v>974</v>
      </c>
      <c r="C85" s="92"/>
      <c r="D85" s="92"/>
      <c r="E85" s="92"/>
      <c r="F85" s="92"/>
      <c r="G85" s="92"/>
      <c r="H85" s="92"/>
      <c r="I85" s="93"/>
      <c r="J85" s="94"/>
      <c r="K85" s="305">
        <v>0.05</v>
      </c>
      <c r="L85" s="862">
        <f>N78*K85</f>
        <v>234.12269530697563</v>
      </c>
      <c r="M85" s="863"/>
      <c r="N85" s="51"/>
    </row>
    <row r="86" spans="1:14" ht="15.75" thickBot="1">
      <c r="B86" s="825" t="s">
        <v>953</v>
      </c>
      <c r="C86" s="826"/>
      <c r="D86" s="826"/>
      <c r="E86" s="826"/>
      <c r="F86" s="826"/>
      <c r="G86" s="826"/>
      <c r="H86" s="826"/>
      <c r="I86" s="826"/>
      <c r="J86" s="826"/>
      <c r="K86" s="826"/>
      <c r="L86" s="826"/>
      <c r="M86" s="827"/>
      <c r="N86" s="52">
        <f>L83+L84+L85</f>
        <v>1404.7361718418538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6087.1900779813659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70038.546017624394</v>
      </c>
      <c r="N48" s="272">
        <f>K48*M48</f>
        <v>332.68309358371584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2065.5940905167422</v>
      </c>
      <c r="N49" s="272">
        <f>K49*M49</f>
        <v>2207.603684239768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2540.286777823484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1255.9989130930808</v>
      </c>
      <c r="M58" s="913"/>
      <c r="N58" s="287">
        <f>K58*L58</f>
        <v>5.9659948371921336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5.9659948371921336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3019.2594655457574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603.85189310915155</v>
      </c>
      <c r="M83" s="861"/>
      <c r="N83" s="51"/>
    </row>
    <row r="84" spans="1:14">
      <c r="B84" s="89" t="s">
        <v>973</v>
      </c>
      <c r="C84" s="90"/>
      <c r="D84" s="90"/>
      <c r="E84" s="90"/>
      <c r="F84" s="90"/>
      <c r="G84" s="90"/>
      <c r="H84" s="90"/>
      <c r="I84" s="87"/>
      <c r="J84" s="88"/>
      <c r="K84" s="304">
        <v>0.05</v>
      </c>
      <c r="L84" s="860">
        <f>N78*K84</f>
        <v>150.96297327728789</v>
      </c>
      <c r="M84" s="861"/>
      <c r="N84" s="51"/>
    </row>
    <row r="85" spans="1:14" ht="15.75" thickBot="1">
      <c r="B85" s="91" t="s">
        <v>974</v>
      </c>
      <c r="C85" s="92"/>
      <c r="D85" s="92"/>
      <c r="E85" s="92"/>
      <c r="F85" s="92"/>
      <c r="G85" s="92"/>
      <c r="H85" s="92"/>
      <c r="I85" s="93"/>
      <c r="J85" s="94"/>
      <c r="K85" s="305">
        <v>0.05</v>
      </c>
      <c r="L85" s="862">
        <f>N78*K85</f>
        <v>150.96297327728789</v>
      </c>
      <c r="M85" s="863"/>
      <c r="N85" s="51"/>
    </row>
    <row r="86" spans="1:14" ht="15.75" thickBot="1">
      <c r="B86" s="825" t="s">
        <v>953</v>
      </c>
      <c r="C86" s="826"/>
      <c r="D86" s="826"/>
      <c r="E86" s="826"/>
      <c r="F86" s="826"/>
      <c r="G86" s="826"/>
      <c r="H86" s="826"/>
      <c r="I86" s="826"/>
      <c r="J86" s="826"/>
      <c r="K86" s="826"/>
      <c r="L86" s="826"/>
      <c r="M86" s="827"/>
      <c r="N86" s="52">
        <f>L83+L84+L85</f>
        <v>905.77783966372738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3925.0373052094847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68061.680195600624</v>
      </c>
      <c r="N48" s="272">
        <f>K48*M48</f>
        <v>850.77100244500787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2778.9693692003593</v>
      </c>
      <c r="N49" s="272">
        <f>K49*M49</f>
        <v>4064.2427024555259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4915.0137049005334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1255.9989130930808</v>
      </c>
      <c r="M58" s="913"/>
      <c r="N58" s="287">
        <f>K58*L58</f>
        <v>15.69998641366351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15.69998641366351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5403.7203841992778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1080.7440768398556</v>
      </c>
      <c r="M83" s="861"/>
      <c r="N83" s="51"/>
    </row>
    <row r="84" spans="1:14">
      <c r="B84" s="89" t="s">
        <v>973</v>
      </c>
      <c r="C84" s="90"/>
      <c r="D84" s="90"/>
      <c r="E84" s="90"/>
      <c r="F84" s="90"/>
      <c r="G84" s="90"/>
      <c r="H84" s="90"/>
      <c r="I84" s="87"/>
      <c r="J84" s="88"/>
      <c r="K84" s="304">
        <v>0.05</v>
      </c>
      <c r="L84" s="860">
        <f>N78*K84</f>
        <v>270.18601920996389</v>
      </c>
      <c r="M84" s="861"/>
      <c r="N84" s="51"/>
    </row>
    <row r="85" spans="1:14" ht="15.75" thickBot="1">
      <c r="B85" s="91" t="s">
        <v>974</v>
      </c>
      <c r="C85" s="92"/>
      <c r="D85" s="92"/>
      <c r="E85" s="92"/>
      <c r="F85" s="92"/>
      <c r="G85" s="92"/>
      <c r="H85" s="92"/>
      <c r="I85" s="93"/>
      <c r="J85" s="94"/>
      <c r="K85" s="305">
        <v>0.05</v>
      </c>
      <c r="L85" s="862">
        <f>N78*K85</f>
        <v>270.18601920996389</v>
      </c>
      <c r="M85" s="863"/>
      <c r="N85" s="51"/>
    </row>
    <row r="86" spans="1:14" ht="15.75" thickBot="1">
      <c r="B86" s="825" t="s">
        <v>953</v>
      </c>
      <c r="C86" s="826"/>
      <c r="D86" s="826"/>
      <c r="E86" s="826"/>
      <c r="F86" s="826"/>
      <c r="G86" s="826"/>
      <c r="H86" s="826"/>
      <c r="I86" s="826"/>
      <c r="J86" s="826"/>
      <c r="K86" s="826"/>
      <c r="L86" s="826"/>
      <c r="M86" s="827"/>
      <c r="N86" s="52">
        <f>L83+L84+L85</f>
        <v>1621.1161152597833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7024.8364994590611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68029.738018943157</v>
      </c>
      <c r="N48" s="272">
        <f>K48*M48</f>
        <v>646.28251117996001</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2778.9693692003593</v>
      </c>
      <c r="N49" s="272">
        <f>K49*M49</f>
        <v>3920.4310375994069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4566.7135487793666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1255.9989130930808</v>
      </c>
      <c r="M58" s="913"/>
      <c r="N58" s="287">
        <f>K58*L58</f>
        <v>11.931989674384267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11.931989674384267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5051.6522313388323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1010.3304462677665</v>
      </c>
      <c r="M83" s="861"/>
      <c r="N83" s="51"/>
    </row>
    <row r="84" spans="1:14">
      <c r="B84" s="89" t="s">
        <v>973</v>
      </c>
      <c r="C84" s="90"/>
      <c r="D84" s="90"/>
      <c r="E84" s="90"/>
      <c r="F84" s="90"/>
      <c r="G84" s="90"/>
      <c r="H84" s="90"/>
      <c r="I84" s="87"/>
      <c r="J84" s="88"/>
      <c r="K84" s="304">
        <v>0.05</v>
      </c>
      <c r="L84" s="860">
        <f>N78*K84</f>
        <v>252.58261156694164</v>
      </c>
      <c r="M84" s="861"/>
      <c r="N84" s="51"/>
    </row>
    <row r="85" spans="1:14" ht="15.75" thickBot="1">
      <c r="B85" s="91" t="s">
        <v>974</v>
      </c>
      <c r="C85" s="92"/>
      <c r="D85" s="92"/>
      <c r="E85" s="92"/>
      <c r="F85" s="92"/>
      <c r="G85" s="92"/>
      <c r="H85" s="92"/>
      <c r="I85" s="93"/>
      <c r="J85" s="94"/>
      <c r="K85" s="305">
        <v>0.05</v>
      </c>
      <c r="L85" s="862">
        <f>N78*K85</f>
        <v>252.58261156694164</v>
      </c>
      <c r="M85" s="863"/>
      <c r="N85" s="51"/>
    </row>
    <row r="86" spans="1:14" ht="15.75" thickBot="1">
      <c r="B86" s="825" t="s">
        <v>953</v>
      </c>
      <c r="C86" s="826"/>
      <c r="D86" s="826"/>
      <c r="E86" s="826"/>
      <c r="F86" s="826"/>
      <c r="G86" s="826"/>
      <c r="H86" s="826"/>
      <c r="I86" s="826"/>
      <c r="J86" s="826"/>
      <c r="K86" s="826"/>
      <c r="L86" s="826"/>
      <c r="M86" s="827"/>
      <c r="N86" s="52">
        <f>L83+L84+L85</f>
        <v>1515.4956694016496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6567.1479007404814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70036.771452254514</v>
      </c>
      <c r="N48" s="272">
        <f>K48*M48</f>
        <v>665.34932879641792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2778.9693692003593</v>
      </c>
      <c r="N49" s="272">
        <f>K49*M49</f>
        <v>4752.0376213326144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5417.3869501290319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2">
        <f>VLOOKUP(A58,TRANSPORTE!A5:D117,4,FALSE)</f>
        <v>1255.9989130930808</v>
      </c>
      <c r="M58" s="913"/>
      <c r="N58" s="287">
        <f>K58*L58</f>
        <v>11.931989674384267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11.931989674384267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5902.3256326884975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1180.4651265376995</v>
      </c>
      <c r="M83" s="861"/>
      <c r="N83" s="51"/>
    </row>
    <row r="84" spans="1:14">
      <c r="B84" s="89" t="s">
        <v>973</v>
      </c>
      <c r="C84" s="90"/>
      <c r="D84" s="90"/>
      <c r="E84" s="90"/>
      <c r="F84" s="90"/>
      <c r="G84" s="90"/>
      <c r="H84" s="90"/>
      <c r="I84" s="87"/>
      <c r="J84" s="88"/>
      <c r="K84" s="304">
        <v>0.05</v>
      </c>
      <c r="L84" s="860">
        <f>N78*K84</f>
        <v>295.11628163442487</v>
      </c>
      <c r="M84" s="861"/>
      <c r="N84" s="51"/>
    </row>
    <row r="85" spans="1:14" ht="15.75" thickBot="1">
      <c r="B85" s="91" t="s">
        <v>974</v>
      </c>
      <c r="C85" s="92"/>
      <c r="D85" s="92"/>
      <c r="E85" s="92"/>
      <c r="F85" s="92"/>
      <c r="G85" s="92"/>
      <c r="H85" s="92"/>
      <c r="I85" s="93"/>
      <c r="J85" s="94"/>
      <c r="K85" s="305">
        <v>0.05</v>
      </c>
      <c r="L85" s="862">
        <f>N78*K85</f>
        <v>295.11628163442487</v>
      </c>
      <c r="M85" s="863"/>
      <c r="N85" s="51"/>
    </row>
    <row r="86" spans="1:14" ht="15.75" thickBot="1">
      <c r="B86" s="825" t="s">
        <v>953</v>
      </c>
      <c r="C86" s="826"/>
      <c r="D86" s="826"/>
      <c r="E86" s="826"/>
      <c r="F86" s="826"/>
      <c r="G86" s="826"/>
      <c r="H86" s="826"/>
      <c r="I86" s="826"/>
      <c r="J86" s="826"/>
      <c r="K86" s="826"/>
      <c r="L86" s="826"/>
      <c r="M86" s="827"/>
      <c r="N86" s="52">
        <f>L83+L84+L85</f>
        <v>1770.6976898065493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7673.0233224950471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169940.99572666193</v>
      </c>
      <c r="L36" s="270"/>
      <c r="M36" s="271">
        <v>600</v>
      </c>
      <c r="N36" s="272">
        <f>K36/M36</f>
        <v>283.23499287776991</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600</v>
      </c>
      <c r="N37" s="272">
        <f>K37/M37</f>
        <v>121.76287791344613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405.6712254654127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70038.546017624394</v>
      </c>
      <c r="N48" s="272">
        <f>K48*M48</f>
        <v>332.68309358371584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2778.9693692003593</v>
      </c>
      <c r="N49" s="272">
        <f>K49*M49</f>
        <v>2970.0235133328838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3302.7066069165994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1255.9989130930808</v>
      </c>
      <c r="M58" s="913"/>
      <c r="N58" s="287">
        <f>K58*L58</f>
        <v>5.9659948371921336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5.9659948371921336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3781.6792946388728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756.33585892777455</v>
      </c>
      <c r="M83" s="861"/>
      <c r="N83" s="51"/>
    </row>
    <row r="84" spans="1:14">
      <c r="B84" s="89" t="s">
        <v>973</v>
      </c>
      <c r="C84" s="90"/>
      <c r="D84" s="90"/>
      <c r="E84" s="90"/>
      <c r="F84" s="90"/>
      <c r="G84" s="90"/>
      <c r="H84" s="90"/>
      <c r="I84" s="87"/>
      <c r="J84" s="88"/>
      <c r="K84" s="304">
        <v>0.05</v>
      </c>
      <c r="L84" s="860">
        <f>N78*K84</f>
        <v>189.08396473194364</v>
      </c>
      <c r="M84" s="861"/>
      <c r="N84" s="51"/>
    </row>
    <row r="85" spans="1:14" ht="15.75" thickBot="1">
      <c r="B85" s="91" t="s">
        <v>974</v>
      </c>
      <c r="C85" s="92"/>
      <c r="D85" s="92"/>
      <c r="E85" s="92"/>
      <c r="F85" s="92"/>
      <c r="G85" s="92"/>
      <c r="H85" s="92"/>
      <c r="I85" s="93"/>
      <c r="J85" s="94"/>
      <c r="K85" s="305">
        <v>0.05</v>
      </c>
      <c r="L85" s="862">
        <f>N78*K85</f>
        <v>189.08396473194364</v>
      </c>
      <c r="M85" s="863"/>
      <c r="N85" s="51"/>
    </row>
    <row r="86" spans="1:14" ht="15.75" thickBot="1">
      <c r="B86" s="825" t="s">
        <v>953</v>
      </c>
      <c r="C86" s="826"/>
      <c r="D86" s="826"/>
      <c r="E86" s="826"/>
      <c r="F86" s="826"/>
      <c r="G86" s="826"/>
      <c r="H86" s="826"/>
      <c r="I86" s="826"/>
      <c r="J86" s="826"/>
      <c r="K86" s="826"/>
      <c r="L86" s="826"/>
      <c r="M86" s="827"/>
      <c r="N86" s="52">
        <f>L83+L84+L85</f>
        <v>1134.5037883916618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4916.1830830305344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290</v>
      </c>
      <c r="B37" s="874" t="str">
        <f>VLOOKUP(A37,EQUIPOS!A7:D154,3,FALSE)</f>
        <v>Planta trituradora</v>
      </c>
      <c r="C37" s="875"/>
      <c r="D37" s="875"/>
      <c r="E37" s="875"/>
      <c r="F37" s="875"/>
      <c r="G37" s="875"/>
      <c r="H37" s="876"/>
      <c r="I37" s="267"/>
      <c r="J37" s="268"/>
      <c r="K37" s="269">
        <f>VLOOKUP(A37,EQUIPOS!A7:D164,4,FALSE)</f>
        <v>510058.10766252381</v>
      </c>
      <c r="L37" s="270"/>
      <c r="M37" s="271">
        <v>30</v>
      </c>
      <c r="N37" s="272">
        <f t="shared" ref="N37:N43" si="0">K37/M37</f>
        <v>17001.936922084125</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97166.095066284979</v>
      </c>
      <c r="L38" s="270"/>
      <c r="M38" s="271">
        <v>9</v>
      </c>
      <c r="N38" s="272">
        <f t="shared" si="0"/>
        <v>10796.232785142776</v>
      </c>
    </row>
    <row r="39" spans="1:14">
      <c r="A39" t="s">
        <v>173</v>
      </c>
      <c r="B39" s="874" t="str">
        <f>VLOOKUP(A39,EQUIPOS!A9:D154,3,FALSE)</f>
        <v>Compactador neumático de Potencia 70 HP, peso de 13 ton</v>
      </c>
      <c r="C39" s="875"/>
      <c r="D39" s="875"/>
      <c r="E39" s="875"/>
      <c r="F39" s="875"/>
      <c r="G39" s="875"/>
      <c r="H39" s="876"/>
      <c r="I39" s="267"/>
      <c r="J39" s="268"/>
      <c r="K39" s="269">
        <f>VLOOKUP(A39,EQUIPOS!A9:D166,4,FALSE)</f>
        <v>152078.65414021738</v>
      </c>
      <c r="L39" s="270"/>
      <c r="M39" s="271">
        <v>9</v>
      </c>
      <c r="N39" s="272">
        <f t="shared" si="0"/>
        <v>16897.628237801931</v>
      </c>
    </row>
    <row r="40" spans="1:14">
      <c r="A40" t="s">
        <v>286</v>
      </c>
      <c r="B40" s="874" t="str">
        <f>VLOOKUP(A40,EQUIPOS!A10:D154,3,FALSE)</f>
        <v>Planta de asfalto en frio</v>
      </c>
      <c r="C40" s="875"/>
      <c r="D40" s="875"/>
      <c r="E40" s="875"/>
      <c r="F40" s="875"/>
      <c r="G40" s="875"/>
      <c r="H40" s="876"/>
      <c r="I40" s="267"/>
      <c r="J40" s="268"/>
      <c r="K40" s="269">
        <f>VLOOKUP(A40,EQUIPOS!A10:D167,4,FALSE)</f>
        <v>251067.78483197885</v>
      </c>
      <c r="L40" s="270"/>
      <c r="M40" s="271">
        <v>9</v>
      </c>
      <c r="N40" s="272">
        <f t="shared" si="0"/>
        <v>27896.420536886537</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N77*M46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145944.23023029731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55.721352613595968</v>
      </c>
      <c r="N54" s="272">
        <f>K54*M54</f>
        <v>1393.0338153398993</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28323.837868331371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2">
        <f>VLOOKUP(A61,TRANSPORTE!A5:D117,4,FALSE)</f>
        <v>1255.9989130930808</v>
      </c>
      <c r="M61" s="913"/>
      <c r="N61" s="287">
        <f>K61*L61</f>
        <v>1569.998641366351</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2">
        <f>VLOOKUP(A62,TRANSPORTE!A6:D117,4,FALSE)</f>
        <v>1255.9989130930808</v>
      </c>
      <c r="M62" s="913"/>
      <c r="N62" s="287">
        <f>K62*L62</f>
        <v>1758.3984783303131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3328.397119696664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187315.4042327145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37463.0808465429</v>
      </c>
      <c r="M84" s="861"/>
      <c r="N84" s="51"/>
    </row>
    <row r="85" spans="1:14">
      <c r="B85" s="89" t="s">
        <v>973</v>
      </c>
      <c r="C85" s="90"/>
      <c r="D85" s="90"/>
      <c r="E85" s="90"/>
      <c r="F85" s="90"/>
      <c r="G85" s="90"/>
      <c r="H85" s="90"/>
      <c r="I85" s="87"/>
      <c r="J85" s="88"/>
      <c r="K85" s="304">
        <v>0.05</v>
      </c>
      <c r="L85" s="860">
        <f>N79*K85</f>
        <v>9365.770211635725</v>
      </c>
      <c r="M85" s="861"/>
      <c r="N85" s="51"/>
    </row>
    <row r="86" spans="1:14" ht="15.75" thickBot="1">
      <c r="B86" s="91" t="s">
        <v>974</v>
      </c>
      <c r="C86" s="92"/>
      <c r="D86" s="92"/>
      <c r="E86" s="92"/>
      <c r="F86" s="92"/>
      <c r="G86" s="92"/>
      <c r="H86" s="92"/>
      <c r="I86" s="93"/>
      <c r="J86" s="94"/>
      <c r="K86" s="305">
        <v>0.05</v>
      </c>
      <c r="L86" s="862">
        <f>N79*K86</f>
        <v>9365.770211635725</v>
      </c>
      <c r="M86" s="863"/>
      <c r="N86" s="51"/>
    </row>
    <row r="87" spans="1:14" ht="15.75" thickBot="1">
      <c r="B87" s="825" t="s">
        <v>953</v>
      </c>
      <c r="C87" s="826"/>
      <c r="D87" s="826"/>
      <c r="E87" s="826"/>
      <c r="F87" s="826"/>
      <c r="G87" s="826"/>
      <c r="H87" s="826"/>
      <c r="I87" s="826"/>
      <c r="J87" s="826"/>
      <c r="K87" s="826"/>
      <c r="L87" s="826"/>
      <c r="M87" s="827"/>
      <c r="N87" s="52">
        <f>L84+L85+L86</f>
        <v>56194.62126981435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243510.02550252885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97166.095066284979</v>
      </c>
      <c r="L37" s="270"/>
      <c r="M37" s="271">
        <v>9</v>
      </c>
      <c r="N37" s="272">
        <f t="shared" ref="N37:N43" si="0">K37/M37</f>
        <v>10796.232785142776</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152078.65414021738</v>
      </c>
      <c r="L38" s="270"/>
      <c r="M38" s="271">
        <v>9</v>
      </c>
      <c r="N38" s="272">
        <f t="shared" si="0"/>
        <v>16897.628237801931</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145944.23023029731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187315.4042327145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37463.0808465429</v>
      </c>
      <c r="M88" s="861"/>
      <c r="N88" s="51"/>
    </row>
    <row r="89" spans="1:14">
      <c r="B89" s="89" t="s">
        <v>973</v>
      </c>
      <c r="C89" s="90"/>
      <c r="D89" s="90"/>
      <c r="E89" s="90"/>
      <c r="F89" s="90"/>
      <c r="G89" s="90"/>
      <c r="H89" s="90"/>
      <c r="I89" s="87"/>
      <c r="J89" s="88"/>
      <c r="K89" s="304">
        <v>0.05</v>
      </c>
      <c r="L89" s="860">
        <f>N83*K89</f>
        <v>9365.770211635725</v>
      </c>
      <c r="M89" s="861"/>
      <c r="N89" s="51"/>
    </row>
    <row r="90" spans="1:14" ht="15.75" thickBot="1">
      <c r="B90" s="91" t="s">
        <v>974</v>
      </c>
      <c r="C90" s="92"/>
      <c r="D90" s="92"/>
      <c r="E90" s="92"/>
      <c r="F90" s="92"/>
      <c r="G90" s="92"/>
      <c r="H90" s="92"/>
      <c r="I90" s="93"/>
      <c r="J90" s="94"/>
      <c r="K90" s="305">
        <v>0.05</v>
      </c>
      <c r="L90" s="862">
        <f>N83*K90</f>
        <v>9365.770211635725</v>
      </c>
      <c r="M90" s="863"/>
      <c r="N90" s="51"/>
    </row>
    <row r="91" spans="1:14" ht="15.75" thickBot="1">
      <c r="B91" s="825" t="s">
        <v>953</v>
      </c>
      <c r="C91" s="826"/>
      <c r="D91" s="826"/>
      <c r="E91" s="826"/>
      <c r="F91" s="826"/>
      <c r="G91" s="826"/>
      <c r="H91" s="826"/>
      <c r="I91" s="826"/>
      <c r="J91" s="826"/>
      <c r="K91" s="826"/>
      <c r="L91" s="826"/>
      <c r="M91" s="827"/>
      <c r="N91" s="52">
        <f>L88+L89+L90</f>
        <v>56194.62126981435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243510.02550252885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97166.095066284979</v>
      </c>
      <c r="L37" s="270"/>
      <c r="M37" s="271">
        <v>9</v>
      </c>
      <c r="N37" s="272">
        <f t="shared" ref="N37:N43" si="0">K37/M37</f>
        <v>10796.232785142776</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152078.65414021738</v>
      </c>
      <c r="L38" s="270"/>
      <c r="M38" s="271">
        <v>9</v>
      </c>
      <c r="N38" s="272">
        <f t="shared" si="0"/>
        <v>16897.628237801931</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145944.23023029731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411">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2">
        <f>VLOOKUP(A64,TRANSPORTE!A5:D117,4,FALSE)</f>
        <v>1255.9989130930808</v>
      </c>
      <c r="M64" s="913"/>
      <c r="N64" s="287">
        <f>K64*L64</f>
        <v>1758.3984783303131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187315.4042327145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37463.0808465429</v>
      </c>
      <c r="M88" s="861"/>
      <c r="N88" s="51"/>
    </row>
    <row r="89" spans="1:14">
      <c r="B89" s="89" t="s">
        <v>973</v>
      </c>
      <c r="C89" s="90"/>
      <c r="D89" s="90"/>
      <c r="E89" s="90"/>
      <c r="F89" s="90"/>
      <c r="G89" s="90"/>
      <c r="H89" s="90"/>
      <c r="I89" s="87"/>
      <c r="J89" s="88"/>
      <c r="K89" s="304">
        <v>0.05</v>
      </c>
      <c r="L89" s="860">
        <f>N83*K89</f>
        <v>9365.770211635725</v>
      </c>
      <c r="M89" s="861"/>
      <c r="N89" s="51"/>
    </row>
    <row r="90" spans="1:14" ht="15.75" thickBot="1">
      <c r="B90" s="91" t="s">
        <v>974</v>
      </c>
      <c r="C90" s="92"/>
      <c r="D90" s="92"/>
      <c r="E90" s="92"/>
      <c r="F90" s="92"/>
      <c r="G90" s="92"/>
      <c r="H90" s="92"/>
      <c r="I90" s="93"/>
      <c r="J90" s="94"/>
      <c r="K90" s="305">
        <v>0.05</v>
      </c>
      <c r="L90" s="862">
        <f>N83*K90</f>
        <v>9365.770211635725</v>
      </c>
      <c r="M90" s="863"/>
      <c r="N90" s="51"/>
    </row>
    <row r="91" spans="1:14" ht="15.75" thickBot="1">
      <c r="B91" s="825" t="s">
        <v>953</v>
      </c>
      <c r="C91" s="826"/>
      <c r="D91" s="826"/>
      <c r="E91" s="826"/>
      <c r="F91" s="826"/>
      <c r="G91" s="826"/>
      <c r="H91" s="826"/>
      <c r="I91" s="826"/>
      <c r="J91" s="826"/>
      <c r="K91" s="826"/>
      <c r="L91" s="826"/>
      <c r="M91" s="827"/>
      <c r="N91" s="52">
        <f>L88+L89+L90</f>
        <v>56194.62126981435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243510.02550252885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97166.095066284979</v>
      </c>
      <c r="L37" s="270"/>
      <c r="M37" s="271">
        <v>7</v>
      </c>
      <c r="N37" s="272">
        <f t="shared" ref="N37:N43" si="0">K37/M37</f>
        <v>13880.870723754997</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152078.65414021738</v>
      </c>
      <c r="L38" s="270"/>
      <c r="M38" s="271">
        <v>7</v>
      </c>
      <c r="N38" s="272">
        <f t="shared" si="0"/>
        <v>21725.522020031054</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7</v>
      </c>
      <c r="N42" s="272">
        <f t="shared" si="0"/>
        <v>67140.771333470388</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1110.7358873587618</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168915.77534449633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1255.9989130930808</v>
      </c>
      <c r="N65" s="412">
        <f>K65*M65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211675.36920611199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42335.073841222402</v>
      </c>
      <c r="M88" s="861"/>
      <c r="N88" s="51"/>
    </row>
    <row r="89" spans="1:14">
      <c r="B89" s="89" t="s">
        <v>973</v>
      </c>
      <c r="C89" s="90"/>
      <c r="D89" s="90"/>
      <c r="E89" s="90"/>
      <c r="F89" s="90"/>
      <c r="G89" s="90"/>
      <c r="H89" s="90"/>
      <c r="I89" s="87"/>
      <c r="J89" s="88"/>
      <c r="K89" s="304">
        <v>0.05</v>
      </c>
      <c r="L89" s="860">
        <f>N83*K89</f>
        <v>10583.7684603056</v>
      </c>
      <c r="M89" s="861"/>
      <c r="N89" s="51"/>
    </row>
    <row r="90" spans="1:14" ht="15.75" thickBot="1">
      <c r="B90" s="91" t="s">
        <v>974</v>
      </c>
      <c r="C90" s="92"/>
      <c r="D90" s="92"/>
      <c r="E90" s="92"/>
      <c r="F90" s="92"/>
      <c r="G90" s="92"/>
      <c r="H90" s="92"/>
      <c r="I90" s="93"/>
      <c r="J90" s="94"/>
      <c r="K90" s="305">
        <v>0.05</v>
      </c>
      <c r="L90" s="862">
        <f>N83*K90</f>
        <v>10583.7684603056</v>
      </c>
      <c r="M90" s="863"/>
      <c r="N90" s="51"/>
    </row>
    <row r="91" spans="1:14" ht="15.75" thickBot="1">
      <c r="B91" s="825" t="s">
        <v>953</v>
      </c>
      <c r="C91" s="826"/>
      <c r="D91" s="826"/>
      <c r="E91" s="826"/>
      <c r="F91" s="826"/>
      <c r="G91" s="826"/>
      <c r="H91" s="826"/>
      <c r="I91" s="826"/>
      <c r="J91" s="826"/>
      <c r="K91" s="826"/>
      <c r="L91" s="826"/>
      <c r="M91" s="827"/>
      <c r="N91" s="52">
        <f>L88+L89+L90</f>
        <v>63502.610761833595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275177.9799679456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9</v>
      </c>
      <c r="N37" s="272">
        <f t="shared" ref="N37:N43" si="0">K37/M37</f>
        <v>16897.628237801931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97166.095066284979</v>
      </c>
      <c r="L38" s="270"/>
      <c r="M38" s="271">
        <v>9</v>
      </c>
      <c r="N38" s="272">
        <f t="shared" si="0"/>
        <v>10796.232785142776</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145944.23023029731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187315.4042327145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37463.0808465429</v>
      </c>
      <c r="M88" s="861"/>
      <c r="N88" s="51"/>
    </row>
    <row r="89" spans="1:14">
      <c r="B89" s="89" t="s">
        <v>973</v>
      </c>
      <c r="C89" s="90"/>
      <c r="D89" s="90"/>
      <c r="E89" s="90"/>
      <c r="F89" s="90"/>
      <c r="G89" s="90"/>
      <c r="H89" s="90"/>
      <c r="I89" s="87"/>
      <c r="J89" s="88"/>
      <c r="K89" s="304">
        <v>0.05</v>
      </c>
      <c r="L89" s="860">
        <f>N83*K89</f>
        <v>9365.770211635725</v>
      </c>
      <c r="M89" s="861"/>
      <c r="N89" s="51"/>
    </row>
    <row r="90" spans="1:14" ht="15.75" thickBot="1">
      <c r="B90" s="91" t="s">
        <v>974</v>
      </c>
      <c r="C90" s="92"/>
      <c r="D90" s="92"/>
      <c r="E90" s="92"/>
      <c r="F90" s="92"/>
      <c r="G90" s="92"/>
      <c r="H90" s="92"/>
      <c r="I90" s="93"/>
      <c r="J90" s="94"/>
      <c r="K90" s="305">
        <v>0.05</v>
      </c>
      <c r="L90" s="862">
        <f>N83*K90</f>
        <v>9365.770211635725</v>
      </c>
      <c r="M90" s="863"/>
      <c r="N90" s="51"/>
    </row>
    <row r="91" spans="1:14" ht="15.75" thickBot="1">
      <c r="B91" s="825" t="s">
        <v>953</v>
      </c>
      <c r="C91" s="826"/>
      <c r="D91" s="826"/>
      <c r="E91" s="826"/>
      <c r="F91" s="826"/>
      <c r="G91" s="826"/>
      <c r="H91" s="826"/>
      <c r="I91" s="826"/>
      <c r="J91" s="826"/>
      <c r="K91" s="826"/>
      <c r="L91" s="826"/>
      <c r="M91" s="827"/>
      <c r="N91" s="52">
        <f>L88+L89+L90</f>
        <v>56194.62126981435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243510.02550252885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9</v>
      </c>
      <c r="N37" s="272">
        <f t="shared" ref="N37:N43" si="0">K37/M37</f>
        <v>16897.628237801931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97166.095066284979</v>
      </c>
      <c r="L38" s="270"/>
      <c r="M38" s="271">
        <v>9</v>
      </c>
      <c r="N38" s="272">
        <f t="shared" si="0"/>
        <v>10796.232785142776</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145944.23023029731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187315.4042327145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37463.0808465429</v>
      </c>
      <c r="M87" s="861"/>
      <c r="N87" s="51"/>
    </row>
    <row r="88" spans="1:14">
      <c r="B88" s="89" t="s">
        <v>973</v>
      </c>
      <c r="C88" s="90"/>
      <c r="D88" s="90"/>
      <c r="E88" s="90"/>
      <c r="F88" s="90"/>
      <c r="G88" s="90"/>
      <c r="H88" s="90"/>
      <c r="I88" s="87"/>
      <c r="J88" s="88"/>
      <c r="K88" s="304">
        <v>0.05</v>
      </c>
      <c r="L88" s="860">
        <f>N82*K88</f>
        <v>9365.770211635725</v>
      </c>
      <c r="M88" s="861"/>
      <c r="N88" s="51"/>
    </row>
    <row r="89" spans="1:14" ht="15.75" thickBot="1">
      <c r="B89" s="91" t="s">
        <v>974</v>
      </c>
      <c r="C89" s="92"/>
      <c r="D89" s="92"/>
      <c r="E89" s="92"/>
      <c r="F89" s="92"/>
      <c r="G89" s="92"/>
      <c r="H89" s="92"/>
      <c r="I89" s="93"/>
      <c r="J89" s="94"/>
      <c r="K89" s="305">
        <v>0.05</v>
      </c>
      <c r="L89" s="862">
        <f>N82*K89</f>
        <v>9365.770211635725</v>
      </c>
      <c r="M89" s="863"/>
      <c r="N89" s="51"/>
    </row>
    <row r="90" spans="1:14" ht="15.75" thickBot="1">
      <c r="B90" s="825" t="s">
        <v>953</v>
      </c>
      <c r="C90" s="826"/>
      <c r="D90" s="826"/>
      <c r="E90" s="826"/>
      <c r="F90" s="826"/>
      <c r="G90" s="826"/>
      <c r="H90" s="826"/>
      <c r="I90" s="826"/>
      <c r="J90" s="826"/>
      <c r="K90" s="826"/>
      <c r="L90" s="826"/>
      <c r="M90" s="827"/>
      <c r="N90" s="52">
        <f>L87+L88+L89</f>
        <v>56194.62126981435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243510.02550252885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9</v>
      </c>
      <c r="N37" s="272">
        <f t="shared" ref="N37:N43" si="0">K37/M37</f>
        <v>16897.628237801931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97166.095066284979</v>
      </c>
      <c r="L38" s="270"/>
      <c r="M38" s="271">
        <v>9</v>
      </c>
      <c r="N38" s="272">
        <f t="shared" si="0"/>
        <v>10796.232785142776</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9</v>
      </c>
      <c r="N42" s="272">
        <f t="shared" si="0"/>
        <v>52220.599926032519</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145944.23023029731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187315.4042327145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37463.0808465429</v>
      </c>
      <c r="M88" s="861"/>
      <c r="N88" s="51"/>
    </row>
    <row r="89" spans="1:14">
      <c r="B89" s="89" t="s">
        <v>973</v>
      </c>
      <c r="C89" s="90"/>
      <c r="D89" s="90"/>
      <c r="E89" s="90"/>
      <c r="F89" s="90"/>
      <c r="G89" s="90"/>
      <c r="H89" s="90"/>
      <c r="I89" s="87"/>
      <c r="J89" s="88"/>
      <c r="K89" s="304">
        <v>0.05</v>
      </c>
      <c r="L89" s="860">
        <f>N83*K89</f>
        <v>9365.770211635725</v>
      </c>
      <c r="M89" s="861"/>
      <c r="N89" s="51"/>
    </row>
    <row r="90" spans="1:14" ht="15.75" thickBot="1">
      <c r="B90" s="91" t="s">
        <v>974</v>
      </c>
      <c r="C90" s="92"/>
      <c r="D90" s="92"/>
      <c r="E90" s="92"/>
      <c r="F90" s="92"/>
      <c r="G90" s="92"/>
      <c r="H90" s="92"/>
      <c r="I90" s="93"/>
      <c r="J90" s="94"/>
      <c r="K90" s="305">
        <v>0.05</v>
      </c>
      <c r="L90" s="862">
        <f>N83*K90</f>
        <v>9365.770211635725</v>
      </c>
      <c r="M90" s="863"/>
      <c r="N90" s="51"/>
    </row>
    <row r="91" spans="1:14" ht="15.75" thickBot="1">
      <c r="B91" s="825" t="s">
        <v>953</v>
      </c>
      <c r="C91" s="826"/>
      <c r="D91" s="826"/>
      <c r="E91" s="826"/>
      <c r="F91" s="826"/>
      <c r="G91" s="826"/>
      <c r="H91" s="826"/>
      <c r="I91" s="826"/>
      <c r="J91" s="826"/>
      <c r="K91" s="826"/>
      <c r="L91" s="826"/>
      <c r="M91" s="827"/>
      <c r="N91" s="52">
        <f>L88+L89+L90</f>
        <v>56194.62126981435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243510.02550252885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7</v>
      </c>
      <c r="N37" s="272">
        <f t="shared" ref="N37:N43" si="0">K37/M37</f>
        <v>21725.522020031054</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97166.095066284979</v>
      </c>
      <c r="L38" s="270"/>
      <c r="M38" s="271">
        <v>7</v>
      </c>
      <c r="N38" s="272">
        <f t="shared" si="0"/>
        <v>13880.870723754997</v>
      </c>
    </row>
    <row r="39" spans="1:14">
      <c r="A39" t="s">
        <v>286</v>
      </c>
      <c r="B39" s="874" t="str">
        <f>VLOOKUP(A39,EQUIPOS!A9:D154,3,FALSE)</f>
        <v>Planta de asfalto en frio</v>
      </c>
      <c r="C39" s="875"/>
      <c r="D39" s="875"/>
      <c r="E39" s="875"/>
      <c r="F39" s="875"/>
      <c r="G39" s="875"/>
      <c r="H39" s="876"/>
      <c r="I39" s="267"/>
      <c r="J39" s="268"/>
      <c r="K39" s="269">
        <f>VLOOKUP(A39,EQUIPOS!A9:D166,4,FALSE)</f>
        <v>251067.78483197885</v>
      </c>
      <c r="L39" s="270"/>
      <c r="M39" s="271">
        <v>9</v>
      </c>
      <c r="N39" s="272">
        <f t="shared" si="0"/>
        <v>27896.420536886537</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7</v>
      </c>
      <c r="N42" s="272">
        <f t="shared" si="0"/>
        <v>67140.771333470388</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9</v>
      </c>
      <c r="N43" s="272">
        <f t="shared" si="0"/>
        <v>7988.7957835003535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1110.7358873587618</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168915.77534449633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211675.36920611199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42335.073841222402</v>
      </c>
      <c r="M87" s="861"/>
      <c r="N87" s="51"/>
    </row>
    <row r="88" spans="1:14">
      <c r="B88" s="89" t="s">
        <v>973</v>
      </c>
      <c r="C88" s="90"/>
      <c r="D88" s="90"/>
      <c r="E88" s="90"/>
      <c r="F88" s="90"/>
      <c r="G88" s="90"/>
      <c r="H88" s="90"/>
      <c r="I88" s="87"/>
      <c r="J88" s="88"/>
      <c r="K88" s="304">
        <v>0.05</v>
      </c>
      <c r="L88" s="860">
        <f>N82*K88</f>
        <v>10583.7684603056</v>
      </c>
      <c r="M88" s="861"/>
      <c r="N88" s="51"/>
    </row>
    <row r="89" spans="1:14" ht="15.75" thickBot="1">
      <c r="B89" s="91" t="s">
        <v>974</v>
      </c>
      <c r="C89" s="92"/>
      <c r="D89" s="92"/>
      <c r="E89" s="92"/>
      <c r="F89" s="92"/>
      <c r="G89" s="92"/>
      <c r="H89" s="92"/>
      <c r="I89" s="93"/>
      <c r="J89" s="94"/>
      <c r="K89" s="305">
        <v>0.05</v>
      </c>
      <c r="L89" s="862">
        <f>N82*K89</f>
        <v>10583.7684603056</v>
      </c>
      <c r="M89" s="863"/>
      <c r="N89" s="51"/>
    </row>
    <row r="90" spans="1:14" ht="15.75" thickBot="1">
      <c r="B90" s="825" t="s">
        <v>953</v>
      </c>
      <c r="C90" s="826"/>
      <c r="D90" s="826"/>
      <c r="E90" s="826"/>
      <c r="F90" s="826"/>
      <c r="G90" s="826"/>
      <c r="H90" s="826"/>
      <c r="I90" s="826"/>
      <c r="J90" s="826"/>
      <c r="K90" s="826"/>
      <c r="L90" s="826"/>
      <c r="M90" s="827"/>
      <c r="N90" s="52">
        <f>L87+L88+L89</f>
        <v>63502.610761833595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275177.9799679456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4"/>
      <c r="C47" s="875"/>
      <c r="D47" s="875"/>
      <c r="E47" s="875"/>
      <c r="F47" s="875"/>
      <c r="G47" s="875"/>
      <c r="H47" s="876"/>
      <c r="I47" s="877"/>
      <c r="J47" s="878"/>
      <c r="K47" s="269"/>
      <c r="L47" s="879"/>
      <c r="M47" s="880"/>
      <c r="N47" s="272"/>
    </row>
    <row r="48" spans="1:14">
      <c r="B48" s="874"/>
      <c r="C48" s="875"/>
      <c r="D48" s="875"/>
      <c r="E48" s="881"/>
      <c r="F48" s="875"/>
      <c r="G48" s="875"/>
      <c r="H48" s="876"/>
      <c r="I48" s="36"/>
      <c r="J48" s="37"/>
      <c r="K48" s="274"/>
      <c r="L48" s="276"/>
      <c r="M48" s="277"/>
      <c r="N48" s="278"/>
    </row>
    <row r="49" spans="1:14">
      <c r="B49" s="882" t="s">
        <v>952</v>
      </c>
      <c r="C49" s="883"/>
      <c r="D49" s="883"/>
      <c r="E49" s="38"/>
      <c r="F49" s="39"/>
      <c r="G49" s="39"/>
      <c r="H49" s="40"/>
      <c r="I49" s="36"/>
      <c r="J49" s="37"/>
      <c r="K49" s="279"/>
      <c r="L49" s="276"/>
      <c r="M49" s="401">
        <v>0.1</v>
      </c>
      <c r="N49" s="344">
        <f>N83*M49</f>
        <v>874.7045112950251</v>
      </c>
    </row>
    <row r="50" spans="1:14" ht="15.75" thickBot="1">
      <c r="B50" s="874"/>
      <c r="C50" s="875"/>
      <c r="D50" s="875"/>
      <c r="E50" s="875"/>
      <c r="F50" s="875"/>
      <c r="G50" s="875"/>
      <c r="H50" s="876"/>
      <c r="I50" s="884"/>
      <c r="J50" s="885"/>
      <c r="K50" s="41"/>
      <c r="L50" s="886"/>
      <c r="M50" s="887"/>
      <c r="N50" s="105"/>
    </row>
    <row r="51" spans="1:14" ht="15.75" thickBot="1">
      <c r="B51" s="825" t="s">
        <v>953</v>
      </c>
      <c r="C51" s="826"/>
      <c r="D51" s="826"/>
      <c r="E51" s="826"/>
      <c r="F51" s="826"/>
      <c r="G51" s="826"/>
      <c r="H51" s="826"/>
      <c r="I51" s="826"/>
      <c r="J51" s="826"/>
      <c r="K51" s="826"/>
      <c r="L51" s="826"/>
      <c r="M51" s="827"/>
      <c r="N51" s="394">
        <f>SUM(N36:N50)</f>
        <v>168952.45560242317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0" t="s">
        <v>944</v>
      </c>
      <c r="C55" s="871"/>
      <c r="D55" s="871"/>
      <c r="E55" s="871"/>
      <c r="F55" s="871"/>
      <c r="G55" s="871"/>
      <c r="H55" s="871"/>
      <c r="I55" s="905"/>
      <c r="J55" s="315" t="s">
        <v>945</v>
      </c>
      <c r="K55" s="85" t="s">
        <v>946</v>
      </c>
      <c r="L55" s="906" t="s">
        <v>955</v>
      </c>
      <c r="M55" s="905"/>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19236.288609279625</v>
      </c>
      <c r="N56" s="272">
        <f>K56*M56</f>
        <v>26930.804052991472</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55.721352613595968</v>
      </c>
      <c r="N57" s="272">
        <f>K57*M57</f>
        <v>1393.0338153398993</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7"/>
      <c r="C60" s="908"/>
      <c r="D60" s="908"/>
      <c r="E60" s="908"/>
      <c r="F60" s="908"/>
      <c r="G60" s="908"/>
      <c r="H60" s="908"/>
      <c r="I60" s="878"/>
      <c r="J60" s="42"/>
      <c r="K60" s="44"/>
      <c r="L60" s="909"/>
      <c r="M60" s="910"/>
      <c r="N60" s="45"/>
    </row>
    <row r="61" spans="1:14" ht="15.75" thickBot="1">
      <c r="B61" s="825" t="s">
        <v>953</v>
      </c>
      <c r="C61" s="826"/>
      <c r="D61" s="826"/>
      <c r="E61" s="826"/>
      <c r="F61" s="826"/>
      <c r="G61" s="826"/>
      <c r="H61" s="826"/>
      <c r="I61" s="826"/>
      <c r="J61" s="826"/>
      <c r="K61" s="826"/>
      <c r="L61" s="826"/>
      <c r="M61" s="827"/>
      <c r="N61" s="394">
        <f>SUM(N56:N60)</f>
        <v>28323.837868331371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2">
        <f>VLOOKUP(A66,TRANSPORTE!A5:D117,4,FALSE)</f>
        <v>1255.9989130930808</v>
      </c>
      <c r="M66" s="913"/>
      <c r="N66" s="287">
        <f>K66*L66</f>
        <v>1758.3984783303131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2">
        <f>VLOOKUP(A67,TRANSPORTE!A6:D117,4,FALSE)</f>
        <v>1255.9989130930808</v>
      </c>
      <c r="M67" s="913"/>
      <c r="N67" s="287">
        <f>K67*L67</f>
        <v>1569.998641366351</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3328.397119696664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209351.73570340147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41870.3471406803</v>
      </c>
      <c r="M90" s="861"/>
      <c r="N90" s="51"/>
    </row>
    <row r="91" spans="1:14">
      <c r="B91" s="89" t="s">
        <v>973</v>
      </c>
      <c r="C91" s="90"/>
      <c r="D91" s="90"/>
      <c r="E91" s="90"/>
      <c r="F91" s="90"/>
      <c r="G91" s="90"/>
      <c r="H91" s="90"/>
      <c r="I91" s="87"/>
      <c r="J91" s="88"/>
      <c r="K91" s="304">
        <v>0.05</v>
      </c>
      <c r="L91" s="860">
        <f>N85*K91</f>
        <v>10467.586785170075</v>
      </c>
      <c r="M91" s="861"/>
      <c r="N91" s="51"/>
    </row>
    <row r="92" spans="1:14" ht="15.75" thickBot="1">
      <c r="B92" s="91" t="s">
        <v>974</v>
      </c>
      <c r="C92" s="92"/>
      <c r="D92" s="92"/>
      <c r="E92" s="92"/>
      <c r="F92" s="92"/>
      <c r="G92" s="92"/>
      <c r="H92" s="92"/>
      <c r="I92" s="93"/>
      <c r="J92" s="94"/>
      <c r="K92" s="305">
        <v>0.05</v>
      </c>
      <c r="L92" s="862">
        <f>N85*K92</f>
        <v>10467.586785170075</v>
      </c>
      <c r="M92" s="863"/>
      <c r="N92" s="51"/>
    </row>
    <row r="93" spans="1:14" ht="15.75" thickBot="1">
      <c r="B93" s="825" t="s">
        <v>953</v>
      </c>
      <c r="C93" s="826"/>
      <c r="D93" s="826"/>
      <c r="E93" s="826"/>
      <c r="F93" s="826"/>
      <c r="G93" s="826"/>
      <c r="H93" s="826"/>
      <c r="I93" s="826"/>
      <c r="J93" s="826"/>
      <c r="K93" s="826"/>
      <c r="L93" s="826"/>
      <c r="M93" s="827"/>
      <c r="N93" s="52">
        <f>L90+L91+L92</f>
        <v>62805.52071102045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272157.25641442195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1"/>
      <c r="K125" s="891"/>
      <c r="L125" s="891"/>
      <c r="M125" s="891"/>
      <c r="N125" s="892"/>
    </row>
    <row r="126" spans="2:14" ht="15.75" thickBot="1">
      <c r="B126" s="261" t="s">
        <v>2221</v>
      </c>
      <c r="C126" s="393"/>
      <c r="D126" s="393"/>
      <c r="E126" s="57"/>
      <c r="F126" s="57"/>
      <c r="G126" s="57"/>
      <c r="H126" s="57"/>
      <c r="I126" s="57"/>
      <c r="J126" s="893"/>
      <c r="K126" s="893"/>
      <c r="L126" s="893"/>
      <c r="M126" s="893"/>
      <c r="N126" s="89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912"/>
      <c r="M66" s="91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ht="15" customHeight="1">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168952.45560242317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209351.73570340147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41870.3471406803</v>
      </c>
      <c r="M87" s="861"/>
      <c r="N87" s="51"/>
    </row>
    <row r="88" spans="1:14">
      <c r="B88" s="89" t="s">
        <v>973</v>
      </c>
      <c r="C88" s="90"/>
      <c r="D88" s="90"/>
      <c r="E88" s="90"/>
      <c r="F88" s="90"/>
      <c r="G88" s="90"/>
      <c r="H88" s="90"/>
      <c r="I88" s="87"/>
      <c r="J88" s="88"/>
      <c r="K88" s="304">
        <v>0.05</v>
      </c>
      <c r="L88" s="860">
        <f>N82*K88</f>
        <v>10467.586785170075</v>
      </c>
      <c r="M88" s="861"/>
      <c r="N88" s="51"/>
    </row>
    <row r="89" spans="1:14" ht="15.75" thickBot="1">
      <c r="B89" s="91" t="s">
        <v>974</v>
      </c>
      <c r="C89" s="92"/>
      <c r="D89" s="92"/>
      <c r="E89" s="92"/>
      <c r="F89" s="92"/>
      <c r="G89" s="92"/>
      <c r="H89" s="92"/>
      <c r="I89" s="93"/>
      <c r="J89" s="94"/>
      <c r="K89" s="305">
        <v>0.05</v>
      </c>
      <c r="L89" s="862">
        <f>N82*K89</f>
        <v>10467.586785170075</v>
      </c>
      <c r="M89" s="863"/>
      <c r="N89" s="51"/>
    </row>
    <row r="90" spans="1:14" ht="15.75" thickBot="1">
      <c r="B90" s="825" t="s">
        <v>953</v>
      </c>
      <c r="C90" s="826"/>
      <c r="D90" s="826"/>
      <c r="E90" s="826"/>
      <c r="F90" s="826"/>
      <c r="G90" s="826"/>
      <c r="H90" s="826"/>
      <c r="I90" s="826"/>
      <c r="J90" s="826"/>
      <c r="K90" s="826"/>
      <c r="L90" s="826"/>
      <c r="M90" s="827"/>
      <c r="N90" s="52">
        <f>L87+L88+L89</f>
        <v>62805.52071102045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272157.25641442195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168952.45560242317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209351.73570340147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41870.3471406803</v>
      </c>
      <c r="M87" s="861"/>
      <c r="N87" s="51"/>
    </row>
    <row r="88" spans="1:14">
      <c r="B88" s="89" t="s">
        <v>973</v>
      </c>
      <c r="C88" s="90"/>
      <c r="D88" s="90"/>
      <c r="E88" s="90"/>
      <c r="F88" s="90"/>
      <c r="G88" s="90"/>
      <c r="H88" s="90"/>
      <c r="I88" s="87"/>
      <c r="J88" s="88"/>
      <c r="K88" s="304">
        <v>0.05</v>
      </c>
      <c r="L88" s="860">
        <f>N82*K88</f>
        <v>10467.586785170075</v>
      </c>
      <c r="M88" s="861"/>
      <c r="N88" s="51"/>
    </row>
    <row r="89" spans="1:14" ht="15.75" thickBot="1">
      <c r="B89" s="91" t="s">
        <v>974</v>
      </c>
      <c r="C89" s="92"/>
      <c r="D89" s="92"/>
      <c r="E89" s="92"/>
      <c r="F89" s="92"/>
      <c r="G89" s="92"/>
      <c r="H89" s="92"/>
      <c r="I89" s="93"/>
      <c r="J89" s="94"/>
      <c r="K89" s="305">
        <v>0.05</v>
      </c>
      <c r="L89" s="862">
        <f>N82*K89</f>
        <v>10467.586785170075</v>
      </c>
      <c r="M89" s="863"/>
      <c r="N89" s="51"/>
    </row>
    <row r="90" spans="1:14" ht="15.75" thickBot="1">
      <c r="B90" s="825" t="s">
        <v>953</v>
      </c>
      <c r="C90" s="826"/>
      <c r="D90" s="826"/>
      <c r="E90" s="826"/>
      <c r="F90" s="826"/>
      <c r="G90" s="826"/>
      <c r="H90" s="826"/>
      <c r="I90" s="826"/>
      <c r="J90" s="826"/>
      <c r="K90" s="826"/>
      <c r="L90" s="826"/>
      <c r="M90" s="827"/>
      <c r="N90" s="52">
        <f>L87+L88+L89</f>
        <v>62805.52071102045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272157.25641442195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1293</v>
      </c>
      <c r="B65" s="46" t="str">
        <f>VLOOKUP(A65,TRANSPORTE!A6:D117,3,FALSE)</f>
        <v>Transporte de mezcla</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8</v>
      </c>
      <c r="N37" s="272">
        <f t="shared" ref="N37:N43" si="0">K37/M37</f>
        <v>19009.831767527172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8</v>
      </c>
      <c r="N38" s="272">
        <f t="shared" si="0"/>
        <v>17729.873343565283</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8</v>
      </c>
      <c r="N39" s="272">
        <f t="shared" si="0"/>
        <v>69156.089755225446</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8</v>
      </c>
      <c r="N42" s="272">
        <f t="shared" si="0"/>
        <v>58748.174916786586</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8</v>
      </c>
      <c r="N43" s="272">
        <f t="shared" si="0"/>
        <v>8987.3952564378978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203775.91800047556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245147.09200289275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49029.41840057855</v>
      </c>
      <c r="M87" s="861"/>
      <c r="N87" s="51"/>
    </row>
    <row r="88" spans="1:14">
      <c r="B88" s="89" t="s">
        <v>973</v>
      </c>
      <c r="C88" s="90"/>
      <c r="D88" s="90"/>
      <c r="E88" s="90"/>
      <c r="F88" s="90"/>
      <c r="G88" s="90"/>
      <c r="H88" s="90"/>
      <c r="I88" s="87"/>
      <c r="J88" s="88"/>
      <c r="K88" s="304">
        <v>0.05</v>
      </c>
      <c r="L88" s="860">
        <f>N82*K88</f>
        <v>12257.354600144638</v>
      </c>
      <c r="M88" s="861"/>
      <c r="N88" s="51"/>
    </row>
    <row r="89" spans="1:14" ht="15.75" thickBot="1">
      <c r="B89" s="91" t="s">
        <v>974</v>
      </c>
      <c r="C89" s="92"/>
      <c r="D89" s="92"/>
      <c r="E89" s="92"/>
      <c r="F89" s="92"/>
      <c r="G89" s="92"/>
      <c r="H89" s="92"/>
      <c r="I89" s="93"/>
      <c r="J89" s="94"/>
      <c r="K89" s="305">
        <v>0.05</v>
      </c>
      <c r="L89" s="862">
        <f>N82*K89</f>
        <v>12257.354600144638</v>
      </c>
      <c r="M89" s="863"/>
      <c r="N89" s="51"/>
    </row>
    <row r="90" spans="1:14" ht="15.75" thickBot="1">
      <c r="B90" s="825" t="s">
        <v>953</v>
      </c>
      <c r="C90" s="826"/>
      <c r="D90" s="826"/>
      <c r="E90" s="826"/>
      <c r="F90" s="826"/>
      <c r="G90" s="826"/>
      <c r="H90" s="826"/>
      <c r="I90" s="826"/>
      <c r="J90" s="826"/>
      <c r="K90" s="826"/>
      <c r="L90" s="826"/>
      <c r="M90" s="827"/>
      <c r="N90" s="52">
        <f>L87+L88+L89</f>
        <v>73544.127600867825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318691.21960376058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8</v>
      </c>
      <c r="N37" s="272">
        <f t="shared" ref="N37:N43" si="0">K37/M37</f>
        <v>19009.831767527172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8</v>
      </c>
      <c r="N38" s="272">
        <f t="shared" si="0"/>
        <v>17729.873343565283</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8</v>
      </c>
      <c r="N39" s="272">
        <f t="shared" si="0"/>
        <v>69156.089755225446</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8</v>
      </c>
      <c r="N42" s="272">
        <f t="shared" si="0"/>
        <v>58748.174916786586</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8</v>
      </c>
      <c r="N43" s="272">
        <f t="shared" si="0"/>
        <v>8987.3952564378978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203775.91800047556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245147.09200289275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49029.41840057855</v>
      </c>
      <c r="M87" s="861"/>
      <c r="N87" s="51"/>
    </row>
    <row r="88" spans="1:14">
      <c r="B88" s="89" t="s">
        <v>973</v>
      </c>
      <c r="C88" s="90"/>
      <c r="D88" s="90"/>
      <c r="E88" s="90"/>
      <c r="F88" s="90"/>
      <c r="G88" s="90"/>
      <c r="H88" s="90"/>
      <c r="I88" s="87"/>
      <c r="J88" s="88"/>
      <c r="K88" s="304">
        <v>0.05</v>
      </c>
      <c r="L88" s="860">
        <f>N82*K88</f>
        <v>12257.354600144638</v>
      </c>
      <c r="M88" s="861"/>
      <c r="N88" s="51"/>
    </row>
    <row r="89" spans="1:14" ht="15.75" thickBot="1">
      <c r="B89" s="91" t="s">
        <v>974</v>
      </c>
      <c r="C89" s="92"/>
      <c r="D89" s="92"/>
      <c r="E89" s="92"/>
      <c r="F89" s="92"/>
      <c r="G89" s="92"/>
      <c r="H89" s="92"/>
      <c r="I89" s="93"/>
      <c r="J89" s="94"/>
      <c r="K89" s="305">
        <v>0.05</v>
      </c>
      <c r="L89" s="862">
        <f>N82*K89</f>
        <v>12257.354600144638</v>
      </c>
      <c r="M89" s="863"/>
      <c r="N89" s="51"/>
    </row>
    <row r="90" spans="1:14" ht="15.75" thickBot="1">
      <c r="B90" s="825" t="s">
        <v>953</v>
      </c>
      <c r="C90" s="826"/>
      <c r="D90" s="826"/>
      <c r="E90" s="826"/>
      <c r="F90" s="826"/>
      <c r="G90" s="826"/>
      <c r="H90" s="826"/>
      <c r="I90" s="826"/>
      <c r="J90" s="826"/>
      <c r="K90" s="826"/>
      <c r="L90" s="826"/>
      <c r="M90" s="827"/>
      <c r="N90" s="52">
        <f>L87+L88+L89</f>
        <v>73544.127600867825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318691.21960376058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8</v>
      </c>
      <c r="N37" s="272">
        <f t="shared" ref="N37:N43" si="0">K37/M37</f>
        <v>19009.831767527172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8</v>
      </c>
      <c r="N38" s="272">
        <f t="shared" si="0"/>
        <v>17729.873343565283</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8</v>
      </c>
      <c r="N39" s="272">
        <f t="shared" si="0"/>
        <v>69156.089755225446</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8</v>
      </c>
      <c r="N42" s="272">
        <f t="shared" si="0"/>
        <v>58748.174916786586</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8</v>
      </c>
      <c r="N43" s="272">
        <f t="shared" si="0"/>
        <v>8987.3952564378978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203775.91800047556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245147.09200289275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49029.41840057855</v>
      </c>
      <c r="M87" s="861"/>
      <c r="N87" s="51"/>
    </row>
    <row r="88" spans="1:14">
      <c r="B88" s="89" t="s">
        <v>973</v>
      </c>
      <c r="C88" s="90"/>
      <c r="D88" s="90"/>
      <c r="E88" s="90"/>
      <c r="F88" s="90"/>
      <c r="G88" s="90"/>
      <c r="H88" s="90"/>
      <c r="I88" s="87"/>
      <c r="J88" s="88"/>
      <c r="K88" s="304">
        <v>0.05</v>
      </c>
      <c r="L88" s="860">
        <f>N82*K88</f>
        <v>12257.354600144638</v>
      </c>
      <c r="M88" s="861"/>
      <c r="N88" s="51"/>
    </row>
    <row r="89" spans="1:14" ht="15.75" thickBot="1">
      <c r="B89" s="91" t="s">
        <v>974</v>
      </c>
      <c r="C89" s="92"/>
      <c r="D89" s="92"/>
      <c r="E89" s="92"/>
      <c r="F89" s="92"/>
      <c r="G89" s="92"/>
      <c r="H89" s="92"/>
      <c r="I89" s="93"/>
      <c r="J89" s="94"/>
      <c r="K89" s="305">
        <v>0.05</v>
      </c>
      <c r="L89" s="862">
        <f>N82*K89</f>
        <v>12257.354600144638</v>
      </c>
      <c r="M89" s="863"/>
      <c r="N89" s="51"/>
    </row>
    <row r="90" spans="1:14" ht="15.75" thickBot="1">
      <c r="B90" s="825" t="s">
        <v>953</v>
      </c>
      <c r="C90" s="826"/>
      <c r="D90" s="826"/>
      <c r="E90" s="826"/>
      <c r="F90" s="826"/>
      <c r="G90" s="826"/>
      <c r="H90" s="826"/>
      <c r="I90" s="826"/>
      <c r="J90" s="826"/>
      <c r="K90" s="826"/>
      <c r="L90" s="826"/>
      <c r="M90" s="827"/>
      <c r="N90" s="52">
        <f>L87+L88+L89</f>
        <v>73544.127600867825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318691.21960376058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168952.45560242317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209351.73570340147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41870.3471406803</v>
      </c>
      <c r="M87" s="861"/>
      <c r="N87" s="51"/>
    </row>
    <row r="88" spans="1:14">
      <c r="B88" s="89" t="s">
        <v>973</v>
      </c>
      <c r="C88" s="90"/>
      <c r="D88" s="90"/>
      <c r="E88" s="90"/>
      <c r="F88" s="90"/>
      <c r="G88" s="90"/>
      <c r="H88" s="90"/>
      <c r="I88" s="87"/>
      <c r="J88" s="88"/>
      <c r="K88" s="304">
        <v>0.05</v>
      </c>
      <c r="L88" s="860">
        <f>N82*K88</f>
        <v>10467.586785170075</v>
      </c>
      <c r="M88" s="861"/>
      <c r="N88" s="51"/>
    </row>
    <row r="89" spans="1:14" ht="15.75" thickBot="1">
      <c r="B89" s="91" t="s">
        <v>974</v>
      </c>
      <c r="C89" s="92"/>
      <c r="D89" s="92"/>
      <c r="E89" s="92"/>
      <c r="F89" s="92"/>
      <c r="G89" s="92"/>
      <c r="H89" s="92"/>
      <c r="I89" s="93"/>
      <c r="J89" s="94"/>
      <c r="K89" s="305">
        <v>0.05</v>
      </c>
      <c r="L89" s="862">
        <f>N82*K89</f>
        <v>10467.586785170075</v>
      </c>
      <c r="M89" s="863"/>
      <c r="N89" s="51"/>
    </row>
    <row r="90" spans="1:14" ht="15.75" thickBot="1">
      <c r="B90" s="825" t="s">
        <v>953</v>
      </c>
      <c r="C90" s="826"/>
      <c r="D90" s="826"/>
      <c r="E90" s="826"/>
      <c r="F90" s="826"/>
      <c r="G90" s="826"/>
      <c r="H90" s="826"/>
      <c r="I90" s="826"/>
      <c r="J90" s="826"/>
      <c r="K90" s="826"/>
      <c r="L90" s="826"/>
      <c r="M90" s="827"/>
      <c r="N90" s="52">
        <f>L87+L88+L89</f>
        <v>62805.52071102045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272157.25641442195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127"/>
    </row>
    <row r="81" spans="1:14" ht="15.75" thickBot="1">
      <c r="B81" s="914" t="s">
        <v>953</v>
      </c>
      <c r="C81" s="868"/>
      <c r="D81" s="868"/>
      <c r="E81" s="868"/>
      <c r="F81" s="868"/>
      <c r="G81" s="868"/>
      <c r="H81" s="868"/>
      <c r="I81" s="868"/>
      <c r="J81" s="868"/>
      <c r="K81" s="868"/>
      <c r="L81" s="868"/>
      <c r="M81" s="869"/>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168952.45560242317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209351.73570340147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41870.3471406803</v>
      </c>
      <c r="M87" s="861"/>
      <c r="N87" s="51"/>
    </row>
    <row r="88" spans="1:14">
      <c r="B88" s="89" t="s">
        <v>973</v>
      </c>
      <c r="C88" s="90"/>
      <c r="D88" s="90"/>
      <c r="E88" s="90"/>
      <c r="F88" s="90"/>
      <c r="G88" s="90"/>
      <c r="H88" s="90"/>
      <c r="I88" s="87"/>
      <c r="J88" s="88"/>
      <c r="K88" s="304">
        <v>0.05</v>
      </c>
      <c r="L88" s="860">
        <f>N82*K88</f>
        <v>10467.586785170075</v>
      </c>
      <c r="M88" s="861"/>
      <c r="N88" s="51"/>
    </row>
    <row r="89" spans="1:14" ht="15.75" thickBot="1">
      <c r="B89" s="91" t="s">
        <v>974</v>
      </c>
      <c r="C89" s="92"/>
      <c r="D89" s="92"/>
      <c r="E89" s="92"/>
      <c r="F89" s="92"/>
      <c r="G89" s="92"/>
      <c r="H89" s="92"/>
      <c r="I89" s="93"/>
      <c r="J89" s="94"/>
      <c r="K89" s="305">
        <v>0.05</v>
      </c>
      <c r="L89" s="862">
        <f>N82*K89</f>
        <v>10467.586785170075</v>
      </c>
      <c r="M89" s="863"/>
      <c r="N89" s="51"/>
    </row>
    <row r="90" spans="1:14" ht="15.75" thickBot="1">
      <c r="B90" s="825" t="s">
        <v>953</v>
      </c>
      <c r="C90" s="826"/>
      <c r="D90" s="826"/>
      <c r="E90" s="826"/>
      <c r="F90" s="826"/>
      <c r="G90" s="826"/>
      <c r="H90" s="826"/>
      <c r="I90" s="826"/>
      <c r="J90" s="826"/>
      <c r="K90" s="826"/>
      <c r="L90" s="826"/>
      <c r="M90" s="827"/>
      <c r="N90" s="52">
        <f>L87+L88+L89</f>
        <v>62805.52071102045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272157.25641442195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8</v>
      </c>
      <c r="N37" s="272">
        <f t="shared" ref="N37:N43" si="0">K37/M37</f>
        <v>19009.831767527172</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8</v>
      </c>
      <c r="N38" s="272">
        <f t="shared" si="0"/>
        <v>17729.873343565283</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8</v>
      </c>
      <c r="N39" s="272">
        <f t="shared" si="0"/>
        <v>69156.089755225446</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8</v>
      </c>
      <c r="N42" s="272">
        <f t="shared" si="0"/>
        <v>58748.174916786586</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8</v>
      </c>
      <c r="N43" s="272">
        <f t="shared" si="0"/>
        <v>8987.3952564378978</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203775.91800047556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245147.09200289275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49029.41840057855</v>
      </c>
      <c r="M87" s="861"/>
      <c r="N87" s="51"/>
    </row>
    <row r="88" spans="1:14">
      <c r="B88" s="89" t="s">
        <v>973</v>
      </c>
      <c r="C88" s="90"/>
      <c r="D88" s="90"/>
      <c r="E88" s="90"/>
      <c r="F88" s="90"/>
      <c r="G88" s="90"/>
      <c r="H88" s="90"/>
      <c r="I88" s="87"/>
      <c r="J88" s="88"/>
      <c r="K88" s="304">
        <v>0.05</v>
      </c>
      <c r="L88" s="860">
        <f>N82*K88</f>
        <v>12257.354600144638</v>
      </c>
      <c r="M88" s="861"/>
      <c r="N88" s="51"/>
    </row>
    <row r="89" spans="1:14" ht="15.75" thickBot="1">
      <c r="B89" s="91" t="s">
        <v>974</v>
      </c>
      <c r="C89" s="92"/>
      <c r="D89" s="92"/>
      <c r="E89" s="92"/>
      <c r="F89" s="92"/>
      <c r="G89" s="92"/>
      <c r="H89" s="92"/>
      <c r="I89" s="93"/>
      <c r="J89" s="94"/>
      <c r="K89" s="305">
        <v>0.05</v>
      </c>
      <c r="L89" s="862">
        <f>N82*K89</f>
        <v>12257.354600144638</v>
      </c>
      <c r="M89" s="863"/>
      <c r="N89" s="51"/>
    </row>
    <row r="90" spans="1:14" ht="15.75" thickBot="1">
      <c r="B90" s="825" t="s">
        <v>953</v>
      </c>
      <c r="C90" s="826"/>
      <c r="D90" s="826"/>
      <c r="E90" s="826"/>
      <c r="F90" s="826"/>
      <c r="G90" s="826"/>
      <c r="H90" s="826"/>
      <c r="I90" s="826"/>
      <c r="J90" s="826"/>
      <c r="K90" s="826"/>
      <c r="L90" s="826"/>
      <c r="M90" s="827"/>
      <c r="N90" s="52">
        <f>L87+L88+L89</f>
        <v>73544.127600867825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318691.21960376058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168952.45560242317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55.721352613595968</v>
      </c>
      <c r="N54" s="272">
        <f>K54*M54</f>
        <v>1393.0338153398993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28323.837868331371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209351.73570340147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41870.3471406803</v>
      </c>
      <c r="M87" s="861"/>
      <c r="N87" s="51"/>
    </row>
    <row r="88" spans="1:14">
      <c r="B88" s="89" t="s">
        <v>973</v>
      </c>
      <c r="C88" s="90"/>
      <c r="D88" s="90"/>
      <c r="E88" s="90"/>
      <c r="F88" s="90"/>
      <c r="G88" s="90"/>
      <c r="H88" s="90"/>
      <c r="I88" s="87"/>
      <c r="J88" s="88"/>
      <c r="K88" s="304">
        <v>0.05</v>
      </c>
      <c r="L88" s="860">
        <f>N82*K88</f>
        <v>10467.586785170075</v>
      </c>
      <c r="M88" s="861"/>
      <c r="N88" s="51"/>
    </row>
    <row r="89" spans="1:14" ht="15.75" thickBot="1">
      <c r="B89" s="91" t="s">
        <v>974</v>
      </c>
      <c r="C89" s="92"/>
      <c r="D89" s="92"/>
      <c r="E89" s="92"/>
      <c r="F89" s="92"/>
      <c r="G89" s="92"/>
      <c r="H89" s="92"/>
      <c r="I89" s="93"/>
      <c r="J89" s="94"/>
      <c r="K89" s="305">
        <v>0.05</v>
      </c>
      <c r="L89" s="862">
        <f>N82*K89</f>
        <v>10467.586785170075</v>
      </c>
      <c r="M89" s="863"/>
      <c r="N89" s="51"/>
    </row>
    <row r="90" spans="1:14" ht="15.75" thickBot="1">
      <c r="B90" s="825" t="s">
        <v>953</v>
      </c>
      <c r="C90" s="826"/>
      <c r="D90" s="826"/>
      <c r="E90" s="826"/>
      <c r="F90" s="826"/>
      <c r="G90" s="826"/>
      <c r="H90" s="826"/>
      <c r="I90" s="826"/>
      <c r="J90" s="826"/>
      <c r="K90" s="826"/>
      <c r="L90" s="826"/>
      <c r="M90" s="827"/>
      <c r="N90" s="52">
        <f>L87+L88+L89</f>
        <v>62805.52071102045</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272157.25641442195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176054.12827265231</v>
      </c>
      <c r="L36" s="270"/>
      <c r="M36" s="271">
        <v>30</v>
      </c>
      <c r="N36" s="272">
        <f>K36/M36</f>
        <v>5868.4709424217435</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141838.98674852226</v>
      </c>
      <c r="L38" s="270"/>
      <c r="M38" s="271">
        <v>10</v>
      </c>
      <c r="N38" s="272">
        <f t="shared" si="0"/>
        <v>14183.898674852226</v>
      </c>
    </row>
    <row r="39" spans="1:14">
      <c r="A39" t="s">
        <v>284</v>
      </c>
      <c r="B39" s="874" t="str">
        <f>VLOOKUP(A39,EQUIPOS!A9:D154,3,FALSE)</f>
        <v>Planta de asfalto en caliente</v>
      </c>
      <c r="C39" s="875"/>
      <c r="D39" s="875"/>
      <c r="E39" s="875"/>
      <c r="F39" s="875"/>
      <c r="G39" s="875"/>
      <c r="H39" s="876"/>
      <c r="I39" s="267"/>
      <c r="J39" s="268"/>
      <c r="K39" s="269">
        <f>VLOOKUP(A39,EQUIPOS!A9:D166,4,FALSE)</f>
        <v>553248.71804180357</v>
      </c>
      <c r="L39" s="270"/>
      <c r="M39" s="271">
        <v>10</v>
      </c>
      <c r="N39" s="272">
        <f t="shared" si="0"/>
        <v>55324.871804180359</v>
      </c>
    </row>
    <row r="40" spans="1:14">
      <c r="A40" t="s">
        <v>290</v>
      </c>
      <c r="B40" s="874" t="str">
        <f>VLOOKUP(A40,EQUIPOS!A10:D154,3,FALSE)</f>
        <v>Planta trituradora</v>
      </c>
      <c r="C40" s="875"/>
      <c r="D40" s="875"/>
      <c r="E40" s="875"/>
      <c r="F40" s="875"/>
      <c r="G40" s="875"/>
      <c r="H40" s="876"/>
      <c r="I40" s="267"/>
      <c r="J40" s="268"/>
      <c r="K40" s="269">
        <f>VLOOKUP(A40,EQUIPOS!A10:D167,4,FALSE)</f>
        <v>510058.10766252381</v>
      </c>
      <c r="L40" s="270"/>
      <c r="M40" s="271">
        <v>30</v>
      </c>
      <c r="N40" s="272">
        <f t="shared" si="0"/>
        <v>17001.936922084125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189067.53584965185</v>
      </c>
      <c r="L41" s="270"/>
      <c r="M41" s="271">
        <v>30</v>
      </c>
      <c r="N41" s="272">
        <f t="shared" si="0"/>
        <v>6302.2511949883947</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469985.39933429268</v>
      </c>
      <c r="L42" s="270"/>
      <c r="M42" s="271">
        <v>10</v>
      </c>
      <c r="N42" s="272">
        <f t="shared" si="0"/>
        <v>46998.539933429267</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168952.45560242317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19236.288609279625</v>
      </c>
      <c r="N54" s="272">
        <f>K54*M54</f>
        <v>26930.804052991472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55.721352613595968</v>
      </c>
      <c r="N55" s="272">
        <f>K55*M55</f>
        <v>1393.0338153398993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28323.837868331371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1255.9989130930808</v>
      </c>
      <c r="M64" s="913"/>
      <c r="N64" s="287">
        <f>K64*L64</f>
        <v>1758.3984783303131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2">
        <f>VLOOKUP(A65,TRANSPORTE!A6:D117,4,FALSE)</f>
        <v>1255.9989130930808</v>
      </c>
      <c r="M65" s="913"/>
      <c r="N65" s="287">
        <f>K65*L65</f>
        <v>1569.998641366351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3328.397119696664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209351.73570340147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41870.3471406803</v>
      </c>
      <c r="M88" s="861"/>
      <c r="N88" s="51"/>
    </row>
    <row r="89" spans="1:14">
      <c r="B89" s="89" t="s">
        <v>973</v>
      </c>
      <c r="C89" s="90"/>
      <c r="D89" s="90"/>
      <c r="E89" s="90"/>
      <c r="F89" s="90"/>
      <c r="G89" s="90"/>
      <c r="H89" s="90"/>
      <c r="I89" s="87"/>
      <c r="J89" s="88"/>
      <c r="K89" s="304">
        <v>0.05</v>
      </c>
      <c r="L89" s="860">
        <f>N83*K89</f>
        <v>10467.586785170075</v>
      </c>
      <c r="M89" s="861"/>
      <c r="N89" s="51"/>
    </row>
    <row r="90" spans="1:14" ht="15.75" thickBot="1">
      <c r="B90" s="91" t="s">
        <v>974</v>
      </c>
      <c r="C90" s="92"/>
      <c r="D90" s="92"/>
      <c r="E90" s="92"/>
      <c r="F90" s="92"/>
      <c r="G90" s="92"/>
      <c r="H90" s="92"/>
      <c r="I90" s="93"/>
      <c r="J90" s="94"/>
      <c r="K90" s="305">
        <v>0.05</v>
      </c>
      <c r="L90" s="862">
        <f>N83*K90</f>
        <v>10467.586785170075</v>
      </c>
      <c r="M90" s="863"/>
      <c r="N90" s="51"/>
    </row>
    <row r="91" spans="1:14" ht="15.75" thickBot="1">
      <c r="B91" s="825" t="s">
        <v>953</v>
      </c>
      <c r="C91" s="826"/>
      <c r="D91" s="826"/>
      <c r="E91" s="826"/>
      <c r="F91" s="826"/>
      <c r="G91" s="826"/>
      <c r="H91" s="826"/>
      <c r="I91" s="826"/>
      <c r="J91" s="826"/>
      <c r="K91" s="826"/>
      <c r="L91" s="826"/>
      <c r="M91" s="827"/>
      <c r="N91" s="52">
        <f>L88+L89+L90</f>
        <v>62805.52071102045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272157.25641442195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162284.24609966061</v>
      </c>
      <c r="L36" s="270"/>
      <c r="M36" s="271">
        <v>30</v>
      </c>
      <c r="N36" s="272">
        <f>K36/M36</f>
        <v>5409.4748699886868</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152078.65414021738</v>
      </c>
      <c r="L37" s="270"/>
      <c r="M37" s="271">
        <v>10</v>
      </c>
      <c r="N37" s="272">
        <f t="shared" ref="N37:N43" si="0">K37/M37</f>
        <v>15207.865414021737</v>
      </c>
    </row>
    <row r="38" spans="1:14">
      <c r="A38" t="s">
        <v>284</v>
      </c>
      <c r="B38" s="874" t="str">
        <f>VLOOKUP(A38,EQUIPOS!A8:D154,3,FALSE)</f>
        <v>Planta de asfalto en caliente</v>
      </c>
      <c r="C38" s="875"/>
      <c r="D38" s="875"/>
      <c r="E38" s="875"/>
      <c r="F38" s="875"/>
      <c r="G38" s="875"/>
      <c r="H38" s="876"/>
      <c r="I38" s="267"/>
      <c r="J38" s="268"/>
      <c r="K38" s="269">
        <f>VLOOKUP(A38,EQUIPOS!A8:D165,4,FALSE)</f>
        <v>553248.71804180357</v>
      </c>
      <c r="L38" s="270"/>
      <c r="M38" s="271">
        <v>10</v>
      </c>
      <c r="N38" s="272">
        <f t="shared" si="0"/>
        <v>55324.871804180359</v>
      </c>
    </row>
    <row r="39" spans="1:14">
      <c r="A39" t="s">
        <v>290</v>
      </c>
      <c r="B39" s="874" t="str">
        <f>VLOOKUP(A39,EQUIPOS!A9:D154,3,FALSE)</f>
        <v>Planta trituradora</v>
      </c>
      <c r="C39" s="875"/>
      <c r="D39" s="875"/>
      <c r="E39" s="875"/>
      <c r="F39" s="875"/>
      <c r="G39" s="875"/>
      <c r="H39" s="876"/>
      <c r="I39" s="267"/>
      <c r="J39" s="268"/>
      <c r="K39" s="269">
        <f>VLOOKUP(A39,EQUIPOS!A9:D166,4,FALSE)</f>
        <v>510058.10766252381</v>
      </c>
      <c r="L39" s="270"/>
      <c r="M39" s="271">
        <v>30</v>
      </c>
      <c r="N39" s="272">
        <f t="shared" si="0"/>
        <v>17001.936922084125</v>
      </c>
    </row>
    <row r="40" spans="1:14">
      <c r="A40" t="s">
        <v>316</v>
      </c>
      <c r="B40" s="874" t="str">
        <f>VLOOKUP(A40,EQUIPOS!A10:D154,3,FALSE)</f>
        <v>Retroexcavadora Tipo E-200 o  Equivalente</v>
      </c>
      <c r="C40" s="875"/>
      <c r="D40" s="875"/>
      <c r="E40" s="875"/>
      <c r="F40" s="875"/>
      <c r="G40" s="875"/>
      <c r="H40" s="876"/>
      <c r="I40" s="267"/>
      <c r="J40" s="268"/>
      <c r="K40" s="269">
        <f>VLOOKUP(A40,EQUIPOS!A10:D167,4,FALSE)</f>
        <v>189578.66733343029</v>
      </c>
      <c r="L40" s="270"/>
      <c r="M40" s="271">
        <v>30</v>
      </c>
      <c r="N40" s="272">
        <f t="shared" si="0"/>
        <v>6319.2889111143431</v>
      </c>
    </row>
    <row r="41" spans="1:14">
      <c r="A41" t="s">
        <v>358</v>
      </c>
      <c r="B41" s="874" t="str">
        <f>VLOOKUP(A41,EQUIPOS!A11:D155,3,FALSE)</f>
        <v xml:space="preserve">Terminadora de asfalto (Finisher), potencia en el volante 174 HP, R=20M3/H, velocidad de desplazamiento 114 m/min
</v>
      </c>
      <c r="C41" s="875"/>
      <c r="D41" s="875"/>
      <c r="E41" s="875"/>
      <c r="F41" s="875"/>
      <c r="G41" s="875"/>
      <c r="H41" s="876"/>
      <c r="I41" s="267"/>
      <c r="J41" s="268"/>
      <c r="K41" s="269">
        <f>VLOOKUP(A41,EQUIPOS!A11:D168,4,FALSE)</f>
        <v>469985.39933429268</v>
      </c>
      <c r="L41" s="270"/>
      <c r="M41" s="271">
        <v>10</v>
      </c>
      <c r="N41" s="272">
        <f t="shared" si="0"/>
        <v>46998.539933429267</v>
      </c>
    </row>
    <row r="42" spans="1:14">
      <c r="A42" t="s">
        <v>166</v>
      </c>
      <c r="B42" s="874" t="str">
        <f>VLOOKUP(A42,EQUIPOS!A12:D156,3,FALSE)</f>
        <v>Compactador de Rodillo POTENCIA: 99HP, PESO: 8 ton</v>
      </c>
      <c r="C42" s="875"/>
      <c r="D42" s="875"/>
      <c r="E42" s="875"/>
      <c r="F42" s="875"/>
      <c r="G42" s="875"/>
      <c r="H42" s="876"/>
      <c r="I42" s="267"/>
      <c r="J42" s="268"/>
      <c r="K42" s="269">
        <f>VLOOKUP(A42,EQUIPOS!A12:D169,4,FALSE)</f>
        <v>141838.98674852226</v>
      </c>
      <c r="L42" s="270"/>
      <c r="M42" s="271">
        <v>10</v>
      </c>
      <c r="N42" s="272">
        <f t="shared" si="0"/>
        <v>14183.898674852226</v>
      </c>
    </row>
    <row r="43" spans="1:14">
      <c r="A43" t="s">
        <v>373</v>
      </c>
      <c r="B43" s="874" t="str">
        <f>VLOOKUP(A43,EQUIPOS!A13:D157,3,FALSE)</f>
        <v>Volqueta 6 m3</v>
      </c>
      <c r="C43" s="875"/>
      <c r="D43" s="875"/>
      <c r="E43" s="875"/>
      <c r="F43" s="875"/>
      <c r="G43" s="875"/>
      <c r="H43" s="876"/>
      <c r="I43" s="267"/>
      <c r="J43" s="268"/>
      <c r="K43" s="269">
        <f>VLOOKUP(A43,EQUIPOS!A13:D170,4,FALSE)</f>
        <v>71899.162051503183</v>
      </c>
      <c r="L43" s="270"/>
      <c r="M43" s="271">
        <v>10</v>
      </c>
      <c r="N43" s="272">
        <f t="shared" si="0"/>
        <v>7189.9162051503181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1141.4201203310449</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168777.21285515209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19236.288609279625</v>
      </c>
      <c r="N53" s="272">
        <f>K53*M53</f>
        <v>26930.804052991472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26930.804052991472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1255.9989130930808</v>
      </c>
      <c r="M63" s="913"/>
      <c r="N63" s="287">
        <f>K63*L63</f>
        <v>1758.3984783303131</v>
      </c>
    </row>
    <row r="64" spans="1:14">
      <c r="A64" t="s">
        <v>1293</v>
      </c>
      <c r="B64" s="46" t="str">
        <f>VLOOKUP(A64,TRANSPORTE!A6:D117,3,FALSE)</f>
        <v>Transporte de mezcla</v>
      </c>
      <c r="C64" s="47"/>
      <c r="D64" s="47"/>
      <c r="E64" s="47"/>
      <c r="F64" s="47"/>
      <c r="G64" s="47"/>
      <c r="H64" s="311" t="s">
        <v>1468</v>
      </c>
      <c r="I64" s="279">
        <v>1.25</v>
      </c>
      <c r="J64" s="286">
        <v>1</v>
      </c>
      <c r="K64" s="279">
        <f>I64*J64</f>
        <v>1.25</v>
      </c>
      <c r="L64" s="912">
        <f>VLOOKUP(A64,TRANSPORTE!A6:D117,4,FALSE)</f>
        <v>1255.9989130930808</v>
      </c>
      <c r="M64" s="913"/>
      <c r="N64" s="287">
        <f>K64*L64</f>
        <v>1569.998641366351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3328.397119696664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210450.61523115067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42090.123046230139</v>
      </c>
      <c r="M87" s="861"/>
      <c r="N87" s="51"/>
    </row>
    <row r="88" spans="1:14">
      <c r="B88" s="89" t="s">
        <v>973</v>
      </c>
      <c r="C88" s="90"/>
      <c r="D88" s="90"/>
      <c r="E88" s="90"/>
      <c r="F88" s="90"/>
      <c r="G88" s="90"/>
      <c r="H88" s="90"/>
      <c r="I88" s="87"/>
      <c r="J88" s="88"/>
      <c r="K88" s="304">
        <v>0.05</v>
      </c>
      <c r="L88" s="860">
        <f>N82*K88</f>
        <v>10522.530761557535</v>
      </c>
      <c r="M88" s="861"/>
      <c r="N88" s="51"/>
    </row>
    <row r="89" spans="1:14" ht="15.75" thickBot="1">
      <c r="B89" s="91" t="s">
        <v>974</v>
      </c>
      <c r="C89" s="92"/>
      <c r="D89" s="92"/>
      <c r="E89" s="92"/>
      <c r="F89" s="92"/>
      <c r="G89" s="92"/>
      <c r="H89" s="92"/>
      <c r="I89" s="93"/>
      <c r="J89" s="94"/>
      <c r="K89" s="305">
        <v>0.05</v>
      </c>
      <c r="L89" s="862">
        <f>N82*K89</f>
        <v>10522.530761557535</v>
      </c>
      <c r="M89" s="863"/>
      <c r="N89" s="51"/>
    </row>
    <row r="90" spans="1:14" ht="15.75" thickBot="1">
      <c r="B90" s="825" t="s">
        <v>953</v>
      </c>
      <c r="C90" s="826"/>
      <c r="D90" s="826"/>
      <c r="E90" s="826"/>
      <c r="F90" s="826"/>
      <c r="G90" s="826"/>
      <c r="H90" s="826"/>
      <c r="I90" s="826"/>
      <c r="J90" s="826"/>
      <c r="K90" s="826"/>
      <c r="L90" s="826"/>
      <c r="M90" s="827"/>
      <c r="N90" s="52">
        <f>L87+L88+L89</f>
        <v>63135.184569345212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273585.79980049591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163424.4100628091</v>
      </c>
      <c r="L36" s="270"/>
      <c r="M36" s="271">
        <v>150</v>
      </c>
      <c r="N36" s="272">
        <f>K36/M36</f>
        <v>1089.4960670853941</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162284.24609966061</v>
      </c>
      <c r="L37" s="270"/>
      <c r="M37" s="271">
        <v>150</v>
      </c>
      <c r="N37" s="272">
        <f>K37/M37</f>
        <v>1081.8949739977375</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474738.92213343235</v>
      </c>
      <c r="L38" s="270"/>
      <c r="M38" s="271">
        <v>150</v>
      </c>
      <c r="N38" s="272">
        <f>K38/M38</f>
        <v>3164.9261475562157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1.8043666666666667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5338.1215553060129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2">
        <f>VLOOKUP(A58,TRANSPORTE!A5:D117,4,FALSE)</f>
        <v>1255.9989130930808</v>
      </c>
      <c r="M58" s="913"/>
      <c r="N58" s="287">
        <f>K58*L58</f>
        <v>163.27985870210051</v>
      </c>
    </row>
    <row r="59" spans="1:14">
      <c r="B59" s="46"/>
      <c r="C59" s="47"/>
      <c r="D59" s="47"/>
      <c r="E59" s="47"/>
      <c r="F59" s="47"/>
      <c r="G59" s="47"/>
      <c r="H59" s="311"/>
      <c r="I59" s="279"/>
      <c r="J59" s="286"/>
      <c r="K59" s="279"/>
      <c r="L59" s="912"/>
      <c r="M59" s="91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163.27985870210051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5681.83808067478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1136.3676161349561</v>
      </c>
      <c r="M82" s="861"/>
      <c r="N82" s="51"/>
    </row>
    <row r="83" spans="1:14">
      <c r="B83" s="89" t="s">
        <v>973</v>
      </c>
      <c r="C83" s="90"/>
      <c r="D83" s="90"/>
      <c r="E83" s="90"/>
      <c r="F83" s="90"/>
      <c r="G83" s="90"/>
      <c r="H83" s="90"/>
      <c r="I83" s="87"/>
      <c r="J83" s="88"/>
      <c r="K83" s="304">
        <v>0.05</v>
      </c>
      <c r="L83" s="860">
        <f>N77*K83</f>
        <v>284.09190403373901</v>
      </c>
      <c r="M83" s="861"/>
      <c r="N83" s="51"/>
    </row>
    <row r="84" spans="1:14" ht="15.75" thickBot="1">
      <c r="B84" s="91" t="s">
        <v>974</v>
      </c>
      <c r="C84" s="92"/>
      <c r="D84" s="92"/>
      <c r="E84" s="92"/>
      <c r="F84" s="92"/>
      <c r="G84" s="92"/>
      <c r="H84" s="92"/>
      <c r="I84" s="93"/>
      <c r="J84" s="94"/>
      <c r="K84" s="305">
        <v>0.05</v>
      </c>
      <c r="L84" s="862">
        <f>N77*K84</f>
        <v>284.09190403373901</v>
      </c>
      <c r="M84" s="863"/>
      <c r="N84" s="51"/>
    </row>
    <row r="85" spans="1:14" ht="15.75" thickBot="1">
      <c r="B85" s="825" t="s">
        <v>953</v>
      </c>
      <c r="C85" s="826"/>
      <c r="D85" s="826"/>
      <c r="E85" s="826"/>
      <c r="F85" s="826"/>
      <c r="G85" s="826"/>
      <c r="H85" s="826"/>
      <c r="I85" s="826"/>
      <c r="J85" s="826"/>
      <c r="K85" s="826"/>
      <c r="L85" s="826"/>
      <c r="M85" s="827"/>
      <c r="N85" s="52">
        <f>L82+L83+L84</f>
        <v>1704.551424202434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7386.3895048772138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163424.4100628091</v>
      </c>
      <c r="L36" s="270"/>
      <c r="M36" s="271">
        <v>300</v>
      </c>
      <c r="N36" s="272">
        <f>K36/M36</f>
        <v>544.74803354269704</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162284.24609966061</v>
      </c>
      <c r="L37" s="270"/>
      <c r="M37" s="271">
        <v>300</v>
      </c>
      <c r="N37" s="272">
        <f>K37/M37</f>
        <v>540.94748699886873</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474738.92213343235</v>
      </c>
      <c r="L38" s="270"/>
      <c r="M38" s="271">
        <v>300</v>
      </c>
      <c r="N38" s="272">
        <f>K38/M38</f>
        <v>1582.4630737781079</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0.90218333333333334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2669.0607776530064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2">
        <f>VLOOKUP(A58,TRANSPORTE!A5:D117,4,FALSE)</f>
        <v>1255.9989130930808</v>
      </c>
      <c r="M58" s="913"/>
      <c r="N58" s="287">
        <f>K58*L58</f>
        <v>81.639929351050256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81.639929351050256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2840.91904033739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568.18380806747803</v>
      </c>
      <c r="M82" s="861"/>
      <c r="N82" s="51"/>
    </row>
    <row r="83" spans="1:14">
      <c r="B83" s="89" t="s">
        <v>973</v>
      </c>
      <c r="C83" s="90"/>
      <c r="D83" s="90"/>
      <c r="E83" s="90"/>
      <c r="F83" s="90"/>
      <c r="G83" s="90"/>
      <c r="H83" s="90"/>
      <c r="I83" s="87"/>
      <c r="J83" s="88"/>
      <c r="K83" s="304">
        <v>0.05</v>
      </c>
      <c r="L83" s="860">
        <f>N77*K83</f>
        <v>142.04595201686951</v>
      </c>
      <c r="M83" s="861"/>
      <c r="N83" s="51"/>
    </row>
    <row r="84" spans="1:14" ht="15.75" thickBot="1">
      <c r="B84" s="91" t="s">
        <v>974</v>
      </c>
      <c r="C84" s="92"/>
      <c r="D84" s="92"/>
      <c r="E84" s="92"/>
      <c r="F84" s="92"/>
      <c r="G84" s="92"/>
      <c r="H84" s="92"/>
      <c r="I84" s="93"/>
      <c r="J84" s="94"/>
      <c r="K84" s="305">
        <v>0.05</v>
      </c>
      <c r="L84" s="862">
        <f>N77*K84</f>
        <v>142.04595201686951</v>
      </c>
      <c r="M84" s="863"/>
      <c r="N84" s="51"/>
    </row>
    <row r="85" spans="1:14" ht="15.75" thickBot="1">
      <c r="B85" s="825" t="s">
        <v>953</v>
      </c>
      <c r="C85" s="826"/>
      <c r="D85" s="826"/>
      <c r="E85" s="826"/>
      <c r="F85" s="826"/>
      <c r="G85" s="826"/>
      <c r="H85" s="826"/>
      <c r="I85" s="826"/>
      <c r="J85" s="826"/>
      <c r="K85" s="826"/>
      <c r="L85" s="826"/>
      <c r="M85" s="827"/>
      <c r="N85" s="52">
        <f>L82+L83+L84</f>
        <v>852.27571210121698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3693.1947524386069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18</v>
      </c>
      <c r="N36" s="272">
        <f>K36/M36</f>
        <v>4558.5356034760307</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117134.29836589676</v>
      </c>
      <c r="L37" s="270"/>
      <c r="M37" s="271">
        <v>18</v>
      </c>
      <c r="N37" s="272">
        <f>K37/M37</f>
        <v>6507.4610203275979</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18</v>
      </c>
      <c r="N38" s="272">
        <f>K38/M38</f>
        <v>13444.651102943011</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529021.08571070468</v>
      </c>
      <c r="L39" s="879">
        <v>18</v>
      </c>
      <c r="M39" s="880"/>
      <c r="N39" s="272">
        <f>K39/L39</f>
        <v>29390.06031726137</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140595.23347132801</v>
      </c>
      <c r="L40" s="276"/>
      <c r="M40" s="277">
        <v>18</v>
      </c>
      <c r="N40" s="272">
        <f>K40/M40</f>
        <v>7810.8463039626677</v>
      </c>
    </row>
    <row r="41" spans="1:14">
      <c r="B41" s="882" t="s">
        <v>952</v>
      </c>
      <c r="C41" s="883"/>
      <c r="D41" s="883"/>
      <c r="E41" s="38"/>
      <c r="F41" s="39"/>
      <c r="G41" s="39"/>
      <c r="H41" s="40"/>
      <c r="I41" s="36"/>
      <c r="J41" s="37"/>
      <c r="K41" s="279"/>
      <c r="L41" s="276"/>
      <c r="M41" s="401">
        <v>0.01</v>
      </c>
      <c r="N41" s="344">
        <f>N75*M41</f>
        <v>29.963350251000556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61741.51769822168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35071.289152779675</v>
      </c>
      <c r="N48" s="272">
        <f>K48*M48</f>
        <v>1227.4951203472888</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87045.980522360158</v>
      </c>
      <c r="N49" s="272">
        <f>K49*M49</f>
        <v>21761.495130590039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22988.990250937328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2">
        <f>VLOOKUP(A58,TRANSPORTE!A5:D117,4,FALSE)</f>
        <v>1255.9989130930808</v>
      </c>
      <c r="M58" s="913"/>
      <c r="N58" s="287">
        <f>K58*L58</f>
        <v>357.95969023152804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357.95969023152804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88084.802664490591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17616.96053289812</v>
      </c>
      <c r="M82" s="861"/>
      <c r="N82" s="51"/>
    </row>
    <row r="83" spans="1:14">
      <c r="B83" s="89" t="s">
        <v>973</v>
      </c>
      <c r="C83" s="90"/>
      <c r="D83" s="90"/>
      <c r="E83" s="90"/>
      <c r="F83" s="90"/>
      <c r="G83" s="90"/>
      <c r="H83" s="90"/>
      <c r="I83" s="87"/>
      <c r="J83" s="88"/>
      <c r="K83" s="304">
        <v>0.05</v>
      </c>
      <c r="L83" s="860">
        <f>N77*K83</f>
        <v>4404.2401332245299</v>
      </c>
      <c r="M83" s="861"/>
      <c r="N83" s="51"/>
    </row>
    <row r="84" spans="1:14" ht="15.75" thickBot="1">
      <c r="B84" s="91" t="s">
        <v>974</v>
      </c>
      <c r="C84" s="92"/>
      <c r="D84" s="92"/>
      <c r="E84" s="92"/>
      <c r="F84" s="92"/>
      <c r="G84" s="92"/>
      <c r="H84" s="92"/>
      <c r="I84" s="93"/>
      <c r="J84" s="94"/>
      <c r="K84" s="305">
        <v>0.05</v>
      </c>
      <c r="L84" s="862">
        <f>N77*K84</f>
        <v>4404.2401332245299</v>
      </c>
      <c r="M84" s="863"/>
      <c r="N84" s="51"/>
    </row>
    <row r="85" spans="1:14" ht="15.75" thickBot="1">
      <c r="B85" s="825" t="s">
        <v>953</v>
      </c>
      <c r="C85" s="826"/>
      <c r="D85" s="826"/>
      <c r="E85" s="826"/>
      <c r="F85" s="826"/>
      <c r="G85" s="826"/>
      <c r="H85" s="826"/>
      <c r="I85" s="826"/>
      <c r="J85" s="826"/>
      <c r="K85" s="826"/>
      <c r="L85" s="826"/>
      <c r="M85" s="827"/>
      <c r="N85" s="52">
        <f>L82+L83+L84</f>
        <v>26425.440799347176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114510.24346383777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12</v>
      </c>
      <c r="N36" s="272">
        <f>K36/M36</f>
        <v>6837.8034052140465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117134.29836589676</v>
      </c>
      <c r="L37" s="270"/>
      <c r="M37" s="271">
        <v>12</v>
      </c>
      <c r="N37" s="272">
        <f>K37/M37</f>
        <v>9761.1915304913964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242003.7198529742</v>
      </c>
      <c r="L38" s="270"/>
      <c r="M38" s="271">
        <v>12</v>
      </c>
      <c r="N38" s="272">
        <f>K38/M38</f>
        <v>20166.976654414517</v>
      </c>
    </row>
    <row r="39" spans="1:14">
      <c r="A39" s="113" t="s">
        <v>299</v>
      </c>
      <c r="B39" s="874" t="str">
        <f>VLOOKUP(A39,EQUIPOS!A7:D154,3,FALSE)</f>
        <v xml:space="preserve">Recicladora, potencia 430HP </v>
      </c>
      <c r="C39" s="875"/>
      <c r="D39" s="875"/>
      <c r="E39" s="875"/>
      <c r="F39" s="875"/>
      <c r="G39" s="875"/>
      <c r="H39" s="876"/>
      <c r="I39" s="267"/>
      <c r="J39" s="268"/>
      <c r="K39" s="269">
        <f>VLOOKUP(A39,EQUIPOS!A7:D164,4,FALSE)</f>
        <v>529021.08571070468</v>
      </c>
      <c r="L39" s="270"/>
      <c r="M39" s="271">
        <v>12</v>
      </c>
      <c r="N39" s="272">
        <f>K39/M39</f>
        <v>44085.090475892059</v>
      </c>
    </row>
    <row r="40" spans="1:14">
      <c r="A40" t="s">
        <v>365</v>
      </c>
      <c r="B40" s="874" t="str">
        <f>VLOOKUP(A40,EQUIPOS!A8:D154,3,FALSE)</f>
        <v xml:space="preserve">Vibrocompatador, potencia 153 HP, peso 10 Ton. </v>
      </c>
      <c r="C40" s="875"/>
      <c r="D40" s="875"/>
      <c r="E40" s="875"/>
      <c r="F40" s="875"/>
      <c r="G40" s="875"/>
      <c r="H40" s="876"/>
      <c r="I40" s="267"/>
      <c r="J40" s="268"/>
      <c r="K40" s="269">
        <f>VLOOKUP(A40,EQUIPOS!A8:D165,4,FALSE)</f>
        <v>140595.23347132801</v>
      </c>
      <c r="L40" s="270"/>
      <c r="M40" s="271">
        <v>12</v>
      </c>
      <c r="N40" s="272">
        <f>K40/M40</f>
        <v>11716.269455944001</v>
      </c>
    </row>
    <row r="41" spans="1:14">
      <c r="B41" s="874"/>
      <c r="C41" s="875"/>
      <c r="D41" s="875"/>
      <c r="E41" s="875"/>
      <c r="F41" s="875"/>
      <c r="G41" s="875"/>
      <c r="H41" s="876"/>
      <c r="I41" s="877"/>
      <c r="J41" s="878"/>
      <c r="K41" s="269"/>
      <c r="L41" s="879"/>
      <c r="M41" s="880"/>
      <c r="N41" s="272"/>
    </row>
    <row r="42" spans="1:14">
      <c r="B42" s="874"/>
      <c r="C42" s="875"/>
      <c r="D42" s="875"/>
      <c r="E42" s="881"/>
      <c r="F42" s="875"/>
      <c r="G42" s="875"/>
      <c r="H42" s="876"/>
      <c r="I42" s="36"/>
      <c r="J42" s="37"/>
      <c r="K42" s="274"/>
      <c r="L42" s="276"/>
      <c r="M42" s="277"/>
      <c r="N42" s="278"/>
    </row>
    <row r="43" spans="1:14">
      <c r="B43" s="882" t="s">
        <v>952</v>
      </c>
      <c r="C43" s="960"/>
      <c r="D43" s="960"/>
      <c r="E43" s="38"/>
      <c r="F43" s="39"/>
      <c r="G43" s="39"/>
      <c r="H43" s="40"/>
      <c r="I43" s="36"/>
      <c r="J43" s="37"/>
      <c r="K43" s="279"/>
      <c r="L43" s="276"/>
      <c r="M43" s="401">
        <v>0.1</v>
      </c>
      <c r="N43" s="344">
        <f>N77*M43</f>
        <v>449.45025376500837</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93016.781775721029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55.721352613595968</v>
      </c>
      <c r="N50" s="272">
        <f>K50*M50</f>
        <v>4179.1014460196975</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1808.2821118870793</v>
      </c>
      <c r="N51" s="272">
        <f>K51*M51</f>
        <v>2350.7667454532029</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SUM(N50:N54)</f>
        <v>6529.8681914729004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104041.15250484401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20808.230500968803</v>
      </c>
      <c r="M84" s="861"/>
      <c r="N84" s="51"/>
    </row>
    <row r="85" spans="1:14">
      <c r="B85" s="89" t="s">
        <v>973</v>
      </c>
      <c r="C85" s="90"/>
      <c r="D85" s="90"/>
      <c r="E85" s="90"/>
      <c r="F85" s="90"/>
      <c r="G85" s="90"/>
      <c r="H85" s="90"/>
      <c r="I85" s="87"/>
      <c r="J85" s="88"/>
      <c r="K85" s="304">
        <v>0.05</v>
      </c>
      <c r="L85" s="860">
        <f>N79*K85</f>
        <v>5202.0576252422006</v>
      </c>
      <c r="M85" s="861"/>
      <c r="N85" s="51"/>
    </row>
    <row r="86" spans="1:14" ht="15.75" thickBot="1">
      <c r="B86" s="91" t="s">
        <v>974</v>
      </c>
      <c r="C86" s="92"/>
      <c r="D86" s="92"/>
      <c r="E86" s="92"/>
      <c r="F86" s="92"/>
      <c r="G86" s="92"/>
      <c r="H86" s="92"/>
      <c r="I86" s="93"/>
      <c r="J86" s="94"/>
      <c r="K86" s="305">
        <v>0.05</v>
      </c>
      <c r="L86" s="862">
        <f>N79*K86</f>
        <v>5202.0576252422006</v>
      </c>
      <c r="M86" s="863"/>
      <c r="N86" s="51"/>
    </row>
    <row r="87" spans="1:14" ht="15.75" thickBot="1">
      <c r="B87" s="825" t="s">
        <v>953</v>
      </c>
      <c r="C87" s="826"/>
      <c r="D87" s="826"/>
      <c r="E87" s="826"/>
      <c r="F87" s="826"/>
      <c r="G87" s="826"/>
      <c r="H87" s="826"/>
      <c r="I87" s="826"/>
      <c r="J87" s="826"/>
      <c r="K87" s="826"/>
      <c r="L87" s="826"/>
      <c r="M87" s="827"/>
      <c r="N87" s="52">
        <f>L84+L85+L86</f>
        <v>31212.345751453202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135253.4982562972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18</v>
      </c>
      <c r="N36" s="272">
        <f>K36/M36</f>
        <v>4558.5356034760307</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117134.29836589676</v>
      </c>
      <c r="L37" s="270"/>
      <c r="M37" s="271">
        <v>18</v>
      </c>
      <c r="N37" s="272">
        <f>K37/M37</f>
        <v>6507.4610203275979</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18</v>
      </c>
      <c r="N38" s="272">
        <f>K38/M38</f>
        <v>13444.651102943011</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529021.08571070468</v>
      </c>
      <c r="L39" s="879">
        <v>18</v>
      </c>
      <c r="M39" s="880"/>
      <c r="N39" s="272">
        <f>K39/L39</f>
        <v>29390.06031726137</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140595.23347132801</v>
      </c>
      <c r="L40" s="276"/>
      <c r="M40" s="277">
        <v>18</v>
      </c>
      <c r="N40" s="272">
        <f>K40/M40</f>
        <v>7810.8463039626677</v>
      </c>
    </row>
    <row r="41" spans="1:14">
      <c r="B41" s="320"/>
      <c r="C41" s="321"/>
      <c r="D41" s="321"/>
      <c r="E41" s="321"/>
      <c r="F41" s="323"/>
      <c r="G41" s="323"/>
      <c r="H41" s="125"/>
      <c r="I41" s="36"/>
      <c r="J41" s="37"/>
      <c r="K41" s="274"/>
      <c r="L41" s="276"/>
      <c r="M41" s="277"/>
      <c r="N41" s="272"/>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61741.51769822168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512148.32207815448</v>
      </c>
      <c r="N49" s="272">
        <f>K49*M49</f>
        <v>78358.693277957631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78358.693277957631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1255.9989130930808</v>
      </c>
      <c r="M59" s="913"/>
      <c r="N59" s="287">
        <f>K59*L59</f>
        <v>192.16783370324134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192.16783370324134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143288.71383498263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28657.742766996525</v>
      </c>
      <c r="M83" s="861"/>
      <c r="N83" s="51"/>
    </row>
    <row r="84" spans="1:14">
      <c r="B84" s="89" t="s">
        <v>973</v>
      </c>
      <c r="C84" s="90"/>
      <c r="D84" s="90"/>
      <c r="E84" s="90"/>
      <c r="F84" s="90"/>
      <c r="G84" s="90"/>
      <c r="H84" s="90"/>
      <c r="I84" s="87"/>
      <c r="J84" s="88"/>
      <c r="K84" s="304">
        <v>0.05</v>
      </c>
      <c r="L84" s="860">
        <f>N78*K84</f>
        <v>7164.4356917491314</v>
      </c>
      <c r="M84" s="861"/>
      <c r="N84" s="51"/>
    </row>
    <row r="85" spans="1:14" ht="15.75" thickBot="1">
      <c r="B85" s="91" t="s">
        <v>974</v>
      </c>
      <c r="C85" s="92"/>
      <c r="D85" s="92"/>
      <c r="E85" s="92"/>
      <c r="F85" s="92"/>
      <c r="G85" s="92"/>
      <c r="H85" s="92"/>
      <c r="I85" s="93"/>
      <c r="J85" s="94"/>
      <c r="K85" s="305">
        <v>0.05</v>
      </c>
      <c r="L85" s="862">
        <f>N78*K85</f>
        <v>7164.4356917491314</v>
      </c>
      <c r="M85" s="863"/>
      <c r="N85" s="51"/>
    </row>
    <row r="86" spans="1:14" ht="15.75" thickBot="1">
      <c r="B86" s="825" t="s">
        <v>953</v>
      </c>
      <c r="C86" s="826"/>
      <c r="D86" s="826"/>
      <c r="E86" s="826"/>
      <c r="F86" s="826"/>
      <c r="G86" s="826"/>
      <c r="H86" s="826"/>
      <c r="I86" s="826"/>
      <c r="J86" s="826"/>
      <c r="K86" s="826"/>
      <c r="L86" s="826"/>
      <c r="M86" s="827"/>
      <c r="N86" s="52">
        <f>L83+L84+L85</f>
        <v>42986.614150494788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186275.3279854774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18</v>
      </c>
      <c r="N36" s="272">
        <f>K36/M36</f>
        <v>4558.5356034760307</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117134.29836589676</v>
      </c>
      <c r="L37" s="270"/>
      <c r="M37" s="271">
        <v>18</v>
      </c>
      <c r="N37" s="272">
        <f>K37/M37</f>
        <v>6507.4610203275979</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18</v>
      </c>
      <c r="N38" s="272">
        <f>K38/M38</f>
        <v>13444.651102943011</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529021.08571070468</v>
      </c>
      <c r="L39" s="879">
        <v>18</v>
      </c>
      <c r="M39" s="880"/>
      <c r="N39" s="272">
        <f>K39/L39</f>
        <v>29390.06031726137</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140595.23347132801</v>
      </c>
      <c r="L40" s="276"/>
      <c r="M40" s="277">
        <v>18</v>
      </c>
      <c r="N40" s="272">
        <f>K40/M40</f>
        <v>7810.8463039626677</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61741.51769822168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500480.67126154364</v>
      </c>
      <c r="N49" s="272">
        <f>K49*M49</f>
        <v>76573.542703016181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76573.542703016181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1255.9989130930808</v>
      </c>
      <c r="M59" s="913"/>
      <c r="N59" s="287">
        <f>K59*L59</f>
        <v>192.16783370324134</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192.16783370324134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141503.56326004118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28300.712652008238</v>
      </c>
      <c r="M83" s="861"/>
      <c r="N83" s="51"/>
    </row>
    <row r="84" spans="1:14">
      <c r="B84" s="89" t="s">
        <v>973</v>
      </c>
      <c r="C84" s="90"/>
      <c r="D84" s="90"/>
      <c r="E84" s="90"/>
      <c r="F84" s="90"/>
      <c r="G84" s="90"/>
      <c r="H84" s="90"/>
      <c r="I84" s="87"/>
      <c r="J84" s="88"/>
      <c r="K84" s="304">
        <v>0.05</v>
      </c>
      <c r="L84" s="860">
        <f>N78*K84</f>
        <v>7075.1781630020596</v>
      </c>
      <c r="M84" s="861"/>
      <c r="N84" s="51"/>
    </row>
    <row r="85" spans="1:14" ht="15.75" thickBot="1">
      <c r="B85" s="91" t="s">
        <v>974</v>
      </c>
      <c r="C85" s="92"/>
      <c r="D85" s="92"/>
      <c r="E85" s="92"/>
      <c r="F85" s="92"/>
      <c r="G85" s="92"/>
      <c r="H85" s="92"/>
      <c r="I85" s="93"/>
      <c r="J85" s="94"/>
      <c r="K85" s="305">
        <v>0.05</v>
      </c>
      <c r="L85" s="862">
        <f>N78*K85</f>
        <v>7075.1781630020596</v>
      </c>
      <c r="M85" s="863"/>
      <c r="N85" s="51"/>
    </row>
    <row r="86" spans="1:14" ht="15.75" thickBot="1">
      <c r="B86" s="825" t="s">
        <v>953</v>
      </c>
      <c r="C86" s="826"/>
      <c r="D86" s="826"/>
      <c r="E86" s="826"/>
      <c r="F86" s="826"/>
      <c r="G86" s="826"/>
      <c r="H86" s="826"/>
      <c r="I86" s="826"/>
      <c r="J86" s="826"/>
      <c r="K86" s="826"/>
      <c r="L86" s="826"/>
      <c r="M86" s="827"/>
      <c r="N86" s="52">
        <f>L83+L84+L85</f>
        <v>42451.06897801235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183954.63223805354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15</v>
      </c>
      <c r="N36" s="272">
        <f>K36/M36</f>
        <v>5470.2427241712376</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117134.29836589676</v>
      </c>
      <c r="L37" s="270"/>
      <c r="M37" s="271">
        <v>15</v>
      </c>
      <c r="N37" s="272">
        <f>K37/M37</f>
        <v>7808.9532243931171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15</v>
      </c>
      <c r="N38" s="272">
        <f>K38/M38</f>
        <v>16133.581323531613</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529021.08571070468</v>
      </c>
      <c r="L39" s="879">
        <v>15</v>
      </c>
      <c r="M39" s="880"/>
      <c r="N39" s="272">
        <f>K39/L39</f>
        <v>35268.072380713646</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140595.23347132801</v>
      </c>
      <c r="L40" s="276"/>
      <c r="M40" s="277">
        <v>15</v>
      </c>
      <c r="N40" s="272">
        <f>K40/M40</f>
        <v>9373.0155647552001</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74089.821237866025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512148.32207815448</v>
      </c>
      <c r="N49" s="272">
        <f>K49*M49</f>
        <v>78358.693277957631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78358.693277957631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1255.9989130930808</v>
      </c>
      <c r="M59" s="913"/>
      <c r="N59" s="287">
        <f>K59*L59</f>
        <v>192.16783370324134</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192.16783370324134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156236.28437964697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31247.256875929394</v>
      </c>
      <c r="M83" s="861"/>
      <c r="N83" s="51"/>
    </row>
    <row r="84" spans="1:14">
      <c r="B84" s="89" t="s">
        <v>973</v>
      </c>
      <c r="C84" s="90"/>
      <c r="D84" s="90"/>
      <c r="E84" s="90"/>
      <c r="F84" s="90"/>
      <c r="G84" s="90"/>
      <c r="H84" s="90"/>
      <c r="I84" s="87"/>
      <c r="J84" s="88"/>
      <c r="K84" s="304">
        <v>0.05</v>
      </c>
      <c r="L84" s="860">
        <f>N78*K84</f>
        <v>7811.8142189823484</v>
      </c>
      <c r="M84" s="861"/>
      <c r="N84" s="51"/>
    </row>
    <row r="85" spans="1:14" ht="15.75" thickBot="1">
      <c r="B85" s="91" t="s">
        <v>974</v>
      </c>
      <c r="C85" s="92"/>
      <c r="D85" s="92"/>
      <c r="E85" s="92"/>
      <c r="F85" s="92"/>
      <c r="G85" s="92"/>
      <c r="H85" s="92"/>
      <c r="I85" s="93"/>
      <c r="J85" s="94"/>
      <c r="K85" s="305">
        <v>0.05</v>
      </c>
      <c r="L85" s="862">
        <f>N78*K85</f>
        <v>7811.8142189823484</v>
      </c>
      <c r="M85" s="863"/>
      <c r="N85" s="51"/>
    </row>
    <row r="86" spans="1:14" ht="15.75" thickBot="1">
      <c r="B86" s="825" t="s">
        <v>953</v>
      </c>
      <c r="C86" s="826"/>
      <c r="D86" s="826"/>
      <c r="E86" s="826"/>
      <c r="F86" s="826"/>
      <c r="G86" s="826"/>
      <c r="H86" s="826"/>
      <c r="I86" s="826"/>
      <c r="J86" s="826"/>
      <c r="K86" s="826"/>
      <c r="L86" s="826"/>
      <c r="M86" s="827"/>
      <c r="N86" s="52">
        <f>L83+L84+L85</f>
        <v>46870.88531389409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203107.16969354107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271">
        <v>15</v>
      </c>
      <c r="N36" s="272">
        <f>K36/M36</f>
        <v>5470.2427241712376</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117134.29836589676</v>
      </c>
      <c r="L37" s="270"/>
      <c r="M37" s="271">
        <v>15</v>
      </c>
      <c r="N37" s="272">
        <f>K37/M37</f>
        <v>7808.9532243931171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242003.7198529742</v>
      </c>
      <c r="L38" s="270"/>
      <c r="M38" s="271">
        <v>15</v>
      </c>
      <c r="N38" s="272">
        <f>K38/M38</f>
        <v>16133.581323531613</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529021.08571070468</v>
      </c>
      <c r="L39" s="879">
        <v>15</v>
      </c>
      <c r="M39" s="880"/>
      <c r="N39" s="272">
        <f>K39/L39</f>
        <v>35268.072380713646</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140595.23347132801</v>
      </c>
      <c r="L40" s="276"/>
      <c r="M40" s="277">
        <v>15</v>
      </c>
      <c r="N40" s="272">
        <f>K40/M40</f>
        <v>9373.0155647552001</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74089.821237866025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500480.67126154364</v>
      </c>
      <c r="N49" s="272">
        <f>K49*M49</f>
        <v>76573.542703016181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76573.542703016181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1255.9989130930808</v>
      </c>
      <c r="M59" s="913"/>
      <c r="N59" s="287">
        <f>K59*L59</f>
        <v>192.16783370324134</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192.16783370324134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154451.13380470552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30890.226760941106</v>
      </c>
      <c r="M83" s="861"/>
      <c r="N83" s="51"/>
    </row>
    <row r="84" spans="1:14">
      <c r="B84" s="89" t="s">
        <v>973</v>
      </c>
      <c r="C84" s="90"/>
      <c r="D84" s="90"/>
      <c r="E84" s="90"/>
      <c r="F84" s="90"/>
      <c r="G84" s="90"/>
      <c r="H84" s="90"/>
      <c r="I84" s="87"/>
      <c r="J84" s="88"/>
      <c r="K84" s="304">
        <v>0.05</v>
      </c>
      <c r="L84" s="860">
        <f>N78*K84</f>
        <v>7722.5566902352766</v>
      </c>
      <c r="M84" s="861"/>
      <c r="N84" s="51"/>
    </row>
    <row r="85" spans="1:14" ht="15.75" thickBot="1">
      <c r="B85" s="91" t="s">
        <v>974</v>
      </c>
      <c r="C85" s="92"/>
      <c r="D85" s="92"/>
      <c r="E85" s="92"/>
      <c r="F85" s="92"/>
      <c r="G85" s="92"/>
      <c r="H85" s="92"/>
      <c r="I85" s="93"/>
      <c r="J85" s="94"/>
      <c r="K85" s="305">
        <v>0.05</v>
      </c>
      <c r="L85" s="862">
        <f>N78*K85</f>
        <v>7722.5566902352766</v>
      </c>
      <c r="M85" s="863"/>
      <c r="N85" s="51"/>
    </row>
    <row r="86" spans="1:14" ht="15.75" thickBot="1">
      <c r="B86" s="825" t="s">
        <v>953</v>
      </c>
      <c r="C86" s="826"/>
      <c r="D86" s="826"/>
      <c r="E86" s="826"/>
      <c r="F86" s="826"/>
      <c r="G86" s="826"/>
      <c r="H86" s="826"/>
      <c r="I86" s="826"/>
      <c r="J86" s="826"/>
      <c r="K86" s="826"/>
      <c r="L86" s="826"/>
      <c r="M86" s="827"/>
      <c r="N86" s="52">
        <f>L83+L84+L85</f>
        <v>46335.340141411652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200786.47394611716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4.3147224361440797</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5868.8250337946383</v>
      </c>
      <c r="N49" s="272">
        <f>K49*M49</f>
        <v>6191.610410653343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6191.610410653343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6627.3973767038951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1325.4794753407791</v>
      </c>
      <c r="M83" s="861"/>
      <c r="N83" s="51"/>
    </row>
    <row r="84" spans="1:14">
      <c r="B84" s="89" t="s">
        <v>973</v>
      </c>
      <c r="C84" s="90"/>
      <c r="D84" s="90"/>
      <c r="E84" s="90"/>
      <c r="F84" s="90"/>
      <c r="G84" s="90"/>
      <c r="H84" s="90"/>
      <c r="I84" s="87"/>
      <c r="J84" s="88"/>
      <c r="K84" s="304">
        <v>0.05</v>
      </c>
      <c r="L84" s="860">
        <f>N78*K84</f>
        <v>331.36986883519478</v>
      </c>
      <c r="M84" s="861"/>
      <c r="N84" s="51"/>
    </row>
    <row r="85" spans="1:14" ht="15.75" thickBot="1">
      <c r="B85" s="91" t="s">
        <v>974</v>
      </c>
      <c r="C85" s="92"/>
      <c r="D85" s="92"/>
      <c r="E85" s="92"/>
      <c r="F85" s="92"/>
      <c r="G85" s="92"/>
      <c r="H85" s="92"/>
      <c r="I85" s="93"/>
      <c r="J85" s="94"/>
      <c r="K85" s="305">
        <v>0.05</v>
      </c>
      <c r="L85" s="862">
        <f>N78*K85</f>
        <v>331.36986883519478</v>
      </c>
      <c r="M85" s="863"/>
      <c r="N85" s="51"/>
    </row>
    <row r="86" spans="1:14" ht="15.75" thickBot="1">
      <c r="B86" s="825" t="s">
        <v>953</v>
      </c>
      <c r="C86" s="826"/>
      <c r="D86" s="826"/>
      <c r="E86" s="826"/>
      <c r="F86" s="826"/>
      <c r="G86" s="826"/>
      <c r="H86" s="826"/>
      <c r="I86" s="826"/>
      <c r="J86" s="826"/>
      <c r="K86" s="826"/>
      <c r="L86" s="826"/>
      <c r="M86" s="827"/>
      <c r="N86" s="52">
        <f>L83+L84+L85</f>
        <v>1988.2192130111684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8615.616589715064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164</v>
      </c>
      <c r="B36" s="874" t="str">
        <f>VLOOKUP(A36,EQUIPOS!A6:D154,3,FALSE)</f>
        <v>Compactador manual de rodillo</v>
      </c>
      <c r="C36" s="875"/>
      <c r="D36" s="875"/>
      <c r="E36" s="875"/>
      <c r="F36" s="875"/>
      <c r="G36" s="875"/>
      <c r="H36" s="876"/>
      <c r="I36" s="267"/>
      <c r="J36" s="268"/>
      <c r="K36" s="269">
        <f>VLOOKUP(A36,EQUIPOS!A6:D163,4,FALSE)</f>
        <v>31628.81621621102</v>
      </c>
      <c r="L36" s="270"/>
      <c r="M36" s="271">
        <v>2</v>
      </c>
      <c r="N36" s="272">
        <f>K36/M36</f>
        <v>15814.40810810551</v>
      </c>
    </row>
    <row r="37" spans="1:14">
      <c r="A37" s="113" t="s">
        <v>180</v>
      </c>
      <c r="B37" s="874" t="str">
        <f>VLOOKUP(A37,EQUIPOS!A7:D154,3,FALSE)</f>
        <v>Compresor 120 HP, con martillo.</v>
      </c>
      <c r="C37" s="875"/>
      <c r="D37" s="875"/>
      <c r="E37" s="875"/>
      <c r="F37" s="875"/>
      <c r="G37" s="875"/>
      <c r="H37" s="876"/>
      <c r="I37" s="267"/>
      <c r="J37" s="268"/>
      <c r="K37" s="269">
        <f>VLOOKUP(A37,EQUIPOS!A7:D164,4,FALSE)</f>
        <v>91833.289918863054</v>
      </c>
      <c r="L37" s="270"/>
      <c r="M37" s="271">
        <v>4</v>
      </c>
      <c r="N37" s="272">
        <f>K37/M37</f>
        <v>22958.322479715764</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24432.084924610321</v>
      </c>
      <c r="L38" s="270"/>
      <c r="M38" s="271">
        <v>10</v>
      </c>
      <c r="N38" s="272">
        <f>K38/M38</f>
        <v>2443.2084924610322</v>
      </c>
    </row>
    <row r="39" spans="1:14">
      <c r="A39" t="s">
        <v>303</v>
      </c>
      <c r="B39" s="874" t="str">
        <f>VLOOKUP(A39,EQUIPOS!A9:D154,3,FALSE)</f>
        <v>Retrocargador, pala de 1,1 m3 de capacidad, profundidad de excavación de 4.400 mm y una altura de 5.680 mm</v>
      </c>
      <c r="C39" s="875"/>
      <c r="D39" s="875"/>
      <c r="E39" s="875"/>
      <c r="F39" s="875"/>
      <c r="G39" s="875"/>
      <c r="H39" s="876"/>
      <c r="I39" s="267"/>
      <c r="J39" s="268"/>
      <c r="K39" s="269">
        <f>VLOOKUP(A39,EQUIPOS!A9:D166,4,FALSE)</f>
        <v>149591.1475858289</v>
      </c>
      <c r="L39" s="270"/>
      <c r="M39" s="271">
        <v>10</v>
      </c>
      <c r="N39" s="272">
        <f>K39/M39</f>
        <v>14959.114758582891</v>
      </c>
    </row>
    <row r="40" spans="1:14">
      <c r="A40" t="s">
        <v>129</v>
      </c>
      <c r="B40" s="874" t="str">
        <f>VLOOKUP(A40,EQUIPOS!A10:D154,3,FALSE)</f>
        <v xml:space="preserve">Buldozer, Potencia al volante de 140 HP, motor de 2200 RPM, longitud de hoja 4,80m. </v>
      </c>
      <c r="C40" s="875"/>
      <c r="D40" s="875"/>
      <c r="E40" s="875"/>
      <c r="F40" s="875"/>
      <c r="G40" s="875"/>
      <c r="H40" s="876"/>
      <c r="I40" s="267"/>
      <c r="J40" s="268"/>
      <c r="K40" s="269">
        <f>VLOOKUP(A40,EQUIPOS!A10:D167,4,FALSE)</f>
        <v>229583.22479715766</v>
      </c>
      <c r="L40" s="270"/>
      <c r="M40" s="271">
        <v>100</v>
      </c>
      <c r="N40" s="272">
        <f>K40/M40</f>
        <v>2295.8322479715766</v>
      </c>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1348.350761295025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59819.236848131797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7623.547907621456</v>
      </c>
      <c r="N53" s="272">
        <f>K53*M53</f>
        <v>7623.547907621456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7623.547907621456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2">
        <f>VLOOKUP(A63,TRANSPORTE!A5:D117,4,FALSE)</f>
        <v>1255.9989130930808</v>
      </c>
      <c r="M63" s="913"/>
      <c r="N63" s="287">
        <f>K63*L63</f>
        <v>1632.798587021005</v>
      </c>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1632.798587021005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82559.090955724503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16511.818191144903</v>
      </c>
      <c r="M87" s="861"/>
      <c r="N87" s="51"/>
    </row>
    <row r="88" spans="1:14">
      <c r="B88" s="89" t="s">
        <v>973</v>
      </c>
      <c r="C88" s="90"/>
      <c r="D88" s="90"/>
      <c r="E88" s="90"/>
      <c r="F88" s="90"/>
      <c r="G88" s="90"/>
      <c r="H88" s="90"/>
      <c r="I88" s="87"/>
      <c r="J88" s="88"/>
      <c r="K88" s="304">
        <v>0.05</v>
      </c>
      <c r="L88" s="860">
        <f>N82*K88</f>
        <v>4127.9545477862257</v>
      </c>
      <c r="M88" s="861"/>
      <c r="N88" s="51"/>
    </row>
    <row r="89" spans="1:14" ht="15.75" thickBot="1">
      <c r="B89" s="91" t="s">
        <v>974</v>
      </c>
      <c r="C89" s="92"/>
      <c r="D89" s="92"/>
      <c r="E89" s="92"/>
      <c r="F89" s="92"/>
      <c r="G89" s="92"/>
      <c r="H89" s="92"/>
      <c r="I89" s="93"/>
      <c r="J89" s="94"/>
      <c r="K89" s="305">
        <v>0.05</v>
      </c>
      <c r="L89" s="862">
        <f>N82*K89</f>
        <v>4127.9545477862257</v>
      </c>
      <c r="M89" s="863"/>
      <c r="N89" s="51"/>
    </row>
    <row r="90" spans="1:14" ht="15.75" thickBot="1">
      <c r="B90" s="825" t="s">
        <v>953</v>
      </c>
      <c r="C90" s="826"/>
      <c r="D90" s="826"/>
      <c r="E90" s="826"/>
      <c r="F90" s="826"/>
      <c r="G90" s="826"/>
      <c r="H90" s="826"/>
      <c r="I90" s="826"/>
      <c r="J90" s="826"/>
      <c r="K90" s="826"/>
      <c r="L90" s="826"/>
      <c r="M90" s="827"/>
      <c r="N90" s="52">
        <f>L87+L88+L89</f>
        <v>24767.727286717356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107326.81824244186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271">
        <v>2</v>
      </c>
      <c r="N36" s="272">
        <f>K36/M36</f>
        <v>4247.502630198991</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267"/>
      <c r="J37" s="268"/>
      <c r="K37" s="269">
        <f>VLOOKUP(A37,EQUIPOS!A7:D164,4,FALSE)</f>
        <v>149591.1475858289</v>
      </c>
      <c r="L37" s="270"/>
      <c r="M37" s="271">
        <v>10</v>
      </c>
      <c r="N37" s="272">
        <f>K37/M37</f>
        <v>14959.114758582891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269.67015225900496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19476.287541040885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24869.690586220982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4973.9381172441972</v>
      </c>
      <c r="M87" s="861"/>
      <c r="N87" s="51"/>
    </row>
    <row r="88" spans="1:14">
      <c r="B88" s="89" t="s">
        <v>973</v>
      </c>
      <c r="C88" s="90"/>
      <c r="D88" s="90"/>
      <c r="E88" s="90"/>
      <c r="F88" s="90"/>
      <c r="G88" s="90"/>
      <c r="H88" s="90"/>
      <c r="I88" s="87"/>
      <c r="J88" s="88"/>
      <c r="K88" s="304">
        <v>0.05</v>
      </c>
      <c r="L88" s="860">
        <f>N82*K88</f>
        <v>1243.4845293110493</v>
      </c>
      <c r="M88" s="861"/>
      <c r="N88" s="51"/>
    </row>
    <row r="89" spans="1:14" ht="15.75" thickBot="1">
      <c r="B89" s="91" t="s">
        <v>974</v>
      </c>
      <c r="C89" s="92"/>
      <c r="D89" s="92"/>
      <c r="E89" s="92"/>
      <c r="F89" s="92"/>
      <c r="G89" s="92"/>
      <c r="H89" s="92"/>
      <c r="I89" s="93"/>
      <c r="J89" s="94"/>
      <c r="K89" s="305">
        <v>0.05</v>
      </c>
      <c r="L89" s="862">
        <f>N82*K89</f>
        <v>1243.4845293110493</v>
      </c>
      <c r="M89" s="863"/>
      <c r="N89" s="51"/>
    </row>
    <row r="90" spans="1:14" ht="15.75" thickBot="1">
      <c r="B90" s="825" t="s">
        <v>953</v>
      </c>
      <c r="C90" s="826"/>
      <c r="D90" s="826"/>
      <c r="E90" s="826"/>
      <c r="F90" s="826"/>
      <c r="G90" s="826"/>
      <c r="H90" s="826"/>
      <c r="I90" s="826"/>
      <c r="J90" s="826"/>
      <c r="K90" s="826"/>
      <c r="L90" s="826"/>
      <c r="M90" s="827"/>
      <c r="N90" s="52">
        <f>L87+L88+L89</f>
        <v>7460.9071758662958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32330.59776208728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4140.1650186055149</v>
      </c>
      <c r="L36" s="270"/>
      <c r="M36" s="271">
        <v>60</v>
      </c>
      <c r="N36" s="272">
        <f>K36/M36</f>
        <v>69.002750310091912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60</v>
      </c>
      <c r="N37" s="272">
        <f>K37/M37</f>
        <v>1217.6287791344614</v>
      </c>
    </row>
    <row r="38" spans="1:14">
      <c r="A38" t="s">
        <v>138</v>
      </c>
      <c r="B38" s="874" t="str">
        <f>VLOOKUP(A38,EQUIPOS!A8:D154,3,FALSE)</f>
        <v>Camioneta D-300</v>
      </c>
      <c r="C38" s="875"/>
      <c r="D38" s="875"/>
      <c r="E38" s="875"/>
      <c r="F38" s="875"/>
      <c r="G38" s="875"/>
      <c r="H38" s="876"/>
      <c r="I38" s="267"/>
      <c r="J38" s="268"/>
      <c r="K38" s="269">
        <f>VLOOKUP(A38,EQUIPOS!A8:D165,4,FALSE)</f>
        <v>49232.184517541129</v>
      </c>
      <c r="L38" s="270"/>
      <c r="M38" s="271">
        <v>60</v>
      </c>
      <c r="N38" s="272">
        <f>K38/M38</f>
        <v>820.53640862568545</v>
      </c>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2129.5583801134067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2241.2760621328566</v>
      </c>
      <c r="N53" s="272">
        <f>K53*M53</f>
        <v>268.95312745594276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268.95312745594276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2846.3203484326991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569.26406968653987</v>
      </c>
      <c r="M87" s="861"/>
      <c r="N87" s="51"/>
    </row>
    <row r="88" spans="1:14">
      <c r="B88" s="89" t="s">
        <v>973</v>
      </c>
      <c r="C88" s="90"/>
      <c r="D88" s="90"/>
      <c r="E88" s="90"/>
      <c r="F88" s="90"/>
      <c r="G88" s="90"/>
      <c r="H88" s="90"/>
      <c r="I88" s="87"/>
      <c r="J88" s="88"/>
      <c r="K88" s="304">
        <v>0.05</v>
      </c>
      <c r="L88" s="860">
        <f>N82*K88</f>
        <v>142.31601742163497</v>
      </c>
      <c r="M88" s="861"/>
      <c r="N88" s="51"/>
    </row>
    <row r="89" spans="1:14" ht="15.75" thickBot="1">
      <c r="B89" s="91" t="s">
        <v>974</v>
      </c>
      <c r="C89" s="92"/>
      <c r="D89" s="92"/>
      <c r="E89" s="92"/>
      <c r="F89" s="92"/>
      <c r="G89" s="92"/>
      <c r="H89" s="92"/>
      <c r="I89" s="93"/>
      <c r="J89" s="94"/>
      <c r="K89" s="305">
        <v>0.05</v>
      </c>
      <c r="L89" s="862">
        <f>N82*K89</f>
        <v>142.31601742163497</v>
      </c>
      <c r="M89" s="863"/>
      <c r="N89" s="51"/>
    </row>
    <row r="90" spans="1:14" ht="15.75" thickBot="1">
      <c r="B90" s="825" t="s">
        <v>953</v>
      </c>
      <c r="C90" s="826"/>
      <c r="D90" s="826"/>
      <c r="E90" s="826"/>
      <c r="F90" s="826"/>
      <c r="G90" s="826"/>
      <c r="H90" s="826"/>
      <c r="I90" s="826"/>
      <c r="J90" s="826"/>
      <c r="K90" s="826"/>
      <c r="L90" s="826"/>
      <c r="M90" s="827"/>
      <c r="N90" s="52">
        <f>L87+L88+L89</f>
        <v>853.89610452980992</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3700.2164529625088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4140.1650186055149</v>
      </c>
      <c r="L36" s="270"/>
      <c r="M36" s="271">
        <v>60</v>
      </c>
      <c r="N36" s="272">
        <f t="shared" ref="N36:N39" si="0">K36/M36</f>
        <v>69.002750310091912</v>
      </c>
    </row>
    <row r="37" spans="1:14">
      <c r="A37" s="113" t="s">
        <v>324</v>
      </c>
      <c r="B37" s="874" t="str">
        <f>VLOOKUP(A37,EQUIPOS!A7:D154,3,FALSE)</f>
        <v xml:space="preserve">Ruteadora </v>
      </c>
      <c r="C37" s="875"/>
      <c r="D37" s="875"/>
      <c r="E37" s="875"/>
      <c r="F37" s="875"/>
      <c r="G37" s="875"/>
      <c r="H37" s="876"/>
      <c r="I37" s="267"/>
      <c r="J37" s="268"/>
      <c r="K37" s="269">
        <f>VLOOKUP(A37,EQUIPOS!A7:D164,4,FALSE)</f>
        <v>6157.4306079178314</v>
      </c>
      <c r="L37" s="270"/>
      <c r="M37" s="271">
        <v>60</v>
      </c>
      <c r="N37" s="272">
        <f t="shared" si="0"/>
        <v>102.62384346529718</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73057.726748067682</v>
      </c>
      <c r="L38" s="270"/>
      <c r="M38" s="271">
        <v>60</v>
      </c>
      <c r="N38" s="272">
        <f t="shared" si="0"/>
        <v>1217.6287791344614</v>
      </c>
    </row>
    <row r="39" spans="1:14">
      <c r="A39" t="s">
        <v>138</v>
      </c>
      <c r="B39" s="874" t="str">
        <f>VLOOKUP(A39,EQUIPOS!A9:D154,3,FALSE)</f>
        <v>Camioneta D-300</v>
      </c>
      <c r="C39" s="875"/>
      <c r="D39" s="875"/>
      <c r="E39" s="875"/>
      <c r="F39" s="875"/>
      <c r="G39" s="875"/>
      <c r="H39" s="876"/>
      <c r="I39" s="267"/>
      <c r="J39" s="268"/>
      <c r="K39" s="269">
        <f>VLOOKUP(A39,EQUIPOS!A9:D166,4,FALSE)</f>
        <v>49232.184517541129</v>
      </c>
      <c r="L39" s="270"/>
      <c r="M39" s="271">
        <v>60</v>
      </c>
      <c r="N39" s="272">
        <f t="shared" si="0"/>
        <v>820.53640862568545</v>
      </c>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N84*M46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2232.1822235787035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40885.986121568509</v>
      </c>
      <c r="N53" s="272">
        <f t="shared" ref="N53:N54" si="1">K53*M53</f>
        <v>286.20190285097959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2241.2760621328566</v>
      </c>
      <c r="N54" s="272">
        <f t="shared" si="1"/>
        <v>268.95312745594276</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7"/>
      <c r="C61" s="908"/>
      <c r="D61" s="908"/>
      <c r="E61" s="908"/>
      <c r="F61" s="908"/>
      <c r="G61" s="908"/>
      <c r="H61" s="908"/>
      <c r="I61" s="878"/>
      <c r="J61" s="42"/>
      <c r="K61" s="44"/>
      <c r="L61" s="909"/>
      <c r="M61" s="910"/>
      <c r="N61" s="45"/>
    </row>
    <row r="62" spans="1:14" ht="15.75" thickBot="1">
      <c r="B62" s="825" t="s">
        <v>953</v>
      </c>
      <c r="C62" s="826"/>
      <c r="D62" s="826"/>
      <c r="E62" s="826"/>
      <c r="F62" s="826"/>
      <c r="G62" s="826"/>
      <c r="H62" s="826"/>
      <c r="I62" s="826"/>
      <c r="J62" s="826"/>
      <c r="K62" s="826"/>
      <c r="L62" s="826"/>
      <c r="M62" s="827"/>
      <c r="N62" s="394">
        <f>SUM(N53:N61)</f>
        <v>555.1550303069223</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1" t="s">
        <v>961</v>
      </c>
      <c r="M66" s="89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2">
        <f>VLOOKUP(A67,TRANSPORTE!A6:D117,4,FALSE)</f>
        <v>1255.9989130930808</v>
      </c>
      <c r="M67" s="913"/>
      <c r="N67" s="287">
        <f>L67*K67</f>
        <v>8.791992391651565</v>
      </c>
    </row>
    <row r="68" spans="1:15">
      <c r="B68" s="46"/>
      <c r="C68" s="47"/>
      <c r="D68" s="47"/>
      <c r="E68" s="47"/>
      <c r="F68" s="47"/>
      <c r="G68" s="47"/>
      <c r="H68" s="311"/>
      <c r="I68" s="279"/>
      <c r="J68" s="286"/>
      <c r="K68" s="279"/>
      <c r="L68" s="912"/>
      <c r="M68" s="91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3"/>
      <c r="M72" s="904"/>
      <c r="N72" s="127"/>
    </row>
    <row r="73" spans="1:15" ht="15.75" thickBot="1">
      <c r="B73" s="914" t="s">
        <v>953</v>
      </c>
      <c r="C73" s="868"/>
      <c r="D73" s="868"/>
      <c r="E73" s="868"/>
      <c r="F73" s="868"/>
      <c r="G73" s="868"/>
      <c r="H73" s="868"/>
      <c r="I73" s="868"/>
      <c r="J73" s="868"/>
      <c r="K73" s="868"/>
      <c r="L73" s="868"/>
      <c r="M73" s="869"/>
      <c r="N73" s="104">
        <f>N67+N68+N69+N70+N71</f>
        <v>8.791992391651565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4" t="s">
        <v>963</v>
      </c>
      <c r="C77" s="865"/>
      <c r="D77" s="865"/>
      <c r="E77" s="865"/>
      <c r="F77" s="865"/>
      <c r="G77" s="865"/>
      <c r="H77" s="865"/>
      <c r="I77" s="73" t="s">
        <v>964</v>
      </c>
      <c r="J77" s="75" t="s">
        <v>1410</v>
      </c>
      <c r="K77" s="74" t="s">
        <v>966</v>
      </c>
      <c r="L77" s="866" t="s">
        <v>950</v>
      </c>
      <c r="M77" s="867"/>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1"/>
      <c r="C83" s="902"/>
      <c r="D83" s="902"/>
      <c r="E83" s="902"/>
      <c r="F83" s="902"/>
      <c r="G83" s="902"/>
      <c r="H83" s="902"/>
      <c r="I83" s="126"/>
      <c r="J83" s="126"/>
      <c r="K83" s="126"/>
      <c r="L83" s="915"/>
      <c r="M83" s="915"/>
      <c r="N83" s="45"/>
    </row>
    <row r="84" spans="1:14" ht="15.75" thickBot="1">
      <c r="B84" s="914" t="s">
        <v>953</v>
      </c>
      <c r="C84" s="868"/>
      <c r="D84" s="868"/>
      <c r="E84" s="868"/>
      <c r="F84" s="868"/>
      <c r="G84" s="868"/>
      <c r="H84" s="868"/>
      <c r="I84" s="868"/>
      <c r="J84" s="868"/>
      <c r="K84" s="868"/>
      <c r="L84" s="868"/>
      <c r="M84" s="869"/>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3243.938087140627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0" t="s">
        <v>969</v>
      </c>
      <c r="C90" s="871"/>
      <c r="D90" s="871"/>
      <c r="E90" s="871"/>
      <c r="F90" s="871"/>
      <c r="G90" s="871"/>
      <c r="H90" s="871"/>
      <c r="I90" s="314"/>
      <c r="J90" s="334"/>
      <c r="K90" s="302" t="s">
        <v>970</v>
      </c>
      <c r="L90" s="872" t="s">
        <v>971</v>
      </c>
      <c r="M90" s="873"/>
      <c r="N90" s="303"/>
    </row>
    <row r="91" spans="1:14">
      <c r="B91" s="858" t="s">
        <v>972</v>
      </c>
      <c r="C91" s="859"/>
      <c r="D91" s="859"/>
      <c r="E91" s="859"/>
      <c r="F91" s="859"/>
      <c r="G91" s="859"/>
      <c r="H91" s="859"/>
      <c r="I91" s="87"/>
      <c r="J91" s="88"/>
      <c r="K91" s="304">
        <v>0.2</v>
      </c>
      <c r="L91" s="860">
        <f>N86*K91</f>
        <v>648.78761742812549</v>
      </c>
      <c r="M91" s="861"/>
      <c r="N91" s="51"/>
    </row>
    <row r="92" spans="1:14">
      <c r="B92" s="89" t="s">
        <v>973</v>
      </c>
      <c r="C92" s="90"/>
      <c r="D92" s="90"/>
      <c r="E92" s="90"/>
      <c r="F92" s="90"/>
      <c r="G92" s="90"/>
      <c r="H92" s="90"/>
      <c r="I92" s="87"/>
      <c r="J92" s="88"/>
      <c r="K92" s="304">
        <v>0.05</v>
      </c>
      <c r="L92" s="860">
        <f>N86*K92</f>
        <v>162.19690435703137</v>
      </c>
      <c r="M92" s="861"/>
      <c r="N92" s="51"/>
    </row>
    <row r="93" spans="1:14" ht="15.75" thickBot="1">
      <c r="B93" s="91" t="s">
        <v>974</v>
      </c>
      <c r="C93" s="92"/>
      <c r="D93" s="92"/>
      <c r="E93" s="92"/>
      <c r="F93" s="92"/>
      <c r="G93" s="92"/>
      <c r="H93" s="92"/>
      <c r="I93" s="93"/>
      <c r="J93" s="94"/>
      <c r="K93" s="305">
        <v>0.05</v>
      </c>
      <c r="L93" s="862">
        <f>N86*K93</f>
        <v>162.19690435703137</v>
      </c>
      <c r="M93" s="863"/>
      <c r="N93" s="51"/>
    </row>
    <row r="94" spans="1:14" ht="15.75" thickBot="1">
      <c r="B94" s="825" t="s">
        <v>953</v>
      </c>
      <c r="C94" s="826"/>
      <c r="D94" s="826"/>
      <c r="E94" s="826"/>
      <c r="F94" s="826"/>
      <c r="G94" s="826"/>
      <c r="H94" s="826"/>
      <c r="I94" s="826"/>
      <c r="J94" s="826"/>
      <c r="K94" s="826"/>
      <c r="L94" s="826"/>
      <c r="M94" s="827"/>
      <c r="N94" s="52">
        <f>L91+L92+L93</f>
        <v>973.18142614218823</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4217.1195132828152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8" t="s">
        <v>2218</v>
      </c>
      <c r="C113" s="829"/>
      <c r="D113" s="829"/>
      <c r="E113" s="829"/>
      <c r="F113" s="829"/>
      <c r="G113" s="829"/>
      <c r="H113" s="829"/>
      <c r="I113" s="829"/>
      <c r="J113" s="829"/>
      <c r="K113" s="829"/>
      <c r="L113" s="829"/>
      <c r="M113" s="829"/>
      <c r="N113" s="830"/>
    </row>
    <row r="114" spans="2:14" ht="15" customHeight="1">
      <c r="B114" s="828"/>
      <c r="C114" s="829"/>
      <c r="D114" s="829"/>
      <c r="E114" s="829"/>
      <c r="F114" s="829"/>
      <c r="G114" s="829"/>
      <c r="H114" s="829"/>
      <c r="I114" s="829"/>
      <c r="J114" s="829"/>
      <c r="K114" s="829"/>
      <c r="L114" s="829"/>
      <c r="M114" s="829"/>
      <c r="N114" s="830"/>
    </row>
    <row r="115" spans="2:14" ht="30" customHeight="1">
      <c r="B115" s="831" t="s">
        <v>2219</v>
      </c>
      <c r="C115" s="832"/>
      <c r="D115" s="832"/>
      <c r="E115" s="832"/>
      <c r="F115" s="832"/>
      <c r="G115" s="832"/>
      <c r="H115" s="832"/>
      <c r="I115" s="832"/>
      <c r="J115" s="832"/>
      <c r="K115" s="832"/>
      <c r="L115" s="832"/>
      <c r="M115" s="832"/>
      <c r="N115" s="833"/>
    </row>
    <row r="116" spans="2:14">
      <c r="B116" s="831"/>
      <c r="C116" s="832"/>
      <c r="D116" s="832"/>
      <c r="E116" s="832"/>
      <c r="F116" s="832"/>
      <c r="G116" s="832"/>
      <c r="H116" s="832"/>
      <c r="I116" s="832"/>
      <c r="J116" s="832"/>
      <c r="K116" s="832"/>
      <c r="L116" s="832"/>
      <c r="M116" s="832"/>
      <c r="N116" s="8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1"/>
      <c r="K126" s="891"/>
      <c r="L126" s="891"/>
      <c r="M126" s="891"/>
      <c r="N126" s="892"/>
    </row>
    <row r="127" spans="2:14" ht="15.75" thickBot="1">
      <c r="B127" s="261" t="s">
        <v>2221</v>
      </c>
      <c r="C127" s="393"/>
      <c r="D127" s="393"/>
      <c r="E127" s="57"/>
      <c r="F127" s="57"/>
      <c r="G127" s="57"/>
      <c r="H127" s="57"/>
      <c r="I127" s="57"/>
      <c r="J127" s="893"/>
      <c r="K127" s="893"/>
      <c r="L127" s="893"/>
      <c r="M127" s="893"/>
      <c r="N127" s="89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271">
        <v>6.25</v>
      </c>
      <c r="N36" s="272">
        <f t="shared" ref="N36:N41" si="0">K36/M36</f>
        <v>548.09651268531672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v>
      </c>
      <c r="N37" s="272">
        <f t="shared" si="0"/>
        <v>1461.1545349613536</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24432.084924610321</v>
      </c>
      <c r="L38" s="270"/>
      <c r="M38" s="271">
        <v>3.75</v>
      </c>
      <c r="N38" s="272">
        <f t="shared" si="0"/>
        <v>6515.2226465627518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1799.1828229001742</v>
      </c>
      <c r="L39" s="270"/>
      <c r="M39" s="271">
        <v>6.25</v>
      </c>
      <c r="N39" s="272">
        <f t="shared" si="0"/>
        <v>287.86925166402784</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8863.0199287184732</v>
      </c>
      <c r="L40" s="270"/>
      <c r="M40" s="271">
        <v>6.25</v>
      </c>
      <c r="N40" s="272">
        <f t="shared" si="0"/>
        <v>1418.0831885949558</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10375.96912070271</v>
      </c>
      <c r="L41" s="270"/>
      <c r="M41" s="271">
        <v>6.25</v>
      </c>
      <c r="N41" s="272">
        <f t="shared" si="0"/>
        <v>1660.1550593124337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12861.787681009655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6725.5548801939476</v>
      </c>
      <c r="N53" s="272">
        <f>K53*M53</f>
        <v>41256.297297486017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3846.9059446329134</v>
      </c>
      <c r="N54" s="272">
        <f>K54*M54</f>
        <v>1424.7799794936718</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975.30112727491542</v>
      </c>
      <c r="N55" s="272">
        <f>K55*M55</f>
        <v>1083.6679191943506</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2661.8480547896161</v>
      </c>
      <c r="N56" s="272">
        <f>K56*M56</f>
        <v>2957.6089497662401</v>
      </c>
    </row>
    <row r="57" spans="1:14">
      <c r="A57" s="144" t="s">
        <v>778</v>
      </c>
      <c r="B57" s="907" t="str">
        <f>VLOOKUP(A57,MATERIALES!A7:D373,3,FALSE)</f>
        <v>Antisol blanco (presentación 20 kg)</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tr">
        <f>VLOOKUP(A57,MATERIALES!A11:D649,2,FALSE)</f>
        <v>kg</v>
      </c>
      <c r="K57" s="44">
        <v>1.1200000000000001</v>
      </c>
      <c r="L57" s="912">
        <f>VLOOKUP(A57,MATERIALES!A4:D373,4,FALSE)</f>
        <v>5914.5305512125542</v>
      </c>
      <c r="M57" s="913"/>
      <c r="N57" s="272">
        <f>K57*L57</f>
        <v>6624.2742173580609</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470247.04614216922</v>
      </c>
      <c r="N58" s="272">
        <f>K58*M58</f>
        <v>474949.51660359092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528296.14496688929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1290.8397983112416</v>
      </c>
      <c r="M66" s="913"/>
      <c r="N66" s="287">
        <f>K66*L66</f>
        <v>1303.7481962943541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1303.7481962943541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552173.74571648135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110434.74914329627</v>
      </c>
      <c r="M90" s="861"/>
      <c r="N90" s="51"/>
    </row>
    <row r="91" spans="1:14">
      <c r="B91" s="89" t="s">
        <v>973</v>
      </c>
      <c r="C91" s="90"/>
      <c r="D91" s="90"/>
      <c r="E91" s="90"/>
      <c r="F91" s="90"/>
      <c r="G91" s="90"/>
      <c r="H91" s="90"/>
      <c r="I91" s="87"/>
      <c r="J91" s="88"/>
      <c r="K91" s="304">
        <v>0.05</v>
      </c>
      <c r="L91" s="860">
        <f>N85*K91</f>
        <v>27608.687285824068</v>
      </c>
      <c r="M91" s="861"/>
      <c r="N91" s="51"/>
    </row>
    <row r="92" spans="1:14" ht="15.75" thickBot="1">
      <c r="B92" s="91" t="s">
        <v>974</v>
      </c>
      <c r="C92" s="92"/>
      <c r="D92" s="92"/>
      <c r="E92" s="92"/>
      <c r="F92" s="92"/>
      <c r="G92" s="92"/>
      <c r="H92" s="92"/>
      <c r="I92" s="93"/>
      <c r="J92" s="94"/>
      <c r="K92" s="305">
        <v>0.05</v>
      </c>
      <c r="L92" s="862">
        <f>N85*K92</f>
        <v>27608.687285824068</v>
      </c>
      <c r="M92" s="863"/>
      <c r="N92" s="51"/>
    </row>
    <row r="93" spans="1:14" ht="15.75" thickBot="1">
      <c r="B93" s="825" t="s">
        <v>953</v>
      </c>
      <c r="C93" s="826"/>
      <c r="D93" s="826"/>
      <c r="E93" s="826"/>
      <c r="F93" s="826"/>
      <c r="G93" s="826"/>
      <c r="H93" s="826"/>
      <c r="I93" s="826"/>
      <c r="J93" s="826"/>
      <c r="K93" s="826"/>
      <c r="L93" s="826"/>
      <c r="M93" s="827"/>
      <c r="N93" s="52">
        <f>L90+L91+L92</f>
        <v>165652.12371494441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717825.86943142582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271">
        <v>6.25</v>
      </c>
      <c r="N36" s="272">
        <f t="shared" ref="N36:N41" si="0">K36/M36</f>
        <v>548.09651268531672</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73057.726748067682</v>
      </c>
      <c r="L37" s="270"/>
      <c r="M37" s="271">
        <v>50</v>
      </c>
      <c r="N37" s="272">
        <f t="shared" si="0"/>
        <v>1461.1545349613536</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24432.084924610321</v>
      </c>
      <c r="L38" s="270"/>
      <c r="M38" s="271">
        <v>3.75</v>
      </c>
      <c r="N38" s="272">
        <f t="shared" si="0"/>
        <v>6515.2226465627518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1799.1828229001742</v>
      </c>
      <c r="L39" s="270"/>
      <c r="M39" s="271">
        <v>6.25</v>
      </c>
      <c r="N39" s="272">
        <f t="shared" si="0"/>
        <v>287.86925166402784</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8863.0199287184732</v>
      </c>
      <c r="L40" s="270"/>
      <c r="M40" s="271">
        <v>6.25</v>
      </c>
      <c r="N40" s="272">
        <f t="shared" si="0"/>
        <v>1418.0831885949558</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10375.96912070271</v>
      </c>
      <c r="L41" s="270"/>
      <c r="M41" s="271">
        <v>6.25</v>
      </c>
      <c r="N41" s="272">
        <f t="shared" si="0"/>
        <v>1660.1550593124337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12861.787681009655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6725.5548801939476</v>
      </c>
      <c r="N53" s="272">
        <f>K53*M53</f>
        <v>41256.297297486017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9179.4717452104851</v>
      </c>
      <c r="N54" s="272">
        <f>K54*M54</f>
        <v>10281.008354635744</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3846.9059446329134</v>
      </c>
      <c r="N55" s="272">
        <f>K55*M55</f>
        <v>1424.7799794936718</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975.30112727491542</v>
      </c>
      <c r="N56" s="272">
        <f>K56*M56</f>
        <v>1083.6679191943506</v>
      </c>
    </row>
    <row r="57" spans="1:14">
      <c r="A57" s="144" t="s">
        <v>646</v>
      </c>
      <c r="B57" s="907" t="str">
        <f>VLOOKUP(A57,MATERIALES!A7:D373,3,FALSE)</f>
        <v>Sello de silicona o sellador autonivelante</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
        <v>144</v>
      </c>
      <c r="K57" s="44">
        <v>1.1111111111111112</v>
      </c>
      <c r="L57" s="912">
        <f>VLOOKUP(A57,MATERIALES!A4:D373,4,FALSE)</f>
        <v>2661.8480547896161</v>
      </c>
      <c r="M57" s="913"/>
      <c r="N57" s="272">
        <f>K57*L57</f>
        <v>2957.6089497662401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5914.5305512125542</v>
      </c>
      <c r="N58" s="272">
        <f>K58*M58</f>
        <v>6624.2742173580609</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470247.04614216922</v>
      </c>
      <c r="N59" s="272">
        <f>K59*M59</f>
        <v>474949.51660359092</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538577.15332152497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1290.8397983112416</v>
      </c>
      <c r="M66" s="913"/>
      <c r="N66" s="287">
        <f>K66*L66</f>
        <v>1303.7481962943541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1303.7481962943541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562454.75407111703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112490.95081422341</v>
      </c>
      <c r="M90" s="861"/>
      <c r="N90" s="51"/>
    </row>
    <row r="91" spans="1:14">
      <c r="B91" s="89" t="s">
        <v>973</v>
      </c>
      <c r="C91" s="90"/>
      <c r="D91" s="90"/>
      <c r="E91" s="90"/>
      <c r="F91" s="90"/>
      <c r="G91" s="90"/>
      <c r="H91" s="90"/>
      <c r="I91" s="87"/>
      <c r="J91" s="88"/>
      <c r="K91" s="304">
        <v>0.05</v>
      </c>
      <c r="L91" s="860">
        <f>N85*K91</f>
        <v>28122.737703555853</v>
      </c>
      <c r="M91" s="861"/>
      <c r="N91" s="51"/>
    </row>
    <row r="92" spans="1:14" ht="15.75" thickBot="1">
      <c r="B92" s="91" t="s">
        <v>974</v>
      </c>
      <c r="C92" s="92"/>
      <c r="D92" s="92"/>
      <c r="E92" s="92"/>
      <c r="F92" s="92"/>
      <c r="G92" s="92"/>
      <c r="H92" s="92"/>
      <c r="I92" s="93"/>
      <c r="J92" s="94"/>
      <c r="K92" s="305">
        <v>0.05</v>
      </c>
      <c r="L92" s="862">
        <f>N85*K92</f>
        <v>28122.737703555853</v>
      </c>
      <c r="M92" s="863"/>
      <c r="N92" s="51"/>
    </row>
    <row r="93" spans="1:14" ht="15.75" thickBot="1">
      <c r="B93" s="825" t="s">
        <v>953</v>
      </c>
      <c r="C93" s="826"/>
      <c r="D93" s="826"/>
      <c r="E93" s="826"/>
      <c r="F93" s="826"/>
      <c r="G93" s="826"/>
      <c r="H93" s="826"/>
      <c r="I93" s="826"/>
      <c r="J93" s="826"/>
      <c r="K93" s="826"/>
      <c r="L93" s="826"/>
      <c r="M93" s="827"/>
      <c r="N93" s="52">
        <f>L90+L91+L92</f>
        <v>168736.4262213351</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731191.1802924521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790.48629336142039</v>
      </c>
      <c r="N49" s="272">
        <f>K49*M49</f>
        <v>790.48629336142039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790.48629336142039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790.48629336142039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158.09725867228408</v>
      </c>
      <c r="M83" s="861"/>
      <c r="N83" s="51"/>
    </row>
    <row r="84" spans="1:14">
      <c r="B84" s="89" t="s">
        <v>973</v>
      </c>
      <c r="C84" s="90"/>
      <c r="D84" s="90"/>
      <c r="E84" s="90"/>
      <c r="F84" s="90"/>
      <c r="G84" s="90"/>
      <c r="H84" s="90"/>
      <c r="I84" s="87"/>
      <c r="J84" s="88"/>
      <c r="K84" s="304">
        <v>0.05</v>
      </c>
      <c r="L84" s="860">
        <f>N78*K84</f>
        <v>39.524314668071021</v>
      </c>
      <c r="M84" s="861"/>
      <c r="N84" s="51"/>
    </row>
    <row r="85" spans="1:14" ht="15.75" thickBot="1">
      <c r="B85" s="91" t="s">
        <v>974</v>
      </c>
      <c r="C85" s="92"/>
      <c r="D85" s="92"/>
      <c r="E85" s="92"/>
      <c r="F85" s="92"/>
      <c r="G85" s="92"/>
      <c r="H85" s="92"/>
      <c r="I85" s="93"/>
      <c r="J85" s="94"/>
      <c r="K85" s="305">
        <v>0.05</v>
      </c>
      <c r="L85" s="862">
        <f>N78*K85</f>
        <v>39.524314668071021</v>
      </c>
      <c r="M85" s="863"/>
      <c r="N85" s="51"/>
    </row>
    <row r="86" spans="1:14" ht="15.75" thickBot="1">
      <c r="B86" s="825" t="s">
        <v>953</v>
      </c>
      <c r="C86" s="826"/>
      <c r="D86" s="826"/>
      <c r="E86" s="826"/>
      <c r="F86" s="826"/>
      <c r="G86" s="826"/>
      <c r="H86" s="826"/>
      <c r="I86" s="826"/>
      <c r="J86" s="826"/>
      <c r="K86" s="826"/>
      <c r="L86" s="826"/>
      <c r="M86" s="827"/>
      <c r="N86" s="52">
        <f>L83+L84+L85</f>
        <v>237.14588800842611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1027.6321813698464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9.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929.38266086701674</v>
      </c>
      <c r="N49" s="272">
        <f>K49*M49</f>
        <v>929.38266086701674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929.38266086701674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929.38266086701674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185.87653217340335</v>
      </c>
      <c r="M83" s="861"/>
      <c r="N83" s="51"/>
    </row>
    <row r="84" spans="1:14">
      <c r="B84" s="89" t="s">
        <v>973</v>
      </c>
      <c r="C84" s="90"/>
      <c r="D84" s="90"/>
      <c r="E84" s="90"/>
      <c r="F84" s="90"/>
      <c r="G84" s="90"/>
      <c r="H84" s="90"/>
      <c r="I84" s="87"/>
      <c r="J84" s="88"/>
      <c r="K84" s="304">
        <v>0.05</v>
      </c>
      <c r="L84" s="860">
        <f>N78*K84</f>
        <v>46.469133043350837</v>
      </c>
      <c r="M84" s="861"/>
      <c r="N84" s="51"/>
    </row>
    <row r="85" spans="1:14" ht="15.75" thickBot="1">
      <c r="B85" s="91" t="s">
        <v>974</v>
      </c>
      <c r="C85" s="92"/>
      <c r="D85" s="92"/>
      <c r="E85" s="92"/>
      <c r="F85" s="92"/>
      <c r="G85" s="92"/>
      <c r="H85" s="92"/>
      <c r="I85" s="93"/>
      <c r="J85" s="94"/>
      <c r="K85" s="305">
        <v>0.05</v>
      </c>
      <c r="L85" s="862">
        <f>N78*K85</f>
        <v>46.469133043350837</v>
      </c>
      <c r="M85" s="863"/>
      <c r="N85" s="51"/>
    </row>
    <row r="86" spans="1:14" ht="15.75" thickBot="1">
      <c r="B86" s="825" t="s">
        <v>953</v>
      </c>
      <c r="C86" s="826"/>
      <c r="D86" s="826"/>
      <c r="E86" s="826"/>
      <c r="F86" s="826"/>
      <c r="G86" s="826"/>
      <c r="H86" s="826"/>
      <c r="I86" s="826"/>
      <c r="J86" s="826"/>
      <c r="K86" s="826"/>
      <c r="L86" s="826"/>
      <c r="M86" s="827"/>
      <c r="N86" s="52">
        <f>L83+L84+L85</f>
        <v>278.81479826010502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1208.1974591271219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439.38238557727266</v>
      </c>
      <c r="N49" s="272">
        <f>K49*M49</f>
        <v>439.38238557727266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439.38238557727266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439.38238557727266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87.876477115454534</v>
      </c>
      <c r="M83" s="861"/>
      <c r="N83" s="51"/>
    </row>
    <row r="84" spans="1:14">
      <c r="B84" s="89" t="s">
        <v>973</v>
      </c>
      <c r="C84" s="90"/>
      <c r="D84" s="90"/>
      <c r="E84" s="90"/>
      <c r="F84" s="90"/>
      <c r="G84" s="90"/>
      <c r="H84" s="90"/>
      <c r="I84" s="87"/>
      <c r="J84" s="88"/>
      <c r="K84" s="304">
        <v>0.05</v>
      </c>
      <c r="L84" s="860">
        <f>N78*K84</f>
        <v>21.969119278863634</v>
      </c>
      <c r="M84" s="861"/>
      <c r="N84" s="51"/>
    </row>
    <row r="85" spans="1:14" ht="15.75" thickBot="1">
      <c r="B85" s="91" t="s">
        <v>974</v>
      </c>
      <c r="C85" s="92"/>
      <c r="D85" s="92"/>
      <c r="E85" s="92"/>
      <c r="F85" s="92"/>
      <c r="G85" s="92"/>
      <c r="H85" s="92"/>
      <c r="I85" s="93"/>
      <c r="J85" s="94"/>
      <c r="K85" s="305">
        <v>0.05</v>
      </c>
      <c r="L85" s="862">
        <f>N78*K85</f>
        <v>21.969119278863634</v>
      </c>
      <c r="M85" s="863"/>
      <c r="N85" s="51"/>
    </row>
    <row r="86" spans="1:14" ht="15.75" thickBot="1">
      <c r="B86" s="825" t="s">
        <v>953</v>
      </c>
      <c r="C86" s="826"/>
      <c r="D86" s="826"/>
      <c r="E86" s="826"/>
      <c r="F86" s="826"/>
      <c r="G86" s="826"/>
      <c r="H86" s="826"/>
      <c r="I86" s="826"/>
      <c r="J86" s="826"/>
      <c r="K86" s="826"/>
      <c r="L86" s="826"/>
      <c r="M86" s="827"/>
      <c r="N86" s="52">
        <f>L83+L84+L85</f>
        <v>131.81471567318181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571.19710125045447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2" zoomScale="78" zoomScaleNormal="78" workbookViewId="0">
      <selection activeCell="K37" sqref="K3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271">
        <v>30</v>
      </c>
      <c r="N36" s="272">
        <f>K36/M36</f>
        <v>114.18677347610765</v>
      </c>
    </row>
    <row r="37" spans="1:14">
      <c r="A37" t="s">
        <v>363</v>
      </c>
      <c r="B37" s="874" t="str">
        <f>VLOOKUP(A37,EQUIPOS!A7:D154,3,FALSE)</f>
        <v>Vibrador de concreto, Motor de 3 hp a 18.000 rpm Mangueras de 4 mt</v>
      </c>
      <c r="C37" s="875"/>
      <c r="D37" s="875"/>
      <c r="E37" s="875"/>
      <c r="F37" s="875"/>
      <c r="G37" s="875"/>
      <c r="H37" s="876"/>
      <c r="I37" s="267"/>
      <c r="J37" s="268"/>
      <c r="K37" s="269">
        <f>VLOOKUP(A37,EQUIPOS!A7:D164,4,FALSE)</f>
        <v>10375.96912070271</v>
      </c>
      <c r="L37" s="270"/>
      <c r="M37" s="271">
        <v>30</v>
      </c>
      <c r="N37" s="272">
        <f>K37/M37</f>
        <v>345.86563735675702</v>
      </c>
    </row>
    <row r="38" spans="1:14">
      <c r="A38" t="s">
        <v>228</v>
      </c>
      <c r="B38" s="874" t="str">
        <f>VLOOKUP(A38,EQUIPOS!A8:D154,3,FALSE)</f>
        <v xml:space="preserve">Formaleta metálica (concreto hidráulico)
</v>
      </c>
      <c r="C38" s="875"/>
      <c r="D38" s="875"/>
      <c r="E38" s="875"/>
      <c r="F38" s="875"/>
      <c r="G38" s="875"/>
      <c r="H38" s="876"/>
      <c r="I38" s="877"/>
      <c r="J38" s="878"/>
      <c r="K38" s="269">
        <f>VLOOKUP(A38,EQUIPOS!A8:D165,4,FALSE)</f>
        <v>1799.1828229001742</v>
      </c>
      <c r="L38" s="879">
        <v>0.33329999999999999</v>
      </c>
      <c r="M38" s="880"/>
      <c r="N38" s="272">
        <f>K38/L38</f>
        <v>5398.0882775282753</v>
      </c>
    </row>
    <row r="39" spans="1:14">
      <c r="B39" s="874"/>
      <c r="C39" s="875"/>
      <c r="D39" s="875"/>
      <c r="E39" s="875"/>
      <c r="F39" s="875"/>
      <c r="G39" s="875"/>
      <c r="H39" s="876"/>
      <c r="I39" s="36"/>
      <c r="J39" s="37"/>
      <c r="K39" s="269"/>
      <c r="L39" s="276"/>
      <c r="M39" s="277"/>
      <c r="N39" s="272"/>
    </row>
    <row r="40" spans="1:14">
      <c r="B40" s="320"/>
      <c r="C40" s="321"/>
      <c r="D40" s="321"/>
      <c r="E40" s="323"/>
      <c r="F40" s="323"/>
      <c r="G40" s="323"/>
      <c r="H40" s="125"/>
      <c r="I40" s="36"/>
      <c r="J40" s="37"/>
      <c r="K40" s="274"/>
      <c r="L40" s="276"/>
      <c r="M40" s="277"/>
      <c r="N40" s="278"/>
    </row>
    <row r="41" spans="1:14">
      <c r="B41" s="882" t="s">
        <v>952</v>
      </c>
      <c r="C41" s="883"/>
      <c r="D41" s="883"/>
      <c r="E41" s="38"/>
      <c r="F41" s="39"/>
      <c r="G41" s="39"/>
      <c r="H41" s="40"/>
      <c r="I41" s="36"/>
      <c r="J41" s="37"/>
      <c r="K41" s="279"/>
      <c r="L41" s="276"/>
      <c r="M41" s="401">
        <v>0.1</v>
      </c>
      <c r="N41" s="344">
        <f>N72*M41</f>
        <v>224.88926817266997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6083.02995653381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470247.04614216922</v>
      </c>
      <c r="N48" s="272">
        <f>K48*M48</f>
        <v>474949.51660359092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7"/>
      <c r="C51" s="908"/>
      <c r="D51" s="908"/>
      <c r="E51" s="908"/>
      <c r="F51" s="908"/>
      <c r="G51" s="908"/>
      <c r="H51" s="908"/>
      <c r="I51" s="878"/>
      <c r="J51" s="42"/>
      <c r="K51" s="44"/>
      <c r="L51" s="909"/>
      <c r="M51" s="910"/>
      <c r="N51" s="45"/>
    </row>
    <row r="52" spans="1:14" ht="15.75" thickBot="1">
      <c r="B52" s="825" t="s">
        <v>953</v>
      </c>
      <c r="C52" s="826"/>
      <c r="D52" s="826"/>
      <c r="E52" s="826"/>
      <c r="F52" s="826"/>
      <c r="G52" s="826"/>
      <c r="H52" s="826"/>
      <c r="I52" s="826"/>
      <c r="J52" s="826"/>
      <c r="K52" s="826"/>
      <c r="L52" s="826"/>
      <c r="M52" s="827"/>
      <c r="N52" s="394">
        <f>SUM(N48:N51)</f>
        <v>474949.51660359092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1" t="s">
        <v>961</v>
      </c>
      <c r="M56" s="89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2">
        <f>VLOOKUP(A57,TRANSPORTE!A5:D117,4,FALSE)</f>
        <v>1290.8397983112416</v>
      </c>
      <c r="M57" s="913"/>
      <c r="N57" s="287">
        <f>K57*L57</f>
        <v>1303.7481962943541</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SUM(N57:N61)</f>
        <v>1303.7481962943541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484585.1874381458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96917.037487629161</v>
      </c>
      <c r="M79" s="861"/>
      <c r="N79" s="51"/>
    </row>
    <row r="80" spans="1:15">
      <c r="B80" s="89" t="s">
        <v>973</v>
      </c>
      <c r="C80" s="90"/>
      <c r="D80" s="90"/>
      <c r="E80" s="90"/>
      <c r="F80" s="90"/>
      <c r="G80" s="90"/>
      <c r="H80" s="90"/>
      <c r="I80" s="87"/>
      <c r="J80" s="88"/>
      <c r="K80" s="304">
        <v>0.05</v>
      </c>
      <c r="L80" s="860">
        <f>N74*K80</f>
        <v>24229.25937190729</v>
      </c>
      <c r="M80" s="861"/>
      <c r="N80" s="51"/>
    </row>
    <row r="81" spans="1:14" ht="15.75" thickBot="1">
      <c r="B81" s="91" t="s">
        <v>974</v>
      </c>
      <c r="C81" s="92"/>
      <c r="D81" s="92"/>
      <c r="E81" s="92"/>
      <c r="F81" s="92"/>
      <c r="G81" s="92"/>
      <c r="H81" s="92"/>
      <c r="I81" s="93"/>
      <c r="J81" s="94"/>
      <c r="K81" s="305">
        <v>0.05</v>
      </c>
      <c r="L81" s="862">
        <f>N74*K81</f>
        <v>24229.25937190729</v>
      </c>
      <c r="M81" s="863"/>
      <c r="N81" s="51"/>
    </row>
    <row r="82" spans="1:14" ht="15.75" thickBot="1">
      <c r="B82" s="825" t="s">
        <v>953</v>
      </c>
      <c r="C82" s="826"/>
      <c r="D82" s="826"/>
      <c r="E82" s="826"/>
      <c r="F82" s="826"/>
      <c r="G82" s="826"/>
      <c r="H82" s="826"/>
      <c r="I82" s="826"/>
      <c r="J82" s="826"/>
      <c r="K82" s="826"/>
      <c r="L82" s="826"/>
      <c r="M82" s="827"/>
      <c r="N82" s="52">
        <f>L79+L80+L81</f>
        <v>145375.55623144374</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629960.74366958952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271">
        <v>37.5</v>
      </c>
      <c r="N36" s="272">
        <f>K36/M36</f>
        <v>226.53347361061284</v>
      </c>
    </row>
    <row r="37" spans="1:14">
      <c r="B37" s="874"/>
      <c r="C37" s="875"/>
      <c r="D37" s="875"/>
      <c r="E37" s="881"/>
      <c r="F37" s="875"/>
      <c r="G37" s="875"/>
      <c r="H37" s="876"/>
      <c r="I37" s="36"/>
      <c r="J37" s="37"/>
      <c r="K37" s="274"/>
      <c r="L37" s="276"/>
      <c r="M37" s="277"/>
      <c r="N37" s="278"/>
    </row>
    <row r="38" spans="1:14">
      <c r="B38" s="882" t="s">
        <v>952</v>
      </c>
      <c r="C38" s="883"/>
      <c r="D38" s="883"/>
      <c r="E38" s="38"/>
      <c r="F38" s="39"/>
      <c r="G38" s="39"/>
      <c r="H38" s="40"/>
      <c r="I38" s="36"/>
      <c r="J38" s="37"/>
      <c r="K38" s="279"/>
      <c r="L38" s="276"/>
      <c r="M38" s="469">
        <v>0.1</v>
      </c>
      <c r="N38" s="344">
        <f>N72*M38</f>
        <v>1079.468487228816</v>
      </c>
    </row>
    <row r="39" spans="1:14" ht="15.75" thickBot="1">
      <c r="B39" s="874"/>
      <c r="C39" s="875"/>
      <c r="D39" s="875"/>
      <c r="E39" s="875"/>
      <c r="F39" s="875"/>
      <c r="G39" s="875"/>
      <c r="H39" s="876"/>
      <c r="I39" s="884"/>
      <c r="J39" s="885"/>
      <c r="K39" s="41"/>
      <c r="L39" s="886"/>
      <c r="M39" s="887"/>
      <c r="N39" s="105"/>
    </row>
    <row r="40" spans="1:14" ht="15.75" thickBot="1">
      <c r="B40" s="825" t="s">
        <v>953</v>
      </c>
      <c r="C40" s="826"/>
      <c r="D40" s="826"/>
      <c r="E40" s="826"/>
      <c r="F40" s="826"/>
      <c r="G40" s="826"/>
      <c r="H40" s="826"/>
      <c r="I40" s="826"/>
      <c r="J40" s="826"/>
      <c r="K40" s="826"/>
      <c r="L40" s="826"/>
      <c r="M40" s="827"/>
      <c r="N40" s="394">
        <f>SUM(N36:N39)</f>
        <v>1306.0019608394289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0" t="s">
        <v>944</v>
      </c>
      <c r="C44" s="871"/>
      <c r="D44" s="871"/>
      <c r="E44" s="871"/>
      <c r="F44" s="871"/>
      <c r="G44" s="871"/>
      <c r="H44" s="871"/>
      <c r="I44" s="905"/>
      <c r="J44" s="315" t="s">
        <v>945</v>
      </c>
      <c r="K44" s="85" t="s">
        <v>946</v>
      </c>
      <c r="L44" s="906" t="s">
        <v>955</v>
      </c>
      <c r="M44" s="905"/>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36289.357838350094</v>
      </c>
      <c r="N45" s="272">
        <f>K45*M45</f>
        <v>37378.038573500598</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38359.005034888221</v>
      </c>
      <c r="N46" s="272">
        <f>K46*M46</f>
        <v>383.59005034888224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40885.986121568509</v>
      </c>
      <c r="N47" s="272">
        <f>K47*M47</f>
        <v>2044.2993060784256</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385605.601695969</v>
      </c>
      <c r="N48" s="272">
        <f>K48*M48</f>
        <v>3856.0560169596902</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43661.983946887602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1" t="s">
        <v>961</v>
      </c>
      <c r="M54" s="89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2">
        <f>VLOOKUP(A55,TRANSPORTE!A5:D117,4,FALSE)</f>
        <v>1290.8397983112416</v>
      </c>
      <c r="M55" s="913"/>
      <c r="N55" s="287">
        <f>K55*L55</f>
        <v>1187.5726144463422</v>
      </c>
    </row>
    <row r="56" spans="1:14">
      <c r="A56" t="s">
        <v>1227</v>
      </c>
      <c r="B56" s="46" t="str">
        <f>VLOOKUP(A56,TRANSPORTE!A6:D117,3,FALSE)</f>
        <v>Transporte de Arena</v>
      </c>
      <c r="C56" s="47"/>
      <c r="D56" s="47"/>
      <c r="E56" s="47"/>
      <c r="F56" s="47"/>
      <c r="G56" s="47"/>
      <c r="H56" s="311" t="s">
        <v>1468</v>
      </c>
      <c r="I56" s="279">
        <v>0.01</v>
      </c>
      <c r="J56" s="286">
        <v>1</v>
      </c>
      <c r="K56" s="279">
        <f>I56*J56</f>
        <v>0.01</v>
      </c>
      <c r="L56" s="912">
        <f>VLOOKUP(A56,TRANSPORTE!A6:D117,4,FALSE)</f>
        <v>1255.9989130930808</v>
      </c>
      <c r="M56" s="913"/>
      <c r="N56" s="287">
        <f>K56*L56</f>
        <v>12.559989130930807</v>
      </c>
    </row>
    <row r="57" spans="1:14">
      <c r="A57" t="s">
        <v>1227</v>
      </c>
      <c r="B57" s="46" t="str">
        <f>VLOOKUP(A57,TRANSPORTE!A6:D117,3,FALSE)</f>
        <v>Transporte de Arena</v>
      </c>
      <c r="C57" s="47"/>
      <c r="D57" s="47"/>
      <c r="E57" s="47"/>
      <c r="F57" s="47"/>
      <c r="G57" s="47"/>
      <c r="H57" s="311" t="s">
        <v>1468</v>
      </c>
      <c r="I57" s="279">
        <v>0.05</v>
      </c>
      <c r="J57" s="286">
        <v>1</v>
      </c>
      <c r="K57" s="279">
        <f>I57*J57</f>
        <v>0.05</v>
      </c>
      <c r="L57" s="912">
        <f>VLOOKUP(A57,TRANSPORTE!A6:D117,4,FALSE)</f>
        <v>1255.9989130930808</v>
      </c>
      <c r="M57" s="913"/>
      <c r="N57" s="287">
        <f>K57*L57</f>
        <v>62.799945654654039</v>
      </c>
    </row>
    <row r="58" spans="1:14">
      <c r="B58" s="46"/>
      <c r="C58" s="47"/>
      <c r="D58" s="47"/>
      <c r="E58" s="47"/>
      <c r="F58" s="47"/>
      <c r="G58" s="47"/>
      <c r="H58" s="311"/>
      <c r="I58" s="279"/>
      <c r="J58" s="286"/>
      <c r="K58" s="279"/>
      <c r="L58" s="912"/>
      <c r="M58" s="91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3"/>
      <c r="M60" s="904"/>
      <c r="N60" s="127"/>
    </row>
    <row r="61" spans="1:14" ht="15.75" thickBot="1">
      <c r="B61" s="914" t="s">
        <v>953</v>
      </c>
      <c r="C61" s="868"/>
      <c r="D61" s="868"/>
      <c r="E61" s="868"/>
      <c r="F61" s="868"/>
      <c r="G61" s="868"/>
      <c r="H61" s="868"/>
      <c r="I61" s="868"/>
      <c r="J61" s="868"/>
      <c r="K61" s="868"/>
      <c r="L61" s="868"/>
      <c r="M61" s="869"/>
      <c r="N61" s="104">
        <f>N55+N56+N57+N58+N59</f>
        <v>1262.9325492319269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4" t="s">
        <v>963</v>
      </c>
      <c r="C65" s="865"/>
      <c r="D65" s="865"/>
      <c r="E65" s="865"/>
      <c r="F65" s="865"/>
      <c r="G65" s="865"/>
      <c r="H65" s="865"/>
      <c r="I65" s="73" t="s">
        <v>964</v>
      </c>
      <c r="J65" s="75" t="s">
        <v>1410</v>
      </c>
      <c r="K65" s="74" t="s">
        <v>966</v>
      </c>
      <c r="L65" s="866" t="s">
        <v>950</v>
      </c>
      <c r="M65" s="867"/>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57025.603329247111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11405.120665849423</v>
      </c>
      <c r="M79" s="861"/>
      <c r="N79" s="51"/>
    </row>
    <row r="80" spans="1:15">
      <c r="B80" s="89" t="s">
        <v>973</v>
      </c>
      <c r="C80" s="90"/>
      <c r="D80" s="90"/>
      <c r="E80" s="90"/>
      <c r="F80" s="90"/>
      <c r="G80" s="90"/>
      <c r="H80" s="90"/>
      <c r="I80" s="87"/>
      <c r="J80" s="88"/>
      <c r="K80" s="304">
        <v>0.05</v>
      </c>
      <c r="L80" s="860">
        <f>N74*K80</f>
        <v>2851.2801664623557</v>
      </c>
      <c r="M80" s="861"/>
      <c r="N80" s="51"/>
    </row>
    <row r="81" spans="1:14" ht="15.75" thickBot="1">
      <c r="B81" s="91" t="s">
        <v>974</v>
      </c>
      <c r="C81" s="92"/>
      <c r="D81" s="92"/>
      <c r="E81" s="92"/>
      <c r="F81" s="92"/>
      <c r="G81" s="92"/>
      <c r="H81" s="92"/>
      <c r="I81" s="93"/>
      <c r="J81" s="94"/>
      <c r="K81" s="305">
        <v>0.05</v>
      </c>
      <c r="L81" s="862">
        <f>N74*K81</f>
        <v>2851.2801664623557</v>
      </c>
      <c r="M81" s="863"/>
      <c r="N81" s="51"/>
    </row>
    <row r="82" spans="1:14" ht="15.75" thickBot="1">
      <c r="B82" s="825" t="s">
        <v>953</v>
      </c>
      <c r="C82" s="826"/>
      <c r="D82" s="826"/>
      <c r="E82" s="826"/>
      <c r="F82" s="826"/>
      <c r="G82" s="826"/>
      <c r="H82" s="826"/>
      <c r="I82" s="826"/>
      <c r="J82" s="826"/>
      <c r="K82" s="826"/>
      <c r="L82" s="826"/>
      <c r="M82" s="827"/>
      <c r="N82" s="52">
        <f>L79+L80+L81</f>
        <v>17107.680998774133</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74133.28432802124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91833.289918863054</v>
      </c>
      <c r="L36" s="270"/>
      <c r="M36" s="271">
        <v>35</v>
      </c>
      <c r="N36" s="272">
        <f>K36/M36</f>
        <v>2623.8082833960871</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221619.79627988927</v>
      </c>
      <c r="L37" s="335"/>
      <c r="M37" s="336">
        <v>35</v>
      </c>
      <c r="N37" s="272">
        <f>K37/M37</f>
        <v>6331.9941794254073</v>
      </c>
    </row>
    <row r="38" spans="1:14">
      <c r="A38" s="113"/>
      <c r="B38" s="320"/>
      <c r="C38" s="321"/>
      <c r="D38" s="321"/>
      <c r="E38" s="323"/>
      <c r="F38" s="321"/>
      <c r="G38" s="321"/>
      <c r="H38" s="322"/>
      <c r="I38" s="328"/>
      <c r="J38" s="330"/>
      <c r="K38" s="269"/>
      <c r="L38" s="423"/>
      <c r="M38" s="424"/>
      <c r="N38" s="272"/>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N73*M40</f>
        <v>7.6767229862288557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8963.4791858077242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7623.547907621456</v>
      </c>
      <c r="N47" s="272">
        <f>K47*M47</f>
        <v>9910.612279907893</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9910.612279907893</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1" t="s">
        <v>961</v>
      </c>
      <c r="M55" s="89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2">
        <f>VLOOKUP(A56,TRANSPORTE!A5:D117,4,FALSE)</f>
        <v>1255.9989130930808</v>
      </c>
      <c r="M56" s="913"/>
      <c r="N56" s="287">
        <f>K56*L56</f>
        <v>1632.798587021005</v>
      </c>
    </row>
    <row r="57" spans="1:14">
      <c r="B57" s="46"/>
      <c r="C57" s="47"/>
      <c r="D57" s="47"/>
      <c r="E57" s="47"/>
      <c r="F57" s="47"/>
      <c r="G57" s="47"/>
      <c r="H57" s="311"/>
      <c r="I57" s="279"/>
      <c r="J57" s="286"/>
      <c r="K57" s="279"/>
      <c r="L57" s="912"/>
      <c r="M57" s="913"/>
      <c r="N57" s="287"/>
    </row>
    <row r="58" spans="1:14">
      <c r="B58" s="46"/>
      <c r="C58" s="47"/>
      <c r="D58" s="47"/>
      <c r="E58" s="47"/>
      <c r="F58" s="47"/>
      <c r="G58" s="4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N56+N57+N58+N59+N60</f>
        <v>1632.798587021005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1"/>
      <c r="C72" s="902"/>
      <c r="D72" s="902"/>
      <c r="E72" s="902"/>
      <c r="F72" s="902"/>
      <c r="G72" s="902"/>
      <c r="H72" s="902"/>
      <c r="I72" s="126"/>
      <c r="J72" s="126"/>
      <c r="K72" s="126"/>
      <c r="L72" s="915"/>
      <c r="M72" s="915"/>
      <c r="N72" s="45"/>
    </row>
    <row r="73" spans="1:15" ht="15.75" thickBot="1">
      <c r="B73" s="914" t="s">
        <v>953</v>
      </c>
      <c r="C73" s="868"/>
      <c r="D73" s="868"/>
      <c r="E73" s="868"/>
      <c r="F73" s="868"/>
      <c r="G73" s="868"/>
      <c r="H73" s="868"/>
      <c r="I73" s="868"/>
      <c r="J73" s="868"/>
      <c r="K73" s="868"/>
      <c r="L73" s="868"/>
      <c r="M73" s="869"/>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21274.562351359506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0" t="s">
        <v>969</v>
      </c>
      <c r="C79" s="871"/>
      <c r="D79" s="871"/>
      <c r="E79" s="871"/>
      <c r="F79" s="871"/>
      <c r="G79" s="871"/>
      <c r="H79" s="871"/>
      <c r="I79" s="314"/>
      <c r="J79" s="334"/>
      <c r="K79" s="302" t="s">
        <v>970</v>
      </c>
      <c r="L79" s="872" t="s">
        <v>971</v>
      </c>
      <c r="M79" s="873"/>
      <c r="N79" s="303"/>
    </row>
    <row r="80" spans="1:15">
      <c r="B80" s="858" t="s">
        <v>972</v>
      </c>
      <c r="C80" s="859"/>
      <c r="D80" s="859"/>
      <c r="E80" s="859"/>
      <c r="F80" s="859"/>
      <c r="G80" s="859"/>
      <c r="H80" s="859"/>
      <c r="I80" s="87"/>
      <c r="J80" s="88"/>
      <c r="K80" s="304">
        <v>0.2</v>
      </c>
      <c r="L80" s="860">
        <f>N75*K80</f>
        <v>4254.9124702719009</v>
      </c>
      <c r="M80" s="861"/>
      <c r="N80" s="51"/>
    </row>
    <row r="81" spans="1:14">
      <c r="B81" s="89" t="s">
        <v>973</v>
      </c>
      <c r="C81" s="90"/>
      <c r="D81" s="90"/>
      <c r="E81" s="90"/>
      <c r="F81" s="90"/>
      <c r="G81" s="90"/>
      <c r="H81" s="90"/>
      <c r="I81" s="87"/>
      <c r="J81" s="88"/>
      <c r="K81" s="304">
        <v>0.05</v>
      </c>
      <c r="L81" s="860">
        <f>N75*K81</f>
        <v>1063.7281175679752</v>
      </c>
      <c r="M81" s="861"/>
      <c r="N81" s="51"/>
    </row>
    <row r="82" spans="1:14" ht="15.75" thickBot="1">
      <c r="B82" s="91" t="s">
        <v>974</v>
      </c>
      <c r="C82" s="92"/>
      <c r="D82" s="92"/>
      <c r="E82" s="92"/>
      <c r="F82" s="92"/>
      <c r="G82" s="92"/>
      <c r="H82" s="92"/>
      <c r="I82" s="93"/>
      <c r="J82" s="94"/>
      <c r="K82" s="305">
        <v>0.05</v>
      </c>
      <c r="L82" s="862">
        <f>N75*K82</f>
        <v>1063.7281175679752</v>
      </c>
      <c r="M82" s="863"/>
      <c r="N82" s="51"/>
    </row>
    <row r="83" spans="1:14" ht="15.75" thickBot="1">
      <c r="B83" s="825" t="s">
        <v>953</v>
      </c>
      <c r="C83" s="826"/>
      <c r="D83" s="826"/>
      <c r="E83" s="826"/>
      <c r="F83" s="826"/>
      <c r="G83" s="826"/>
      <c r="H83" s="826"/>
      <c r="I83" s="826"/>
      <c r="J83" s="826"/>
      <c r="K83" s="826"/>
      <c r="L83" s="826"/>
      <c r="M83" s="827"/>
      <c r="N83" s="52">
        <f>L80+L81+L82</f>
        <v>6382.3687054078518</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27656.931056767356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91833.289918863054</v>
      </c>
      <c r="L36" s="270"/>
      <c r="M36" s="271">
        <v>2.5</v>
      </c>
      <c r="N36" s="272">
        <f>K36/M36</f>
        <v>36733.315967545219</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229583.22479715766</v>
      </c>
      <c r="L37" s="335"/>
      <c r="M37" s="336">
        <v>100</v>
      </c>
      <c r="N37" s="272">
        <f>K37/M37</f>
        <v>2295.8322479715766</v>
      </c>
    </row>
    <row r="38" spans="1:14">
      <c r="A38" s="113" t="s">
        <v>312</v>
      </c>
      <c r="B38" s="874" t="str">
        <f>VLOOKUP(A38,EQUIPOS!A8:D154,3,FALSE)</f>
        <v>Retroexcavadora sobre oruga, potencia 138 HP, balde de 1,5 m3.</v>
      </c>
      <c r="C38" s="875"/>
      <c r="D38" s="875"/>
      <c r="E38" s="875"/>
      <c r="F38" s="875"/>
      <c r="G38" s="875"/>
      <c r="H38" s="876"/>
      <c r="I38" s="328"/>
      <c r="J38" s="330"/>
      <c r="K38" s="269">
        <f>VLOOKUP(A38,EQUIPOS!A8:D165,4,FALSE)</f>
        <v>221619.79627988927</v>
      </c>
      <c r="L38" s="423"/>
      <c r="M38" s="424">
        <v>16</v>
      </c>
      <c r="N38" s="272">
        <f>K38/M38</f>
        <v>13851.237267493079</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N76*M40</f>
        <v>25.250800282375621</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52905.636283292253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6151.168517310035</v>
      </c>
      <c r="N47" s="272">
        <f>K47*M47</f>
        <v>1845.3505551930105</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2340.3563352721903</v>
      </c>
      <c r="N48" s="272">
        <f t="shared" ref="N48:N53" si="0">K48*M48</f>
        <v>7021.069005816571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10624.74562080824</v>
      </c>
      <c r="N49" s="272">
        <f t="shared" si="0"/>
        <v>2656.1864052020601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1230.2337034620066</v>
      </c>
      <c r="N50" s="272">
        <f t="shared" si="0"/>
        <v>1230.2337034620066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1254.7326536519947</v>
      </c>
      <c r="N51" s="272">
        <f t="shared" si="0"/>
        <v>1254.7326536519947</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9506.3513449336915</v>
      </c>
      <c r="N52" s="272">
        <f t="shared" si="0"/>
        <v>4353.9089159796313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7623.547907621456</v>
      </c>
      <c r="N53" s="272">
        <f t="shared" si="0"/>
        <v>9910.612279907893</v>
      </c>
    </row>
    <row r="54" spans="1:14" ht="15.75" thickBot="1">
      <c r="B54" s="825" t="s">
        <v>953</v>
      </c>
      <c r="C54" s="826"/>
      <c r="D54" s="826"/>
      <c r="E54" s="826"/>
      <c r="F54" s="826"/>
      <c r="G54" s="826"/>
      <c r="H54" s="826"/>
      <c r="I54" s="826"/>
      <c r="J54" s="826"/>
      <c r="K54" s="826"/>
      <c r="L54" s="826"/>
      <c r="M54" s="827"/>
      <c r="N54" s="394">
        <f>SUM(N47:N53)</f>
        <v>28272.093519213166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85335.608417763986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17067.121683552799</v>
      </c>
      <c r="M83" s="861"/>
      <c r="N83" s="51"/>
    </row>
    <row r="84" spans="1:14">
      <c r="B84" s="89" t="s">
        <v>973</v>
      </c>
      <c r="C84" s="90"/>
      <c r="D84" s="90"/>
      <c r="E84" s="90"/>
      <c r="F84" s="90"/>
      <c r="G84" s="90"/>
      <c r="H84" s="90"/>
      <c r="I84" s="87"/>
      <c r="J84" s="88"/>
      <c r="K84" s="304">
        <v>0.05</v>
      </c>
      <c r="L84" s="860">
        <f>N78*K84</f>
        <v>4266.7804208881998</v>
      </c>
      <c r="M84" s="861"/>
      <c r="N84" s="51"/>
    </row>
    <row r="85" spans="1:14" ht="15.75" thickBot="1">
      <c r="B85" s="91" t="s">
        <v>974</v>
      </c>
      <c r="C85" s="92"/>
      <c r="D85" s="92"/>
      <c r="E85" s="92"/>
      <c r="F85" s="92"/>
      <c r="G85" s="92"/>
      <c r="H85" s="92"/>
      <c r="I85" s="93"/>
      <c r="J85" s="94"/>
      <c r="K85" s="305">
        <v>0.05</v>
      </c>
      <c r="L85" s="862">
        <f>N78*K85</f>
        <v>4266.7804208881998</v>
      </c>
      <c r="M85" s="863"/>
      <c r="N85" s="51"/>
    </row>
    <row r="86" spans="1:14" ht="15.75" thickBot="1">
      <c r="B86" s="825" t="s">
        <v>953</v>
      </c>
      <c r="C86" s="826"/>
      <c r="D86" s="826"/>
      <c r="E86" s="826"/>
      <c r="F86" s="826"/>
      <c r="G86" s="826"/>
      <c r="H86" s="826"/>
      <c r="I86" s="826"/>
      <c r="J86" s="826"/>
      <c r="K86" s="826"/>
      <c r="L86" s="826"/>
      <c r="M86" s="827"/>
      <c r="N86" s="52">
        <f>L83+L84+L85</f>
        <v>25600.682525329201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110936.29094309319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91833.289918863054</v>
      </c>
      <c r="L36" s="270"/>
      <c r="M36" s="336">
        <v>2.5</v>
      </c>
      <c r="N36" s="272">
        <f>K36/M36</f>
        <v>36733.315967545219</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229583.22479715766</v>
      </c>
      <c r="L37" s="335"/>
      <c r="M37" s="336">
        <v>100</v>
      </c>
      <c r="N37" s="272">
        <f>K37/M37</f>
        <v>2295.8322479715766</v>
      </c>
    </row>
    <row r="38" spans="1:14">
      <c r="A38" s="113" t="s">
        <v>261</v>
      </c>
      <c r="B38" s="874" t="str">
        <f>VLOOKUP(A38,EQUIPOS!A8:D154,3,FALSE)</f>
        <v xml:space="preserve">Motobomba 3 PULGADAS (incluye operario)
</v>
      </c>
      <c r="C38" s="875"/>
      <c r="D38" s="875"/>
      <c r="E38" s="875"/>
      <c r="F38" s="875"/>
      <c r="G38" s="875"/>
      <c r="H38" s="876"/>
      <c r="I38" s="328"/>
      <c r="J38" s="330"/>
      <c r="K38" s="269">
        <f>VLOOKUP(A38,EQUIPOS!A8:D165,4,FALSE)</f>
        <v>19627.448977092808</v>
      </c>
      <c r="L38" s="423"/>
      <c r="M38" s="424">
        <v>8</v>
      </c>
      <c r="N38" s="272">
        <f>K38/M38</f>
        <v>2453.4311221366011</v>
      </c>
    </row>
    <row r="39" spans="1:14">
      <c r="A39" t="s">
        <v>312</v>
      </c>
      <c r="B39" s="874" t="str">
        <f>VLOOKUP(A39,EQUIPOS!A9:D154,3,FALSE)</f>
        <v>Retroexcavadora sobre oruga, potencia 138 HP, balde de 1,5 m3.</v>
      </c>
      <c r="C39" s="875"/>
      <c r="D39" s="875"/>
      <c r="E39" s="875"/>
      <c r="F39" s="875"/>
      <c r="G39" s="875"/>
      <c r="H39" s="876"/>
      <c r="I39" s="36"/>
      <c r="J39" s="37"/>
      <c r="K39" s="269">
        <f>VLOOKUP(A39,EQUIPOS!A9:D166,4,FALSE)</f>
        <v>221619.79627988927</v>
      </c>
      <c r="L39" s="276"/>
      <c r="M39" s="336">
        <v>8</v>
      </c>
      <c r="N39" s="272">
        <f>K39/M39</f>
        <v>27702.474534986159</v>
      </c>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N78*M41</f>
        <v>215.73612180720397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69400.789994446764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6151.168517310035</v>
      </c>
      <c r="N48" s="272">
        <f>K48*M48</f>
        <v>1845.3505551930105</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2340.3563352721903</v>
      </c>
      <c r="N49" s="272">
        <f t="shared" ref="N49:N54" si="0">K49*M49</f>
        <v>7021.069005816571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10624.74562080824</v>
      </c>
      <c r="N50" s="272">
        <f t="shared" si="0"/>
        <v>2656.1864052020601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1230.2337034620066</v>
      </c>
      <c r="N51" s="272">
        <f t="shared" si="0"/>
        <v>1230.2337034620066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1254.7326536519947</v>
      </c>
      <c r="N52" s="272">
        <f t="shared" si="0"/>
        <v>1254.7326536519947</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9506.3513449336915</v>
      </c>
      <c r="N53" s="272">
        <f>K53*M53</f>
        <v>4353.9089159796313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7623.547907621456</v>
      </c>
      <c r="N54" s="272">
        <f t="shared" si="0"/>
        <v>9910.612279907893</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28272.093519213166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2">
        <f>VLOOKUP(A61,TRANSPORTE!A5:D117,4,FALSE)</f>
        <v>1255.9989130930808</v>
      </c>
      <c r="M61" s="913"/>
      <c r="N61" s="287">
        <f>K61*L61</f>
        <v>1632.798587021005</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1632.798587021005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120879.29428140135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24175.858856280272</v>
      </c>
      <c r="M85" s="861"/>
      <c r="N85" s="51"/>
    </row>
    <row r="86" spans="1:14">
      <c r="B86" s="89" t="s">
        <v>973</v>
      </c>
      <c r="C86" s="90"/>
      <c r="D86" s="90"/>
      <c r="E86" s="90"/>
      <c r="F86" s="90"/>
      <c r="G86" s="90"/>
      <c r="H86" s="90"/>
      <c r="I86" s="87"/>
      <c r="J86" s="88"/>
      <c r="K86" s="304">
        <v>0.05</v>
      </c>
      <c r="L86" s="860">
        <f>N80*K86</f>
        <v>6043.9647140700681</v>
      </c>
      <c r="M86" s="861"/>
      <c r="N86" s="51"/>
    </row>
    <row r="87" spans="1:14" ht="15.75" thickBot="1">
      <c r="B87" s="91" t="s">
        <v>974</v>
      </c>
      <c r="C87" s="92"/>
      <c r="D87" s="92"/>
      <c r="E87" s="92"/>
      <c r="F87" s="92"/>
      <c r="G87" s="92"/>
      <c r="H87" s="92"/>
      <c r="I87" s="93"/>
      <c r="J87" s="94"/>
      <c r="K87" s="305">
        <v>0.05</v>
      </c>
      <c r="L87" s="862">
        <f>N80*K87</f>
        <v>6043.9647140700681</v>
      </c>
      <c r="M87" s="863"/>
      <c r="N87" s="51"/>
    </row>
    <row r="88" spans="1:14" ht="15.75" thickBot="1">
      <c r="B88" s="825" t="s">
        <v>953</v>
      </c>
      <c r="C88" s="826"/>
      <c r="D88" s="826"/>
      <c r="E88" s="826"/>
      <c r="F88" s="826"/>
      <c r="G88" s="826"/>
      <c r="H88" s="826"/>
      <c r="I88" s="826"/>
      <c r="J88" s="826"/>
      <c r="K88" s="826"/>
      <c r="L88" s="826"/>
      <c r="M88" s="827"/>
      <c r="N88" s="52">
        <f>L85+L86+L87</f>
        <v>36263.788284420407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157143.08256582177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2.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229583.22479715766</v>
      </c>
      <c r="L36" s="270"/>
      <c r="M36" s="336">
        <v>100</v>
      </c>
      <c r="N36" s="272">
        <f>K36/M36</f>
        <v>2295.8322479715766</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221619.79627988927</v>
      </c>
      <c r="L37" s="335"/>
      <c r="M37" s="336">
        <v>35</v>
      </c>
      <c r="N37" s="272">
        <f>K37/M37</f>
        <v>6331.9941794254073</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7.6767229862288557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8635.5031503832124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7623.547907621456</v>
      </c>
      <c r="N48" s="272">
        <f>K48*M48</f>
        <v>9910.612279907893</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9910.612279907893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20946.586315934997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4189.3172631869993</v>
      </c>
      <c r="M84" s="861"/>
      <c r="N84" s="51"/>
    </row>
    <row r="85" spans="1:14">
      <c r="B85" s="89" t="s">
        <v>973</v>
      </c>
      <c r="C85" s="90"/>
      <c r="D85" s="90"/>
      <c r="E85" s="90"/>
      <c r="F85" s="90"/>
      <c r="G85" s="90"/>
      <c r="H85" s="90"/>
      <c r="I85" s="87"/>
      <c r="J85" s="88"/>
      <c r="K85" s="304">
        <v>0.05</v>
      </c>
      <c r="L85" s="860">
        <f>N79*K85</f>
        <v>1047.3293157967498</v>
      </c>
      <c r="M85" s="861"/>
      <c r="N85" s="51"/>
    </row>
    <row r="86" spans="1:14" ht="15.75" thickBot="1">
      <c r="B86" s="91" t="s">
        <v>974</v>
      </c>
      <c r="C86" s="92"/>
      <c r="D86" s="92"/>
      <c r="E86" s="92"/>
      <c r="F86" s="92"/>
      <c r="G86" s="92"/>
      <c r="H86" s="92"/>
      <c r="I86" s="93"/>
      <c r="J86" s="94"/>
      <c r="K86" s="305">
        <v>0.05</v>
      </c>
      <c r="L86" s="862">
        <f>N79*K86</f>
        <v>1047.3293157967498</v>
      </c>
      <c r="M86" s="863"/>
      <c r="N86" s="51"/>
    </row>
    <row r="87" spans="1:14" ht="15.75" thickBot="1">
      <c r="B87" s="825" t="s">
        <v>953</v>
      </c>
      <c r="C87" s="826"/>
      <c r="D87" s="826"/>
      <c r="E87" s="826"/>
      <c r="F87" s="826"/>
      <c r="G87" s="826"/>
      <c r="H87" s="826"/>
      <c r="I87" s="826"/>
      <c r="J87" s="826"/>
      <c r="K87" s="826"/>
      <c r="L87" s="826"/>
      <c r="M87" s="827"/>
      <c r="N87" s="52">
        <f>L84+L85+L86</f>
        <v>6283.9758947804994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27230.562210715496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7.75" customHeight="1" thickBot="1">
      <c r="B29" s="71" t="s">
        <v>943</v>
      </c>
      <c r="C29" s="804" t="s">
        <v>944</v>
      </c>
      <c r="D29" s="805"/>
      <c r="E29" s="805"/>
      <c r="F29" s="805"/>
      <c r="G29" s="805"/>
      <c r="H29" s="805"/>
      <c r="I29" s="805"/>
      <c r="J29" s="72"/>
      <c r="K29" s="342" t="s">
        <v>2215</v>
      </c>
      <c r="L29" s="801" t="s">
        <v>945</v>
      </c>
      <c r="M29" s="802"/>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5" t="s">
        <v>944</v>
      </c>
      <c r="C34" s="896"/>
      <c r="D34" s="896"/>
      <c r="E34" s="896"/>
      <c r="F34" s="896"/>
      <c r="G34" s="896"/>
      <c r="H34" s="897"/>
      <c r="I34" s="898" t="s">
        <v>948</v>
      </c>
      <c r="J34" s="899"/>
      <c r="K34" s="69" t="s">
        <v>949</v>
      </c>
      <c r="L34" s="900" t="s">
        <v>950</v>
      </c>
      <c r="M34" s="897"/>
      <c r="N34" s="70" t="s">
        <v>951</v>
      </c>
    </row>
    <row r="35" spans="1:14">
      <c r="A35" s="113" t="s">
        <v>263</v>
      </c>
      <c r="B35" s="874" t="str">
        <f>VLOOKUP(A35,EQUIPOS!A6:D154,3,FALSE)</f>
        <v xml:space="preserve">Motobomba 4 pulgadas
</v>
      </c>
      <c r="C35" s="875"/>
      <c r="D35" s="875"/>
      <c r="E35" s="875"/>
      <c r="F35" s="875"/>
      <c r="G35" s="875"/>
      <c r="H35" s="876"/>
      <c r="I35" s="267"/>
      <c r="J35" s="268"/>
      <c r="K35" s="269">
        <f>VLOOKUP(A35,EQUIPOS!A6:D163,4,FALSE)</f>
        <v>12744.211662209567</v>
      </c>
      <c r="L35" s="270"/>
      <c r="M35" s="336">
        <v>21</v>
      </c>
      <c r="N35" s="272">
        <f>K35/M35</f>
        <v>606.8672220099794</v>
      </c>
    </row>
    <row r="36" spans="1:14">
      <c r="A36" s="113" t="s">
        <v>129</v>
      </c>
      <c r="B36" s="874" t="str">
        <f>VLOOKUP(A36,EQUIPOS!A7:D154,3,FALSE)</f>
        <v xml:space="preserve">Buldozer, Potencia al volante de 140 HP, motor de 2200 RPM, longitud de hoja 4,80m. </v>
      </c>
      <c r="C36" s="875"/>
      <c r="D36" s="875"/>
      <c r="E36" s="875"/>
      <c r="F36" s="875"/>
      <c r="G36" s="875"/>
      <c r="H36" s="876"/>
      <c r="I36" s="421"/>
      <c r="J36" s="422"/>
      <c r="K36" s="269">
        <f>VLOOKUP(A36,EQUIPOS!A7:D164,4,FALSE)</f>
        <v>229583.22479715766</v>
      </c>
      <c r="L36" s="335"/>
      <c r="M36" s="336">
        <v>100</v>
      </c>
      <c r="N36" s="272">
        <f>K36/M36</f>
        <v>2295.8322479715766</v>
      </c>
    </row>
    <row r="37" spans="1:14">
      <c r="A37" s="113" t="s">
        <v>312</v>
      </c>
      <c r="B37" s="874" t="str">
        <f>VLOOKUP(A37,EQUIPOS!A8:D154,3,FALSE)</f>
        <v>Retroexcavadora sobre oruga, potencia 138 HP, balde de 1,5 m3.</v>
      </c>
      <c r="C37" s="875"/>
      <c r="D37" s="875"/>
      <c r="E37" s="875"/>
      <c r="F37" s="875"/>
      <c r="G37" s="875"/>
      <c r="H37" s="876"/>
      <c r="I37" s="328"/>
      <c r="J37" s="330"/>
      <c r="K37" s="269">
        <f>VLOOKUP(A37,EQUIPOS!A8:D165,4,FALSE)</f>
        <v>221619.79627988927</v>
      </c>
      <c r="L37" s="423"/>
      <c r="M37" s="424">
        <v>21</v>
      </c>
      <c r="N37" s="272">
        <f>K37/M37</f>
        <v>10553.323632375679</v>
      </c>
    </row>
    <row r="38" spans="1:14">
      <c r="B38" s="874"/>
      <c r="C38" s="875"/>
      <c r="D38" s="875"/>
      <c r="E38" s="875"/>
      <c r="F38" s="875"/>
      <c r="G38" s="875"/>
      <c r="H38" s="876"/>
      <c r="I38" s="36"/>
      <c r="J38" s="37"/>
      <c r="K38" s="269"/>
      <c r="L38" s="276"/>
      <c r="M38" s="336"/>
      <c r="N38" s="272"/>
    </row>
    <row r="39" spans="1:14">
      <c r="B39" s="320"/>
      <c r="C39" s="321"/>
      <c r="D39" s="321"/>
      <c r="E39" s="321"/>
      <c r="F39" s="323"/>
      <c r="G39" s="323"/>
      <c r="H39" s="125"/>
      <c r="I39" s="36"/>
      <c r="J39" s="37"/>
      <c r="K39" s="269"/>
      <c r="L39" s="276"/>
      <c r="M39" s="277"/>
      <c r="N39" s="273"/>
    </row>
    <row r="40" spans="1:14">
      <c r="B40" s="882" t="s">
        <v>952</v>
      </c>
      <c r="C40" s="883"/>
      <c r="D40" s="883"/>
      <c r="E40" s="38"/>
      <c r="F40" s="39"/>
      <c r="G40" s="39"/>
      <c r="H40" s="40"/>
      <c r="I40" s="36"/>
      <c r="J40" s="37"/>
      <c r="K40" s="279"/>
      <c r="L40" s="276"/>
      <c r="M40" s="401">
        <v>0.01</v>
      </c>
      <c r="N40" s="344">
        <f>N76*M40</f>
        <v>12.794538310381427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SUM(N35:N41)</f>
        <v>13468.817640667616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7623.547907621456</v>
      </c>
      <c r="N47" s="272">
        <f>K47*M47</f>
        <v>9910.612279907893</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9910.612279907893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1255.9989130930808</v>
      </c>
      <c r="M59" s="913"/>
      <c r="N59" s="287">
        <f>K59*L59</f>
        <v>1632.798587021005</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1632.798587021005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26291.682338634655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5258.336467726931</v>
      </c>
      <c r="M83" s="861"/>
      <c r="N83" s="51"/>
    </row>
    <row r="84" spans="1:14">
      <c r="B84" s="89" t="s">
        <v>973</v>
      </c>
      <c r="C84" s="90"/>
      <c r="D84" s="90"/>
      <c r="E84" s="90"/>
      <c r="F84" s="90"/>
      <c r="G84" s="90"/>
      <c r="H84" s="90"/>
      <c r="I84" s="87"/>
      <c r="J84" s="88"/>
      <c r="K84" s="304">
        <v>0.05</v>
      </c>
      <c r="L84" s="860">
        <f>N78*K84</f>
        <v>1314.5841169317328</v>
      </c>
      <c r="M84" s="861"/>
      <c r="N84" s="51"/>
    </row>
    <row r="85" spans="1:14" ht="15.75" thickBot="1">
      <c r="B85" s="91" t="s">
        <v>974</v>
      </c>
      <c r="C85" s="92"/>
      <c r="D85" s="92"/>
      <c r="E85" s="92"/>
      <c r="F85" s="92"/>
      <c r="G85" s="92"/>
      <c r="H85" s="92"/>
      <c r="I85" s="93"/>
      <c r="J85" s="94"/>
      <c r="K85" s="305">
        <v>0.05</v>
      </c>
      <c r="L85" s="862">
        <f>N78*K85</f>
        <v>1314.5841169317328</v>
      </c>
      <c r="M85" s="863"/>
      <c r="N85" s="51"/>
    </row>
    <row r="86" spans="1:14" ht="15.75" thickBot="1">
      <c r="B86" s="825" t="s">
        <v>953</v>
      </c>
      <c r="C86" s="826"/>
      <c r="D86" s="826"/>
      <c r="E86" s="826"/>
      <c r="F86" s="826"/>
      <c r="G86" s="826"/>
      <c r="H86" s="826"/>
      <c r="I86" s="826"/>
      <c r="J86" s="826"/>
      <c r="K86" s="826"/>
      <c r="L86" s="826"/>
      <c r="M86" s="827"/>
      <c r="N86" s="52">
        <f>L83+L84+L85</f>
        <v>7887.5047015903965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34179.18704022505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336">
        <v>2.5</v>
      </c>
      <c r="N36" s="272">
        <f>K36/M36</f>
        <v>6083.1461656086958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6489.1286656086959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31675.991851996434</v>
      </c>
      <c r="N48" s="272">
        <f>K48*M48</f>
        <v>41178.789407595366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55.721352613595968</v>
      </c>
      <c r="N49" s="272">
        <f>K49*M49</f>
        <v>1671.640578407879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42850.429986003248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59092.007238632948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11818.40144772659</v>
      </c>
      <c r="M84" s="861"/>
      <c r="N84" s="51"/>
    </row>
    <row r="85" spans="1:14">
      <c r="B85" s="89" t="s">
        <v>973</v>
      </c>
      <c r="C85" s="90"/>
      <c r="D85" s="90"/>
      <c r="E85" s="90"/>
      <c r="F85" s="90"/>
      <c r="G85" s="90"/>
      <c r="H85" s="90"/>
      <c r="I85" s="87"/>
      <c r="J85" s="88"/>
      <c r="K85" s="304">
        <v>0.05</v>
      </c>
      <c r="L85" s="860">
        <f>N79*K85</f>
        <v>2954.6003619316475</v>
      </c>
      <c r="M85" s="861"/>
      <c r="N85" s="51"/>
    </row>
    <row r="86" spans="1:14" ht="15.75" thickBot="1">
      <c r="B86" s="91" t="s">
        <v>974</v>
      </c>
      <c r="C86" s="92"/>
      <c r="D86" s="92"/>
      <c r="E86" s="92"/>
      <c r="F86" s="92"/>
      <c r="G86" s="92"/>
      <c r="H86" s="92"/>
      <c r="I86" s="93"/>
      <c r="J86" s="94"/>
      <c r="K86" s="305">
        <v>0.05</v>
      </c>
      <c r="L86" s="862">
        <f>N79*K86</f>
        <v>2954.6003619316475</v>
      </c>
      <c r="M86" s="863"/>
      <c r="N86" s="51"/>
    </row>
    <row r="87" spans="1:14" ht="15.75" thickBot="1">
      <c r="B87" s="825" t="s">
        <v>953</v>
      </c>
      <c r="C87" s="826"/>
      <c r="D87" s="826"/>
      <c r="E87" s="826"/>
      <c r="F87" s="826"/>
      <c r="G87" s="826"/>
      <c r="H87" s="826"/>
      <c r="I87" s="826"/>
      <c r="J87" s="826"/>
      <c r="K87" s="826"/>
      <c r="L87" s="826"/>
      <c r="M87" s="827"/>
      <c r="N87" s="52">
        <f>L84+L85+L86</f>
        <v>17727.602171589886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76819.609410222838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336">
        <v>2.5</v>
      </c>
      <c r="N36" s="272">
        <f>K36/M36</f>
        <v>6083.1461656086958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6489.1286656086959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19165.305994485236</v>
      </c>
      <c r="N48" s="272">
        <f>K48*M48</f>
        <v>24914.897792830809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55.721352613595968</v>
      </c>
      <c r="N49" s="272">
        <f>K49*M49</f>
        <v>1671.640578407879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26586.538371238687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45"/>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42828.115623868391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8565.6231247736778</v>
      </c>
      <c r="M84" s="861"/>
      <c r="N84" s="51"/>
    </row>
    <row r="85" spans="1:14">
      <c r="B85" s="89" t="s">
        <v>973</v>
      </c>
      <c r="C85" s="90"/>
      <c r="D85" s="90"/>
      <c r="E85" s="90"/>
      <c r="F85" s="90"/>
      <c r="G85" s="90"/>
      <c r="H85" s="90"/>
      <c r="I85" s="87"/>
      <c r="J85" s="88"/>
      <c r="K85" s="304">
        <v>0.05</v>
      </c>
      <c r="L85" s="860">
        <f>N79*K85</f>
        <v>2141.4057811934194</v>
      </c>
      <c r="M85" s="861"/>
      <c r="N85" s="51"/>
    </row>
    <row r="86" spans="1:14" ht="15.75" thickBot="1">
      <c r="B86" s="91" t="s">
        <v>974</v>
      </c>
      <c r="C86" s="92"/>
      <c r="D86" s="92"/>
      <c r="E86" s="92"/>
      <c r="F86" s="92"/>
      <c r="G86" s="92"/>
      <c r="H86" s="92"/>
      <c r="I86" s="93"/>
      <c r="J86" s="94"/>
      <c r="K86" s="305">
        <v>0.05</v>
      </c>
      <c r="L86" s="862">
        <f>N79*K86</f>
        <v>2141.4057811934194</v>
      </c>
      <c r="M86" s="863"/>
      <c r="N86" s="51"/>
    </row>
    <row r="87" spans="1:14" ht="15.75" thickBot="1">
      <c r="B87" s="825" t="s">
        <v>953</v>
      </c>
      <c r="C87" s="826"/>
      <c r="D87" s="826"/>
      <c r="E87" s="826"/>
      <c r="F87" s="826"/>
      <c r="G87" s="826"/>
      <c r="H87" s="826"/>
      <c r="I87" s="826"/>
      <c r="J87" s="826"/>
      <c r="K87" s="826"/>
      <c r="L87" s="826"/>
      <c r="M87" s="827"/>
      <c r="N87" s="52">
        <f>L84+L85+L86</f>
        <v>12848.434687160518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55676.550311028906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336">
        <v>2.5</v>
      </c>
      <c r="N36" s="272">
        <f>K36/M36</f>
        <v>6083.1461656086958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6489.1286656086959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38607.444186668596</v>
      </c>
      <c r="N48" s="272">
        <f>K48*M48</f>
        <v>50189.677442669177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55.721352613595968</v>
      </c>
      <c r="N49" s="272">
        <f>K49*M49</f>
        <v>1671.640578407879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51861.318021077059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68102.895273706759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13620.579054741353</v>
      </c>
      <c r="M84" s="861"/>
      <c r="N84" s="51"/>
    </row>
    <row r="85" spans="1:14">
      <c r="B85" s="89" t="s">
        <v>973</v>
      </c>
      <c r="C85" s="90"/>
      <c r="D85" s="90"/>
      <c r="E85" s="90"/>
      <c r="F85" s="90"/>
      <c r="G85" s="90"/>
      <c r="H85" s="90"/>
      <c r="I85" s="87"/>
      <c r="J85" s="88"/>
      <c r="K85" s="304">
        <v>0.05</v>
      </c>
      <c r="L85" s="860">
        <f>N79*K85</f>
        <v>3405.1447636853381</v>
      </c>
      <c r="M85" s="861"/>
      <c r="N85" s="51"/>
    </row>
    <row r="86" spans="1:14" ht="15.75" thickBot="1">
      <c r="B86" s="91" t="s">
        <v>974</v>
      </c>
      <c r="C86" s="92"/>
      <c r="D86" s="92"/>
      <c r="E86" s="92"/>
      <c r="F86" s="92"/>
      <c r="G86" s="92"/>
      <c r="H86" s="92"/>
      <c r="I86" s="93"/>
      <c r="J86" s="94"/>
      <c r="K86" s="305">
        <v>0.05</v>
      </c>
      <c r="L86" s="862">
        <f>N79*K86</f>
        <v>3405.1447636853381</v>
      </c>
      <c r="M86" s="863"/>
      <c r="N86" s="51"/>
    </row>
    <row r="87" spans="1:14" ht="15.75" thickBot="1">
      <c r="B87" s="825" t="s">
        <v>953</v>
      </c>
      <c r="C87" s="826"/>
      <c r="D87" s="826"/>
      <c r="E87" s="826"/>
      <c r="F87" s="826"/>
      <c r="G87" s="826"/>
      <c r="H87" s="826"/>
      <c r="I87" s="826"/>
      <c r="J87" s="826"/>
      <c r="K87" s="826"/>
      <c r="L87" s="826"/>
      <c r="M87" s="827"/>
      <c r="N87" s="52">
        <f>L84+L85+L86</f>
        <v>20430.868582112027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88533.76385581879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15207.865414021739</v>
      </c>
      <c r="L36" s="270"/>
      <c r="M36" s="336">
        <v>2.5</v>
      </c>
      <c r="N36" s="272">
        <f>K36/M36</f>
        <v>6083.1461656086958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6489.1286656086959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54195.226395516584</v>
      </c>
      <c r="N48" s="272">
        <f>K48*M48</f>
        <v>70453.794314171566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55.721352613595968</v>
      </c>
      <c r="N49" s="272">
        <f>K49*M49</f>
        <v>1671.640578407879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72125.434892579447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88367.012145209155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17673.402429041831</v>
      </c>
      <c r="M84" s="861"/>
      <c r="N84" s="51"/>
    </row>
    <row r="85" spans="1:14">
      <c r="B85" s="89" t="s">
        <v>973</v>
      </c>
      <c r="C85" s="90"/>
      <c r="D85" s="90"/>
      <c r="E85" s="90"/>
      <c r="F85" s="90"/>
      <c r="G85" s="90"/>
      <c r="H85" s="90"/>
      <c r="I85" s="87"/>
      <c r="J85" s="88"/>
      <c r="K85" s="304">
        <v>0.05</v>
      </c>
      <c r="L85" s="860">
        <f>N79*K85</f>
        <v>4418.3506072604578</v>
      </c>
      <c r="M85" s="861"/>
      <c r="N85" s="51"/>
    </row>
    <row r="86" spans="1:14" ht="15.75" thickBot="1">
      <c r="B86" s="91" t="s">
        <v>974</v>
      </c>
      <c r="C86" s="92"/>
      <c r="D86" s="92"/>
      <c r="E86" s="92"/>
      <c r="F86" s="92"/>
      <c r="G86" s="92"/>
      <c r="H86" s="92"/>
      <c r="I86" s="93"/>
      <c r="J86" s="94"/>
      <c r="K86" s="305">
        <v>0.05</v>
      </c>
      <c r="L86" s="862">
        <f>N79*K86</f>
        <v>4418.3506072604578</v>
      </c>
      <c r="M86" s="863"/>
      <c r="N86" s="51"/>
    </row>
    <row r="87" spans="1:14" ht="15.75" thickBot="1">
      <c r="B87" s="825" t="s">
        <v>953</v>
      </c>
      <c r="C87" s="826"/>
      <c r="D87" s="826"/>
      <c r="E87" s="826"/>
      <c r="F87" s="826"/>
      <c r="G87" s="826"/>
      <c r="H87" s="826"/>
      <c r="I87" s="826"/>
      <c r="J87" s="826"/>
      <c r="K87" s="826"/>
      <c r="L87" s="826"/>
      <c r="M87" s="827"/>
      <c r="N87" s="52">
        <f>L84+L85+L86</f>
        <v>26510.103643562747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114877.1157887719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57517.212767894031</v>
      </c>
      <c r="N48" s="272">
        <f>K48*M48</f>
        <v>74772.376598262243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74772.376598262243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84930.807685283246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16986.161537056651</v>
      </c>
      <c r="M84" s="861"/>
      <c r="N84" s="51"/>
    </row>
    <row r="85" spans="1:14">
      <c r="B85" s="89" t="s">
        <v>973</v>
      </c>
      <c r="C85" s="90"/>
      <c r="D85" s="90"/>
      <c r="E85" s="90"/>
      <c r="F85" s="90"/>
      <c r="G85" s="90"/>
      <c r="H85" s="90"/>
      <c r="I85" s="87"/>
      <c r="J85" s="88"/>
      <c r="K85" s="304">
        <v>0.05</v>
      </c>
      <c r="L85" s="860">
        <f>N79*K85</f>
        <v>4246.5403842641626</v>
      </c>
      <c r="M85" s="861"/>
      <c r="N85" s="51"/>
    </row>
    <row r="86" spans="1:14" ht="15.75" thickBot="1">
      <c r="B86" s="91" t="s">
        <v>974</v>
      </c>
      <c r="C86" s="92"/>
      <c r="D86" s="92"/>
      <c r="E86" s="92"/>
      <c r="F86" s="92"/>
      <c r="G86" s="92"/>
      <c r="H86" s="92"/>
      <c r="I86" s="93"/>
      <c r="J86" s="94"/>
      <c r="K86" s="305">
        <v>0.05</v>
      </c>
      <c r="L86" s="862">
        <f>N79*K86</f>
        <v>4246.5403842641626</v>
      </c>
      <c r="M86" s="863"/>
      <c r="N86" s="51"/>
    </row>
    <row r="87" spans="1:14" ht="15.75" thickBot="1">
      <c r="B87" s="825" t="s">
        <v>953</v>
      </c>
      <c r="C87" s="826"/>
      <c r="D87" s="826"/>
      <c r="E87" s="826"/>
      <c r="F87" s="826"/>
      <c r="G87" s="826"/>
      <c r="H87" s="826"/>
      <c r="I87" s="826"/>
      <c r="J87" s="826"/>
      <c r="K87" s="826"/>
      <c r="L87" s="826"/>
      <c r="M87" s="827"/>
      <c r="N87" s="52">
        <f>L84+L85+L86</f>
        <v>25479.242305584972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110410.04999086822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76867.07356084467</v>
      </c>
      <c r="N48" s="272">
        <f>K48*M48</f>
        <v>99927.195629098074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99927.195629098074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110085.62671611908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22017.125343223815</v>
      </c>
      <c r="M84" s="861"/>
      <c r="N84" s="51"/>
    </row>
    <row r="85" spans="1:14">
      <c r="B85" s="89" t="s">
        <v>973</v>
      </c>
      <c r="C85" s="90"/>
      <c r="D85" s="90"/>
      <c r="E85" s="90"/>
      <c r="F85" s="90"/>
      <c r="G85" s="90"/>
      <c r="H85" s="90"/>
      <c r="I85" s="87"/>
      <c r="J85" s="88"/>
      <c r="K85" s="304">
        <v>0.05</v>
      </c>
      <c r="L85" s="860">
        <f>N79*K85</f>
        <v>5504.2813358059539</v>
      </c>
      <c r="M85" s="861"/>
      <c r="N85" s="51"/>
    </row>
    <row r="86" spans="1:14" ht="15.75" thickBot="1">
      <c r="B86" s="91" t="s">
        <v>974</v>
      </c>
      <c r="C86" s="92"/>
      <c r="D86" s="92"/>
      <c r="E86" s="92"/>
      <c r="F86" s="92"/>
      <c r="G86" s="92"/>
      <c r="H86" s="92"/>
      <c r="I86" s="93"/>
      <c r="J86" s="94"/>
      <c r="K86" s="305">
        <v>0.05</v>
      </c>
      <c r="L86" s="862">
        <f>N79*K86</f>
        <v>5504.2813358059539</v>
      </c>
      <c r="M86" s="863"/>
      <c r="N86" s="51"/>
    </row>
    <row r="87" spans="1:14" ht="15.75" thickBot="1">
      <c r="B87" s="825" t="s">
        <v>953</v>
      </c>
      <c r="C87" s="826"/>
      <c r="D87" s="826"/>
      <c r="E87" s="826"/>
      <c r="F87" s="826"/>
      <c r="G87" s="826"/>
      <c r="H87" s="826"/>
      <c r="I87" s="826"/>
      <c r="J87" s="826"/>
      <c r="K87" s="826"/>
      <c r="L87" s="826"/>
      <c r="M87" s="827"/>
      <c r="N87" s="52">
        <f>L84+L85+L86</f>
        <v>33025.688014835723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143111.31473095479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270.65500000000003</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35071.289152779675</v>
      </c>
      <c r="N48" s="272">
        <f>K48*M48</f>
        <v>45592.675898613576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45592.675898613576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1255.9989130930808</v>
      </c>
      <c r="M60" s="913"/>
      <c r="N60" s="287">
        <f>K60*L60</f>
        <v>1632.798587021005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1632.798587021005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52909.229485634576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10581.845897126916</v>
      </c>
      <c r="M84" s="861"/>
      <c r="N84" s="51"/>
    </row>
    <row r="85" spans="1:14">
      <c r="B85" s="89" t="s">
        <v>973</v>
      </c>
      <c r="C85" s="90"/>
      <c r="D85" s="90"/>
      <c r="E85" s="90"/>
      <c r="F85" s="90"/>
      <c r="G85" s="90"/>
      <c r="H85" s="90"/>
      <c r="I85" s="87"/>
      <c r="J85" s="88"/>
      <c r="K85" s="304">
        <v>0.05</v>
      </c>
      <c r="L85" s="860">
        <f>N79*K85</f>
        <v>2645.4614742817289</v>
      </c>
      <c r="M85" s="861"/>
      <c r="N85" s="51"/>
    </row>
    <row r="86" spans="1:14" ht="15.75" thickBot="1">
      <c r="B86" s="91" t="s">
        <v>974</v>
      </c>
      <c r="C86" s="92"/>
      <c r="D86" s="92"/>
      <c r="E86" s="92"/>
      <c r="F86" s="92"/>
      <c r="G86" s="92"/>
      <c r="H86" s="92"/>
      <c r="I86" s="93"/>
      <c r="J86" s="94"/>
      <c r="K86" s="305">
        <v>0.05</v>
      </c>
      <c r="L86" s="862">
        <f>N79*K86</f>
        <v>2645.4614742817289</v>
      </c>
      <c r="M86" s="863"/>
      <c r="N86" s="51"/>
    </row>
    <row r="87" spans="1:14" ht="15.75" thickBot="1">
      <c r="B87" s="825" t="s">
        <v>953</v>
      </c>
      <c r="C87" s="826"/>
      <c r="D87" s="826"/>
      <c r="E87" s="826"/>
      <c r="F87" s="826"/>
      <c r="G87" s="826"/>
      <c r="H87" s="826"/>
      <c r="I87" s="826"/>
      <c r="J87" s="826"/>
      <c r="K87" s="826"/>
      <c r="L87" s="826"/>
      <c r="M87" s="827"/>
      <c r="N87" s="52">
        <f>L84+L85+L86</f>
        <v>15872.768845690372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68781.998331324954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1799.1828229001742</v>
      </c>
      <c r="L36" s="270"/>
      <c r="M36" s="271">
        <v>2</v>
      </c>
      <c r="N36" s="272">
        <f>K36/M36</f>
        <v>899.59141145008709</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532292.32720688672</v>
      </c>
      <c r="L37" s="335"/>
      <c r="M37" s="336">
        <v>4</v>
      </c>
      <c r="N37" s="272">
        <f>K37/M37</f>
        <v>133073.08180172168</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10375.96912070271</v>
      </c>
      <c r="L38" s="423"/>
      <c r="M38" s="424">
        <v>2</v>
      </c>
      <c r="N38" s="272">
        <f>K38/M38</f>
        <v>5187.984560351355</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140400.74655207241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3839.0930752859736</v>
      </c>
      <c r="N47" s="272">
        <f>K47*M47</f>
        <v>45590.075754674959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6754.7056238341302</v>
      </c>
      <c r="N48" s="272">
        <f>K48*M48</f>
        <v>3377.3528119170651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4947.4882511689666</v>
      </c>
      <c r="N49" s="272">
        <f>K49*M49</f>
        <v>2473.7441255844833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405996.42253487941</v>
      </c>
      <c r="N50" s="272">
        <f>K50*M50</f>
        <v>53569.965893611217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105011.13858578773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1109.8065545074269</v>
      </c>
      <c r="M59" s="913"/>
      <c r="N59" s="287">
        <f>K59*L59</f>
        <v>55.490327725371344</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55.490327725371344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257868.26325107832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51573.652650215663</v>
      </c>
      <c r="M83" s="861"/>
      <c r="N83" s="51"/>
    </row>
    <row r="84" spans="1:14">
      <c r="B84" s="89" t="s">
        <v>973</v>
      </c>
      <c r="C84" s="90"/>
      <c r="D84" s="90"/>
      <c r="E84" s="90"/>
      <c r="F84" s="90"/>
      <c r="G84" s="90"/>
      <c r="H84" s="90"/>
      <c r="I84" s="87"/>
      <c r="J84" s="88"/>
      <c r="K84" s="304">
        <v>0.05</v>
      </c>
      <c r="L84" s="860">
        <f>N78*K84</f>
        <v>12893.413162553916</v>
      </c>
      <c r="M84" s="861"/>
      <c r="N84" s="51"/>
    </row>
    <row r="85" spans="1:14" ht="15.75" thickBot="1">
      <c r="B85" s="91" t="s">
        <v>974</v>
      </c>
      <c r="C85" s="92"/>
      <c r="D85" s="92"/>
      <c r="E85" s="92"/>
      <c r="F85" s="92"/>
      <c r="G85" s="92"/>
      <c r="H85" s="92"/>
      <c r="I85" s="93"/>
      <c r="J85" s="94"/>
      <c r="K85" s="305">
        <v>0.05</v>
      </c>
      <c r="L85" s="862">
        <f>N78*K85</f>
        <v>12893.413162553916</v>
      </c>
      <c r="M85" s="863"/>
      <c r="N85" s="51"/>
    </row>
    <row r="86" spans="1:14" ht="15.75" thickBot="1">
      <c r="B86" s="825" t="s">
        <v>953</v>
      </c>
      <c r="C86" s="826"/>
      <c r="D86" s="826"/>
      <c r="E86" s="826"/>
      <c r="F86" s="826"/>
      <c r="G86" s="826"/>
      <c r="H86" s="826"/>
      <c r="I86" s="826"/>
      <c r="J86" s="826"/>
      <c r="K86" s="826"/>
      <c r="L86" s="826"/>
      <c r="M86" s="827"/>
      <c r="N86" s="52">
        <f>L83+L84+L85</f>
        <v>77360.478975323495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335228.74222640181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1799.1828229001742</v>
      </c>
      <c r="L36" s="270"/>
      <c r="M36" s="271">
        <v>2</v>
      </c>
      <c r="N36" s="272">
        <f>K36/M36</f>
        <v>899.59141145008709</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532292.32720688672</v>
      </c>
      <c r="L37" s="335"/>
      <c r="M37" s="336">
        <v>4</v>
      </c>
      <c r="N37" s="272">
        <f>K37/M37</f>
        <v>133073.08180172168</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10375.96912070271</v>
      </c>
      <c r="L38" s="423"/>
      <c r="M38" s="424">
        <v>2</v>
      </c>
      <c r="N38" s="272">
        <f>K38/M38</f>
        <v>5187.984560351355</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140400.74655207241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3839.0930752859736</v>
      </c>
      <c r="N47" s="272">
        <f>K47*M47</f>
        <v>45590.075754674959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6754.7056238341302</v>
      </c>
      <c r="N48" s="272">
        <f>K48*M48</f>
        <v>3377.3528119170651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4947.4882511689666</v>
      </c>
      <c r="N49" s="272">
        <f>K49*M49</f>
        <v>2473.7441255844833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405996.42253487941</v>
      </c>
      <c r="N50" s="272">
        <f>K50*M50</f>
        <v>53569.965893611217</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105011.13858578773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1109.8065545074269</v>
      </c>
      <c r="M59" s="913"/>
      <c r="N59" s="287">
        <f>K59*L59</f>
        <v>55.490327725371344</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55.490327725371344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257868.26325107832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51573.652650215663</v>
      </c>
      <c r="M83" s="861"/>
      <c r="N83" s="51"/>
    </row>
    <row r="84" spans="1:14">
      <c r="B84" s="89" t="s">
        <v>973</v>
      </c>
      <c r="C84" s="90"/>
      <c r="D84" s="90"/>
      <c r="E84" s="90"/>
      <c r="F84" s="90"/>
      <c r="G84" s="90"/>
      <c r="H84" s="90"/>
      <c r="I84" s="87"/>
      <c r="J84" s="88"/>
      <c r="K84" s="304">
        <v>0.05</v>
      </c>
      <c r="L84" s="860">
        <f>N78*K84</f>
        <v>12893.413162553916</v>
      </c>
      <c r="M84" s="861"/>
      <c r="N84" s="51"/>
    </row>
    <row r="85" spans="1:14" ht="15.75" thickBot="1">
      <c r="B85" s="91" t="s">
        <v>974</v>
      </c>
      <c r="C85" s="92"/>
      <c r="D85" s="92"/>
      <c r="E85" s="92"/>
      <c r="F85" s="92"/>
      <c r="G85" s="92"/>
      <c r="H85" s="92"/>
      <c r="I85" s="93"/>
      <c r="J85" s="94"/>
      <c r="K85" s="305">
        <v>0.05</v>
      </c>
      <c r="L85" s="862">
        <f>N78*K85</f>
        <v>12893.413162553916</v>
      </c>
      <c r="M85" s="863"/>
      <c r="N85" s="51"/>
    </row>
    <row r="86" spans="1:14" ht="15.75" thickBot="1">
      <c r="B86" s="825" t="s">
        <v>953</v>
      </c>
      <c r="C86" s="826"/>
      <c r="D86" s="826"/>
      <c r="E86" s="826"/>
      <c r="F86" s="826"/>
      <c r="G86" s="826"/>
      <c r="H86" s="826"/>
      <c r="I86" s="826"/>
      <c r="J86" s="826"/>
      <c r="K86" s="826"/>
      <c r="L86" s="826"/>
      <c r="M86" s="827"/>
      <c r="N86" s="52">
        <f>L83+L84+L85</f>
        <v>77360.478975323495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335228.74222640181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zoomScale="77" zoomScaleNormal="77" workbookViewId="0">
      <selection activeCell="N90" sqref="N9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243</v>
      </c>
      <c r="B36" s="874" t="str">
        <f>VLOOKUP(A36,EQUIPOS!A6:D154,3,FALSE)</f>
        <v>Grúa 10 ton</v>
      </c>
      <c r="C36" s="875"/>
      <c r="D36" s="875"/>
      <c r="E36" s="875"/>
      <c r="F36" s="875"/>
      <c r="G36" s="875"/>
      <c r="H36" s="876"/>
      <c r="I36" s="267"/>
      <c r="J36" s="268"/>
      <c r="K36" s="269">
        <f>VLOOKUP(A36,EQUIPOS!A6:D163,4,FALSE)</f>
        <v>191265.4012298992</v>
      </c>
      <c r="L36" s="270"/>
      <c r="M36" s="271">
        <v>0.158</v>
      </c>
      <c r="N36" s="272">
        <f t="shared" ref="N36:N44" si="0">K36/M36</f>
        <v>1210540.514113286</v>
      </c>
    </row>
    <row r="37" spans="1:14">
      <c r="A37" s="113" t="s">
        <v>121</v>
      </c>
      <c r="B37" s="874" t="str">
        <f>VLOOKUP(A37,EQUIPOS!A7:D154,3,FALSE)</f>
        <v>Bomba eléctrica para accionar la celda</v>
      </c>
      <c r="C37" s="875"/>
      <c r="D37" s="875"/>
      <c r="E37" s="875"/>
      <c r="F37" s="875"/>
      <c r="G37" s="875"/>
      <c r="H37" s="876"/>
      <c r="I37" s="421"/>
      <c r="J37" s="422"/>
      <c r="K37" s="269">
        <f>VLOOKUP(A37,EQUIPOS!A7:D164,4,FALSE)</f>
        <v>63925.510904559225</v>
      </c>
      <c r="L37" s="335"/>
      <c r="M37" s="336">
        <v>0.158</v>
      </c>
      <c r="N37" s="272">
        <f t="shared" si="0"/>
        <v>404591.84116809635</v>
      </c>
    </row>
    <row r="38" spans="1:14">
      <c r="A38" s="113" t="s">
        <v>217</v>
      </c>
      <c r="B38" s="874" t="str">
        <f>VLOOKUP(A38,EQUIPOS!A8:D154,3,FALSE)</f>
        <v>Equipo de soldadura y de acetileno (incluye soldadura)</v>
      </c>
      <c r="C38" s="875"/>
      <c r="D38" s="875"/>
      <c r="E38" s="875"/>
      <c r="F38" s="875"/>
      <c r="G38" s="875"/>
      <c r="H38" s="876"/>
      <c r="I38" s="421"/>
      <c r="J38" s="422"/>
      <c r="K38" s="438">
        <f>VLOOKUP(A38,EQUIPOS!A8:D165,4,FALSE)</f>
        <v>32303.509774798586</v>
      </c>
      <c r="L38" s="335"/>
      <c r="M38" s="336">
        <v>0.158</v>
      </c>
      <c r="N38" s="272">
        <f t="shared" si="0"/>
        <v>204452.59351138346</v>
      </c>
    </row>
    <row r="39" spans="1:14">
      <c r="A39" s="113" t="s">
        <v>255</v>
      </c>
      <c r="B39" s="874" t="str">
        <f>VLOOKUP(A39,EQUIPOS!A9:D154,3,FALSE)</f>
        <v>Manómetro cable de acero para bajar la celda</v>
      </c>
      <c r="C39" s="875"/>
      <c r="D39" s="875"/>
      <c r="E39" s="875"/>
      <c r="F39" s="875"/>
      <c r="G39" s="875"/>
      <c r="H39" s="876"/>
      <c r="I39" s="421"/>
      <c r="J39" s="422"/>
      <c r="K39" s="438">
        <f>VLOOKUP(A39,EQUIPOS!A9:D166,4,FALSE)</f>
        <v>1581836.0858246731</v>
      </c>
      <c r="L39" s="335"/>
      <c r="M39" s="336">
        <v>0.158</v>
      </c>
      <c r="N39" s="272">
        <f t="shared" si="0"/>
        <v>10011620.79635869</v>
      </c>
    </row>
    <row r="40" spans="1:14">
      <c r="A40" s="113" t="s">
        <v>1648</v>
      </c>
      <c r="B40" s="874" t="str">
        <f>VLOOKUP(A40,EQUIPOS!A10:D154,3,FALSE)</f>
        <v xml:space="preserve">Retroexcavadora sobre llantas 
</v>
      </c>
      <c r="C40" s="875"/>
      <c r="D40" s="875"/>
      <c r="E40" s="875"/>
      <c r="F40" s="875"/>
      <c r="G40" s="875"/>
      <c r="H40" s="876"/>
      <c r="I40" s="647"/>
      <c r="J40" s="648"/>
      <c r="K40" s="649">
        <f>VLOOKUP(A40,EQUIPOS!A10:D167,4,FALSE)</f>
        <v>132536.39374375431</v>
      </c>
      <c r="L40" s="335"/>
      <c r="M40" s="336">
        <v>0.158</v>
      </c>
      <c r="N40" s="272">
        <f t="shared" si="0"/>
        <v>838837.93508705252</v>
      </c>
    </row>
    <row r="41" spans="1:14">
      <c r="A41" s="113" t="s">
        <v>115</v>
      </c>
      <c r="B41" s="874" t="str">
        <f>VLOOKUP(A41,EQUIPOS!A6:D154,3,FALSE)</f>
        <v>Andamiaje para Aplicar la Carga (Equipos Sustituto de la Tara)</v>
      </c>
      <c r="C41" s="875"/>
      <c r="D41" s="875"/>
      <c r="E41" s="875"/>
      <c r="F41" s="875"/>
      <c r="G41" s="875"/>
      <c r="H41" s="876"/>
      <c r="I41" s="421"/>
      <c r="J41" s="422"/>
      <c r="K41" s="438">
        <f>VLOOKUP(A41,EQUIPOS!A6:D154,4,FALSE)</f>
        <v>75930.285686902629</v>
      </c>
      <c r="L41" s="335"/>
      <c r="M41" s="336">
        <v>0.158</v>
      </c>
      <c r="N41" s="272">
        <f t="shared" si="0"/>
        <v>480571.42839811789</v>
      </c>
    </row>
    <row r="42" spans="1:14">
      <c r="A42" s="113" t="s">
        <v>224</v>
      </c>
      <c r="B42" s="874" t="str">
        <f>VLOOKUP(A42,EQUIPOS!A12:D156,3,FALSE)</f>
        <v>Equipo de Medición (Deformimetros Eléctricos, Mecánicos, Celdas de Carga,  Etc.)</v>
      </c>
      <c r="C42" s="875"/>
      <c r="D42" s="875"/>
      <c r="E42" s="875"/>
      <c r="F42" s="875"/>
      <c r="G42" s="875"/>
      <c r="H42" s="876"/>
      <c r="I42" s="328"/>
      <c r="J42" s="330"/>
      <c r="K42" s="438">
        <f>VLOOKUP(A42,EQUIPOS!A12:D169,4,FALSE)</f>
        <v>191469.85382341058</v>
      </c>
      <c r="L42" s="423"/>
      <c r="M42" s="424">
        <v>0.158</v>
      </c>
      <c r="N42" s="272">
        <f t="shared" si="0"/>
        <v>1211834.5178696872</v>
      </c>
    </row>
    <row r="43" spans="1:14">
      <c r="A43" t="s">
        <v>335</v>
      </c>
      <c r="B43" s="874" t="str">
        <f>VLOOKUP(A43,EQUIPOS!A13:D157,3,FALSE)</f>
        <v>Tara (Recebo, Agua, Etc.)</v>
      </c>
      <c r="C43" s="875"/>
      <c r="D43" s="875"/>
      <c r="E43" s="875"/>
      <c r="F43" s="875"/>
      <c r="G43" s="875"/>
      <c r="H43" s="876"/>
      <c r="I43" s="36"/>
      <c r="J43" s="37"/>
      <c r="K43" s="438">
        <f>VLOOKUP(A43,EQUIPOS!A13:D170,4,FALSE)</f>
        <v>276522.13272414613</v>
      </c>
      <c r="L43" s="276"/>
      <c r="M43" s="277">
        <v>2.8000000000000001E-2</v>
      </c>
      <c r="N43" s="272">
        <f t="shared" si="0"/>
        <v>9875790.4544337895</v>
      </c>
    </row>
    <row r="44" spans="1:14">
      <c r="A44" t="s">
        <v>216</v>
      </c>
      <c r="B44" s="874" t="str">
        <f>VLOOKUP(A44,EQUIPOS!A14:D158,3,FALSE)</f>
        <v xml:space="preserve">Equipo de topografía Teodolito electrónico con abertura de anteojo de 42 mm. Aumento del anteojo: 30x.Distancia mínima de enfoque: 1.0 m. Precisión: 5´´. Compensador con rango de trabajo ±3´. </v>
      </c>
      <c r="C44" s="875"/>
      <c r="D44" s="875"/>
      <c r="E44" s="875"/>
      <c r="F44" s="875"/>
      <c r="G44" s="875"/>
      <c r="H44" s="876"/>
      <c r="I44" s="36"/>
      <c r="J44" s="37"/>
      <c r="K44" s="438">
        <f>VLOOKUP(A44,EQUIPOS!A14:D171,4,FALSE)</f>
        <v>21058.617131672498</v>
      </c>
      <c r="L44" s="276"/>
      <c r="M44" s="277">
        <v>0.158</v>
      </c>
      <c r="N44" s="273">
        <f t="shared" si="0"/>
        <v>133282.38690931961</v>
      </c>
    </row>
    <row r="45" spans="1:14">
      <c r="B45" s="882" t="s">
        <v>952</v>
      </c>
      <c r="C45" s="883"/>
      <c r="D45" s="883"/>
      <c r="E45" s="38"/>
      <c r="F45" s="39"/>
      <c r="G45" s="39"/>
      <c r="H45" s="40"/>
      <c r="I45" s="36"/>
      <c r="J45" s="37"/>
      <c r="K45" s="279"/>
      <c r="L45" s="276"/>
      <c r="M45" s="401">
        <v>0.02</v>
      </c>
      <c r="N45" s="344">
        <f>N79*M45</f>
        <v>7707.987993879492</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24379230.455843307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20804369.101833228</v>
      </c>
      <c r="N52" s="272">
        <f t="shared" ref="N52:N58" si="1">K52*M52</f>
        <v>20804369.101833228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155555.96118306171</v>
      </c>
      <c r="N53" s="272">
        <f t="shared" si="1"/>
        <v>4666678.835491851</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94904.642023518492</v>
      </c>
      <c r="N54" s="272">
        <f t="shared" si="1"/>
        <v>5694278.5214111097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58281.655138524147</v>
      </c>
      <c r="N55" s="272">
        <f t="shared" si="1"/>
        <v>699379.86166228983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2003399.2289546409</v>
      </c>
      <c r="N56" s="272">
        <f t="shared" si="1"/>
        <v>4006798.4579092818</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1222855.7572662288</v>
      </c>
      <c r="N57" s="272">
        <f t="shared" si="1"/>
        <v>6114278.7863311442</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31675.991851996434</v>
      </c>
      <c r="N58" s="272">
        <f t="shared" si="1"/>
        <v>2217319.4296397502</v>
      </c>
    </row>
    <row r="59" spans="1:14" ht="15.75" thickBot="1">
      <c r="B59" s="825" t="s">
        <v>953</v>
      </c>
      <c r="C59" s="826"/>
      <c r="D59" s="826"/>
      <c r="E59" s="826"/>
      <c r="F59" s="826"/>
      <c r="G59" s="826"/>
      <c r="H59" s="826"/>
      <c r="I59" s="826"/>
      <c r="J59" s="826"/>
      <c r="K59" s="826"/>
      <c r="L59" s="826"/>
      <c r="M59" s="827"/>
      <c r="N59" s="394">
        <f>SUM(N52:N58)</f>
        <v>44203102.994278654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2">
        <f>VLOOKUP(A64,TRANSPORTE!A5:D117,4,FALSE)</f>
        <v>175856.84461906506</v>
      </c>
      <c r="M64" s="913"/>
      <c r="N64" s="287">
        <f>K64*L64</f>
        <v>8792.8422309532525</v>
      </c>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8792.8422309532525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68976525.692046896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13795305.13840938</v>
      </c>
      <c r="M86" s="861"/>
      <c r="N86" s="51"/>
    </row>
    <row r="87" spans="1:14">
      <c r="B87" s="89" t="s">
        <v>973</v>
      </c>
      <c r="C87" s="90"/>
      <c r="D87" s="90"/>
      <c r="E87" s="90"/>
      <c r="F87" s="90"/>
      <c r="G87" s="90"/>
      <c r="H87" s="90"/>
      <c r="I87" s="87"/>
      <c r="J87" s="88"/>
      <c r="K87" s="304">
        <v>0.05</v>
      </c>
      <c r="L87" s="860">
        <f>N81*K87</f>
        <v>3448826.284602345</v>
      </c>
      <c r="M87" s="861"/>
      <c r="N87" s="51"/>
    </row>
    <row r="88" spans="1:14" ht="15.75" thickBot="1">
      <c r="B88" s="91" t="s">
        <v>974</v>
      </c>
      <c r="C88" s="92"/>
      <c r="D88" s="92"/>
      <c r="E88" s="92"/>
      <c r="F88" s="92"/>
      <c r="G88" s="92"/>
      <c r="H88" s="92"/>
      <c r="I88" s="93"/>
      <c r="J88" s="94"/>
      <c r="K88" s="305">
        <v>0.05</v>
      </c>
      <c r="L88" s="862">
        <f>N81*K88</f>
        <v>3448826.284602345</v>
      </c>
      <c r="M88" s="863"/>
      <c r="N88" s="51"/>
    </row>
    <row r="89" spans="1:14" ht="15.75" thickBot="1">
      <c r="B89" s="825" t="s">
        <v>953</v>
      </c>
      <c r="C89" s="826"/>
      <c r="D89" s="826"/>
      <c r="E89" s="826"/>
      <c r="F89" s="826"/>
      <c r="G89" s="826"/>
      <c r="H89" s="826"/>
      <c r="I89" s="826"/>
      <c r="J89" s="826"/>
      <c r="K89" s="826"/>
      <c r="L89" s="826"/>
      <c r="M89" s="827"/>
      <c r="N89" s="52">
        <f>L86+L87+L88</f>
        <v>20692957.707614068</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89669483.39966096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140</v>
      </c>
      <c r="B36" s="874" t="str">
        <f>VLOOKUP(A36,EQUIPOS!A6:D154,3,FALSE)</f>
        <v>Camisa para Pilote D=1.20m</v>
      </c>
      <c r="C36" s="875"/>
      <c r="D36" s="875"/>
      <c r="E36" s="875"/>
      <c r="F36" s="875"/>
      <c r="G36" s="875"/>
      <c r="H36" s="876"/>
      <c r="I36" s="267"/>
      <c r="J36" s="268"/>
      <c r="K36" s="269">
        <f>VLOOKUP(A36,EQUIPOS!A6:D163,4,FALSE)</f>
        <v>30425.953457719042</v>
      </c>
      <c r="L36" s="270"/>
      <c r="M36" s="271">
        <v>1</v>
      </c>
      <c r="N36" s="272">
        <f t="shared" ref="N36:N42" si="0">K36/M36</f>
        <v>30425.953457719042</v>
      </c>
    </row>
    <row r="37" spans="1:14">
      <c r="A37" s="113" t="s">
        <v>206</v>
      </c>
      <c r="B37" s="874" t="str">
        <f>VLOOKUP(A37,EQUIPOS!A7:D154,3,FALSE)</f>
        <v>Equipo de Soldadura</v>
      </c>
      <c r="C37" s="875"/>
      <c r="D37" s="875"/>
      <c r="E37" s="875"/>
      <c r="F37" s="875"/>
      <c r="G37" s="875"/>
      <c r="H37" s="876"/>
      <c r="I37" s="421"/>
      <c r="J37" s="422"/>
      <c r="K37" s="269">
        <f>VLOOKUP(A37,EQUIPOS!A7:D164,4,FALSE)</f>
        <v>11006.364617362808</v>
      </c>
      <c r="L37" s="335"/>
      <c r="M37" s="336">
        <v>1</v>
      </c>
      <c r="N37" s="272">
        <f t="shared" si="0"/>
        <v>11006.364617362808</v>
      </c>
    </row>
    <row r="38" spans="1:14">
      <c r="A38" s="113" t="s">
        <v>242</v>
      </c>
      <c r="B38" s="874" t="str">
        <f>VLOOKUP(A38,EQUIPOS!A8:D154,3,FALSE)</f>
        <v>Grúa con torre capacidad 1 ton en la punta.</v>
      </c>
      <c r="C38" s="875"/>
      <c r="D38" s="875"/>
      <c r="E38" s="875"/>
      <c r="F38" s="875"/>
      <c r="G38" s="875"/>
      <c r="H38" s="876"/>
      <c r="I38" s="421"/>
      <c r="J38" s="422"/>
      <c r="K38" s="438">
        <f>VLOOKUP(A38,EQUIPOS!A8:D165,4,FALSE)</f>
        <v>191878.75901043334</v>
      </c>
      <c r="L38" s="335"/>
      <c r="M38" s="336">
        <v>2.5</v>
      </c>
      <c r="N38" s="272">
        <f t="shared" si="0"/>
        <v>76751.50360417334</v>
      </c>
    </row>
    <row r="39" spans="1:14">
      <c r="A39" s="113" t="s">
        <v>267</v>
      </c>
      <c r="B39" s="874" t="str">
        <f>VLOOKUP(A39,EQUIPOS!A9:D154,3,FALSE)</f>
        <v>Motobomba de concreto</v>
      </c>
      <c r="C39" s="875"/>
      <c r="D39" s="875"/>
      <c r="E39" s="875"/>
      <c r="F39" s="875"/>
      <c r="G39" s="875"/>
      <c r="H39" s="876"/>
      <c r="I39" s="421"/>
      <c r="J39" s="422"/>
      <c r="K39" s="438">
        <f>VLOOKUP(A39,EQUIPOS!A9:D166,4,FALSE)</f>
        <v>59597.931008568274</v>
      </c>
      <c r="L39" s="335"/>
      <c r="M39" s="336">
        <v>2.5499800000000001</v>
      </c>
      <c r="N39" s="272">
        <f t="shared" si="0"/>
        <v>23371.920959602925</v>
      </c>
    </row>
    <row r="40" spans="1:14">
      <c r="A40" s="113" t="s">
        <v>277</v>
      </c>
      <c r="B40" s="874" t="str">
        <f>VLOOKUP(A40,EQUIPOS!A10:D154,3,FALSE)</f>
        <v>Pala auxiliar de piloteadora</v>
      </c>
      <c r="C40" s="875"/>
      <c r="D40" s="875"/>
      <c r="E40" s="875"/>
      <c r="F40" s="875"/>
      <c r="G40" s="875"/>
      <c r="H40" s="876"/>
      <c r="I40" s="421"/>
      <c r="J40" s="422"/>
      <c r="K40" s="438">
        <f>VLOOKUP(A40,EQUIPOS!A10:D167,4,FALSE)</f>
        <v>403691.64588822663</v>
      </c>
      <c r="L40" s="335"/>
      <c r="M40" s="336">
        <v>2.5</v>
      </c>
      <c r="N40" s="272">
        <f t="shared" si="0"/>
        <v>161476.65835529065</v>
      </c>
    </row>
    <row r="41" spans="1:14">
      <c r="A41" s="113" t="s">
        <v>282</v>
      </c>
      <c r="B41" s="874" t="str">
        <f>VLOOKUP(A41,EQUIPOS!A6:D154,3,FALSE)</f>
        <v>Piloteadora potencia 250KW, RPM 1800, fuerza elevadora 200KN</v>
      </c>
      <c r="C41" s="875"/>
      <c r="D41" s="875"/>
      <c r="E41" s="875"/>
      <c r="F41" s="875"/>
      <c r="G41" s="875"/>
      <c r="H41" s="876"/>
      <c r="I41" s="421"/>
      <c r="J41" s="422"/>
      <c r="K41" s="438">
        <f>VLOOKUP(A41,EQUIPOS!A6:D154,4,FALSE)</f>
        <v>532292.32720688672</v>
      </c>
      <c r="L41" s="335"/>
      <c r="M41" s="336">
        <v>1</v>
      </c>
      <c r="N41" s="272">
        <f t="shared" si="0"/>
        <v>532292.32720688672</v>
      </c>
    </row>
    <row r="42" spans="1:14">
      <c r="A42" s="113" t="s">
        <v>310</v>
      </c>
      <c r="B42" s="874" t="str">
        <f>VLOOKUP(A42,EQUIPOS!A12:D156,3,FALSE)</f>
        <v>Retroexcavadora A25C</v>
      </c>
      <c r="C42" s="875"/>
      <c r="D42" s="875"/>
      <c r="E42" s="875"/>
      <c r="F42" s="875"/>
      <c r="G42" s="875"/>
      <c r="H42" s="876"/>
      <c r="I42" s="328"/>
      <c r="J42" s="330"/>
      <c r="K42" s="438">
        <f>VLOOKUP(A42,EQUIPOS!A12:D169,4,FALSE)</f>
        <v>196812.88160050809</v>
      </c>
      <c r="L42" s="423"/>
      <c r="M42" s="424">
        <v>2.5</v>
      </c>
      <c r="N42" s="272">
        <f t="shared" si="0"/>
        <v>78725.152640203232</v>
      </c>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N83*M45</f>
        <v>8989.0050753001669</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923038.88591653889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11729.877094772908</v>
      </c>
      <c r="N52" s="272">
        <f>K52*M52</f>
        <v>27623.860558190197</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3839.0930752859736</v>
      </c>
      <c r="N53" s="272">
        <f>K53*M53</f>
        <v>474896.62244453083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405996.42253487941</v>
      </c>
      <c r="N54" s="272">
        <f>K54*M54</f>
        <v>334812.28683507012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837332.7698377911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2">
        <f>VLOOKUP(A64,TRANSPORTE!A5:D117,4,FALSE)</f>
        <v>1255.9989130930808</v>
      </c>
      <c r="M64" s="913"/>
      <c r="N64" s="287">
        <f>K64*L64</f>
        <v>1632.798587021005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2">
        <f>VLOOKUP(A65,TRANSPORTE!A6:D117,4,FALSE)</f>
        <v>1109.8065545074269</v>
      </c>
      <c r="M65" s="913"/>
      <c r="N65" s="287">
        <f>K65*L65</f>
        <v>55.490327725371344</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1688.2889147463763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1851949.9954220781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370389.99908441561</v>
      </c>
      <c r="M90" s="861"/>
      <c r="N90" s="51"/>
    </row>
    <row r="91" spans="1:14">
      <c r="B91" s="89" t="s">
        <v>973</v>
      </c>
      <c r="C91" s="90"/>
      <c r="D91" s="90"/>
      <c r="E91" s="90"/>
      <c r="F91" s="90"/>
      <c r="G91" s="90"/>
      <c r="H91" s="90"/>
      <c r="I91" s="87"/>
      <c r="J91" s="88"/>
      <c r="K91" s="304">
        <v>0.05</v>
      </c>
      <c r="L91" s="860">
        <f>N85*K91</f>
        <v>92597.499771103903</v>
      </c>
      <c r="M91" s="861"/>
      <c r="N91" s="51"/>
    </row>
    <row r="92" spans="1:14" ht="15.75" thickBot="1">
      <c r="B92" s="91" t="s">
        <v>974</v>
      </c>
      <c r="C92" s="92"/>
      <c r="D92" s="92"/>
      <c r="E92" s="92"/>
      <c r="F92" s="92"/>
      <c r="G92" s="92"/>
      <c r="H92" s="92"/>
      <c r="I92" s="93"/>
      <c r="J92" s="94"/>
      <c r="K92" s="305">
        <v>0.05</v>
      </c>
      <c r="L92" s="862">
        <f>N85*K92</f>
        <v>92597.499771103903</v>
      </c>
      <c r="M92" s="863"/>
      <c r="N92" s="51"/>
    </row>
    <row r="93" spans="1:14" ht="15.75" thickBot="1">
      <c r="B93" s="825" t="s">
        <v>953</v>
      </c>
      <c r="C93" s="826"/>
      <c r="D93" s="826"/>
      <c r="E93" s="826"/>
      <c r="F93" s="826"/>
      <c r="G93" s="826"/>
      <c r="H93" s="826"/>
      <c r="I93" s="826"/>
      <c r="J93" s="826"/>
      <c r="K93" s="826"/>
      <c r="L93" s="826"/>
      <c r="M93" s="827"/>
      <c r="N93" s="52">
        <f>L90+L91+L92</f>
        <v>555584.99862662342</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2407534.9940487016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182</v>
      </c>
      <c r="B36" s="874" t="str">
        <f>VLOOKUP(A36,EQUIPOS!A6:D154,3,FALSE)</f>
        <v xml:space="preserve">Compresor para penetrar roca
</v>
      </c>
      <c r="C36" s="875"/>
      <c r="D36" s="875"/>
      <c r="E36" s="875"/>
      <c r="F36" s="875"/>
      <c r="G36" s="875"/>
      <c r="H36" s="876"/>
      <c r="I36" s="267"/>
      <c r="J36" s="268"/>
      <c r="K36" s="269">
        <f>VLOOKUP(A36,EQUIPOS!A6:D163,4,FALSE)</f>
        <v>117560.24126904547</v>
      </c>
      <c r="L36" s="270"/>
      <c r="M36" s="271">
        <v>0.125</v>
      </c>
      <c r="N36" s="272">
        <f>K36/M36</f>
        <v>940481.93015236373</v>
      </c>
    </row>
    <row r="37" spans="1:14">
      <c r="A37" s="113" t="s">
        <v>242</v>
      </c>
      <c r="B37" s="874" t="str">
        <f>VLOOKUP(A37,EQUIPOS!A7:D154,3,FALSE)</f>
        <v>Grúa con torre capacidad 1 ton en la punta.</v>
      </c>
      <c r="C37" s="875"/>
      <c r="D37" s="875"/>
      <c r="E37" s="875"/>
      <c r="F37" s="875"/>
      <c r="G37" s="875"/>
      <c r="H37" s="876"/>
      <c r="I37" s="421"/>
      <c r="J37" s="422"/>
      <c r="K37" s="269">
        <f>VLOOKUP(A37,EQUIPOS!A7:D164,4,FALSE)</f>
        <v>191878.75901043334</v>
      </c>
      <c r="L37" s="335"/>
      <c r="M37" s="336">
        <v>2.5</v>
      </c>
      <c r="N37" s="272">
        <f>K37/M37</f>
        <v>76751.50360417334</v>
      </c>
    </row>
    <row r="38" spans="1:14">
      <c r="A38" s="113" t="s">
        <v>267</v>
      </c>
      <c r="B38" s="874" t="str">
        <f>VLOOKUP(A38,EQUIPOS!A8:D154,3,FALSE)</f>
        <v>Motobomba de concreto</v>
      </c>
      <c r="C38" s="875"/>
      <c r="D38" s="875"/>
      <c r="E38" s="875"/>
      <c r="F38" s="875"/>
      <c r="G38" s="875"/>
      <c r="H38" s="876"/>
      <c r="I38" s="421"/>
      <c r="J38" s="422"/>
      <c r="K38" s="438">
        <f>VLOOKUP(A38,EQUIPOS!A8:D165,4,FALSE)</f>
        <v>59597.931008568274</v>
      </c>
      <c r="L38" s="335"/>
      <c r="M38" s="336">
        <v>0.65</v>
      </c>
      <c r="N38" s="272">
        <f>K38/M38</f>
        <v>91689.124628566569</v>
      </c>
    </row>
    <row r="39" spans="1:14">
      <c r="A39" s="113" t="s">
        <v>310</v>
      </c>
      <c r="B39" s="874" t="str">
        <f>VLOOKUP(A39,EQUIPOS!A9:D154,3,FALSE)</f>
        <v>Retroexcavadora A25C</v>
      </c>
      <c r="C39" s="875"/>
      <c r="D39" s="875"/>
      <c r="E39" s="875"/>
      <c r="F39" s="875"/>
      <c r="G39" s="875"/>
      <c r="H39" s="876"/>
      <c r="I39" s="421"/>
      <c r="J39" s="422"/>
      <c r="K39" s="438">
        <f>VLOOKUP(A39,EQUIPOS!A9:D166,4,FALSE)</f>
        <v>196812.88160050809</v>
      </c>
      <c r="L39" s="335"/>
      <c r="M39" s="336">
        <v>0.65</v>
      </c>
      <c r="N39" s="272">
        <f>K39/M39</f>
        <v>302789.04861616628</v>
      </c>
    </row>
    <row r="40" spans="1:14">
      <c r="A40" s="113"/>
      <c r="B40" s="874"/>
      <c r="C40" s="875"/>
      <c r="D40" s="875"/>
      <c r="E40" s="875"/>
      <c r="F40" s="875"/>
      <c r="G40" s="875"/>
      <c r="H40" s="876"/>
      <c r="I40" s="421"/>
      <c r="J40" s="422"/>
      <c r="K40" s="438"/>
      <c r="L40" s="335"/>
      <c r="M40" s="336"/>
      <c r="N40" s="272"/>
    </row>
    <row r="41" spans="1:14">
      <c r="A41" s="113"/>
      <c r="B41" s="874"/>
      <c r="C41" s="875"/>
      <c r="D41" s="875"/>
      <c r="E41" s="875"/>
      <c r="F41" s="875"/>
      <c r="G41" s="875"/>
      <c r="H41" s="876"/>
      <c r="I41" s="421"/>
      <c r="J41" s="422"/>
      <c r="K41" s="438"/>
      <c r="L41" s="335"/>
      <c r="M41" s="336"/>
      <c r="N41" s="272"/>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N87*M45</f>
        <v>46742.82639156087</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1458454.4333928309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3839.0930752859736</v>
      </c>
      <c r="N52" s="272">
        <f>K52*M52</f>
        <v>683851.13632012426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405996.42253487941</v>
      </c>
      <c r="N53" s="272">
        <f t="shared" ref="N53:N59" si="0">K53*M53</f>
        <v>482129.69304250099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6151.168517310035</v>
      </c>
      <c r="N54" s="272">
        <f t="shared" si="0"/>
        <v>1845.3505551930105</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2340.3563352721903</v>
      </c>
      <c r="N55" s="272">
        <f t="shared" si="0"/>
        <v>7021.069005816571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10624.74562080824</v>
      </c>
      <c r="N56" s="272">
        <f t="shared" si="0"/>
        <v>2656.1864052020601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1230.2337034620066</v>
      </c>
      <c r="N57" s="272">
        <f t="shared" si="0"/>
        <v>1230.2337034620066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1254.7326536519947</v>
      </c>
      <c r="N58" s="272">
        <f t="shared" si="0"/>
        <v>1254.7326536519947</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9506.3513449336915</v>
      </c>
      <c r="N59" s="272">
        <f t="shared" si="0"/>
        <v>4353.9089159796313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1184342.3106019304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2">
        <f>VLOOKUP(A68,TRANSPORTE!A5:D117,4,FALSE)</f>
        <v>1255.9989130930808</v>
      </c>
      <c r="M68" s="913"/>
      <c r="N68" s="287">
        <f>K68*L68</f>
        <v>1632.798587021005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2">
        <f>VLOOKUP(A69,TRANSPORTE!A6:D117,4,FALSE)</f>
        <v>1109.8065545074269</v>
      </c>
      <c r="M69" s="913"/>
      <c r="N69" s="287">
        <f>K69*L69</f>
        <v>55.490327725371344</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1688.2889147463763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1"/>
      <c r="C86" s="902"/>
      <c r="D86" s="902"/>
      <c r="E86" s="902"/>
      <c r="F86" s="902"/>
      <c r="G86" s="902"/>
      <c r="H86" s="902"/>
      <c r="I86" s="126"/>
      <c r="J86" s="126"/>
      <c r="K86" s="126"/>
      <c r="L86" s="915"/>
      <c r="M86" s="915"/>
      <c r="N86" s="45"/>
    </row>
    <row r="87" spans="1:14" ht="15.75" thickBot="1">
      <c r="B87" s="914" t="s">
        <v>953</v>
      </c>
      <c r="C87" s="868"/>
      <c r="D87" s="868"/>
      <c r="E87" s="868"/>
      <c r="F87" s="868"/>
      <c r="G87" s="868"/>
      <c r="H87" s="868"/>
      <c r="I87" s="868"/>
      <c r="J87" s="868"/>
      <c r="K87" s="868"/>
      <c r="L87" s="868"/>
      <c r="M87" s="869"/>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3111913.2968251165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0" t="s">
        <v>969</v>
      </c>
      <c r="C93" s="871"/>
      <c r="D93" s="871"/>
      <c r="E93" s="871"/>
      <c r="F93" s="871"/>
      <c r="G93" s="871"/>
      <c r="H93" s="871"/>
      <c r="I93" s="314"/>
      <c r="J93" s="334"/>
      <c r="K93" s="302" t="s">
        <v>970</v>
      </c>
      <c r="L93" s="872" t="s">
        <v>971</v>
      </c>
      <c r="M93" s="873"/>
      <c r="N93" s="303"/>
    </row>
    <row r="94" spans="1:14">
      <c r="B94" s="858" t="s">
        <v>972</v>
      </c>
      <c r="C94" s="859"/>
      <c r="D94" s="859"/>
      <c r="E94" s="859"/>
      <c r="F94" s="859"/>
      <c r="G94" s="859"/>
      <c r="H94" s="859"/>
      <c r="I94" s="87"/>
      <c r="J94" s="88"/>
      <c r="K94" s="304">
        <v>0.2</v>
      </c>
      <c r="L94" s="860">
        <f>N89*K94</f>
        <v>622382.65936502337</v>
      </c>
      <c r="M94" s="861"/>
      <c r="N94" s="51"/>
    </row>
    <row r="95" spans="1:14">
      <c r="B95" s="89" t="s">
        <v>973</v>
      </c>
      <c r="C95" s="90"/>
      <c r="D95" s="90"/>
      <c r="E95" s="90"/>
      <c r="F95" s="90"/>
      <c r="G95" s="90"/>
      <c r="H95" s="90"/>
      <c r="I95" s="87"/>
      <c r="J95" s="88"/>
      <c r="K95" s="304">
        <v>0.05</v>
      </c>
      <c r="L95" s="860">
        <f>N89*K95</f>
        <v>155595.66484125584</v>
      </c>
      <c r="M95" s="861"/>
      <c r="N95" s="51"/>
    </row>
    <row r="96" spans="1:14" ht="15.75" thickBot="1">
      <c r="B96" s="91" t="s">
        <v>974</v>
      </c>
      <c r="C96" s="92"/>
      <c r="D96" s="92"/>
      <c r="E96" s="92"/>
      <c r="F96" s="92"/>
      <c r="G96" s="92"/>
      <c r="H96" s="92"/>
      <c r="I96" s="93"/>
      <c r="J96" s="94"/>
      <c r="K96" s="305">
        <v>0.05</v>
      </c>
      <c r="L96" s="862">
        <f>N89*K96</f>
        <v>155595.66484125584</v>
      </c>
      <c r="M96" s="863"/>
      <c r="N96" s="51"/>
    </row>
    <row r="97" spans="1:14" ht="15.75" thickBot="1">
      <c r="B97" s="825" t="s">
        <v>953</v>
      </c>
      <c r="C97" s="826"/>
      <c r="D97" s="826"/>
      <c r="E97" s="826"/>
      <c r="F97" s="826"/>
      <c r="G97" s="826"/>
      <c r="H97" s="826"/>
      <c r="I97" s="826"/>
      <c r="J97" s="826"/>
      <c r="K97" s="826"/>
      <c r="L97" s="826"/>
      <c r="M97" s="827"/>
      <c r="N97" s="52">
        <f>L94+L95+L96</f>
        <v>933573.98904753511</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4045487.2858726517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40.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2"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91833.289918863054</v>
      </c>
      <c r="L36" s="270"/>
      <c r="M36" s="271">
        <v>0.16</v>
      </c>
      <c r="N36" s="272">
        <f>K36/M36</f>
        <v>573958.06199289404</v>
      </c>
    </row>
    <row r="37" spans="1:14">
      <c r="A37" s="113" t="s">
        <v>261</v>
      </c>
      <c r="B37" s="874" t="str">
        <f>VLOOKUP(A37,EQUIPOS!A7:D154,3,FALSE)</f>
        <v xml:space="preserve">Motobomba 3 PULGADAS (incluye operario)
</v>
      </c>
      <c r="C37" s="875"/>
      <c r="D37" s="875"/>
      <c r="E37" s="875"/>
      <c r="F37" s="875"/>
      <c r="G37" s="875"/>
      <c r="H37" s="876"/>
      <c r="I37" s="421"/>
      <c r="J37" s="422"/>
      <c r="K37" s="269">
        <f>VLOOKUP(A37,EQUIPOS!A7:D164,4,FALSE)</f>
        <v>19627.448977092808</v>
      </c>
      <c r="L37" s="335"/>
      <c r="M37" s="336">
        <v>0.16</v>
      </c>
      <c r="N37" s="272">
        <f>K37/M37</f>
        <v>122671.55610683004</v>
      </c>
    </row>
    <row r="38" spans="1:14">
      <c r="A38" s="113"/>
      <c r="B38" s="874"/>
      <c r="C38" s="875"/>
      <c r="D38" s="875"/>
      <c r="E38" s="875"/>
      <c r="F38" s="875"/>
      <c r="G38" s="875"/>
      <c r="H38" s="876"/>
      <c r="I38" s="421"/>
      <c r="J38" s="422"/>
      <c r="K38" s="438"/>
      <c r="L38" s="335"/>
      <c r="M38" s="336"/>
      <c r="N38" s="272"/>
    </row>
    <row r="39" spans="1:14">
      <c r="A39" s="113"/>
      <c r="B39" s="874"/>
      <c r="C39" s="875"/>
      <c r="D39" s="875"/>
      <c r="E39" s="875"/>
      <c r="F39" s="875"/>
      <c r="G39" s="875"/>
      <c r="H39" s="876"/>
      <c r="I39" s="421"/>
      <c r="J39" s="422"/>
      <c r="K39" s="438"/>
      <c r="L39" s="335"/>
      <c r="M39" s="336"/>
      <c r="N39" s="272"/>
    </row>
    <row r="40" spans="1:14">
      <c r="A40" s="113"/>
      <c r="B40" s="874"/>
      <c r="C40" s="875"/>
      <c r="D40" s="875"/>
      <c r="E40" s="875"/>
      <c r="F40" s="875"/>
      <c r="G40" s="875"/>
      <c r="H40" s="876"/>
      <c r="I40" s="328"/>
      <c r="J40" s="330"/>
      <c r="K40" s="438"/>
      <c r="L40" s="423"/>
      <c r="M40" s="424"/>
      <c r="N40" s="272"/>
    </row>
    <row r="41" spans="1:14">
      <c r="B41" s="874"/>
      <c r="C41" s="875"/>
      <c r="D41" s="875"/>
      <c r="E41" s="875"/>
      <c r="F41" s="875"/>
      <c r="G41" s="875"/>
      <c r="H41" s="876"/>
      <c r="I41" s="36"/>
      <c r="J41" s="37"/>
      <c r="K41" s="438"/>
      <c r="L41" s="276"/>
      <c r="M41" s="277"/>
      <c r="N41" s="272"/>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0.05</v>
      </c>
      <c r="N43" s="344">
        <f>N77*M43</f>
        <v>12625.400141187813</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709255.01824091189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10624.74562080824</v>
      </c>
      <c r="N50" s="272">
        <f>K50*M50</f>
        <v>2124.9491241616483</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1230.2337034620066</v>
      </c>
      <c r="N51" s="272">
        <f>K51*M51</f>
        <v>1230.2337034620066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1254.7326536519947</v>
      </c>
      <c r="N52" s="272">
        <f>K52*M52</f>
        <v>627.36632682599736</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3667.0096974737394</v>
      </c>
      <c r="N53" s="272">
        <f>K53*M53</f>
        <v>550051.45462106087</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417498.09052308829</v>
      </c>
      <c r="N54" s="272">
        <f>K54*M54</f>
        <v>417498.09052308829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971532.09429859882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2">
        <f>VLOOKUP(A63,TRANSPORTE!A5:D117,4,FALSE)</f>
        <v>1255.9989130930808</v>
      </c>
      <c r="M63" s="913"/>
      <c r="N63" s="287">
        <f>K63*L63</f>
        <v>1255.9989130930808</v>
      </c>
    </row>
    <row r="64" spans="1:14">
      <c r="B64" s="46"/>
      <c r="C64" s="47"/>
      <c r="D64" s="47"/>
      <c r="E64" s="47"/>
      <c r="F64" s="47"/>
      <c r="G64" s="4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1255.9989130930808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1934551.11427636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386910.222855272</v>
      </c>
      <c r="M84" s="861"/>
      <c r="N84" s="51"/>
    </row>
    <row r="85" spans="1:14">
      <c r="B85" s="89" t="s">
        <v>973</v>
      </c>
      <c r="C85" s="90"/>
      <c r="D85" s="90"/>
      <c r="E85" s="90"/>
      <c r="F85" s="90"/>
      <c r="G85" s="90"/>
      <c r="H85" s="90"/>
      <c r="I85" s="87"/>
      <c r="J85" s="88"/>
      <c r="K85" s="304">
        <v>0.05</v>
      </c>
      <c r="L85" s="860">
        <f>N79*K85</f>
        <v>96727.555713818001</v>
      </c>
      <c r="M85" s="861"/>
      <c r="N85" s="51"/>
    </row>
    <row r="86" spans="1:14" ht="15.75" thickBot="1">
      <c r="B86" s="91" t="s">
        <v>974</v>
      </c>
      <c r="C86" s="92"/>
      <c r="D86" s="92"/>
      <c r="E86" s="92"/>
      <c r="F86" s="92"/>
      <c r="G86" s="92"/>
      <c r="H86" s="92"/>
      <c r="I86" s="93"/>
      <c r="J86" s="94"/>
      <c r="K86" s="305">
        <v>0.05</v>
      </c>
      <c r="L86" s="862">
        <f>N79*K86</f>
        <v>96727.555713818001</v>
      </c>
      <c r="M86" s="863"/>
      <c r="N86" s="51"/>
    </row>
    <row r="87" spans="1:14" ht="15.75" thickBot="1">
      <c r="B87" s="825" t="s">
        <v>953</v>
      </c>
      <c r="C87" s="826"/>
      <c r="D87" s="826"/>
      <c r="E87" s="826"/>
      <c r="F87" s="826"/>
      <c r="G87" s="826"/>
      <c r="H87" s="826"/>
      <c r="I87" s="826"/>
      <c r="J87" s="826"/>
      <c r="K87" s="826"/>
      <c r="L87" s="826"/>
      <c r="M87" s="827"/>
      <c r="N87" s="52">
        <f>L84+L85+L86</f>
        <v>580365.33428290801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2514916.4485592679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P124"/>
  <sheetViews>
    <sheetView topLeftCell="A28" zoomScale="75" zoomScaleNormal="75" workbookViewId="0">
      <selection activeCell="N75" sqref="N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 min="16" max="16" width="13.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38.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452"/>
      <c r="L30" s="801" t="s">
        <v>945</v>
      </c>
      <c r="M30" s="802"/>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63925.510904559225</v>
      </c>
      <c r="L36" s="270"/>
      <c r="M36" s="271">
        <v>0.01</v>
      </c>
      <c r="N36" s="272">
        <f t="shared" ref="N36:N41" si="0">K36/M36</f>
        <v>6392551.0904559223</v>
      </c>
    </row>
    <row r="37" spans="1:14">
      <c r="A37" s="113" t="s">
        <v>192</v>
      </c>
      <c r="B37" s="874" t="str">
        <f>VLOOKUP(A37,EQUIPOS!A7:D154,3,FALSE)</f>
        <v>Equipo de acarreo interno</v>
      </c>
      <c r="C37" s="875"/>
      <c r="D37" s="875"/>
      <c r="E37" s="875"/>
      <c r="F37" s="875"/>
      <c r="G37" s="875"/>
      <c r="H37" s="876"/>
      <c r="I37" s="421"/>
      <c r="J37" s="422"/>
      <c r="K37" s="269">
        <f>VLOOKUP(A37,EQUIPOS!A7:D164,4,FALSE)</f>
        <v>72052.501496636702</v>
      </c>
      <c r="L37" s="335"/>
      <c r="M37" s="336">
        <v>0.05</v>
      </c>
      <c r="N37" s="272">
        <f t="shared" si="0"/>
        <v>1441050.0299327339</v>
      </c>
    </row>
    <row r="38" spans="1:14">
      <c r="A38" s="113" t="s">
        <v>217</v>
      </c>
      <c r="B38" s="874" t="str">
        <f>VLOOKUP(A38,EQUIPOS!A8:D154,3,FALSE)</f>
        <v>Equipo de soldadura y de acetileno (incluye soldadura)</v>
      </c>
      <c r="C38" s="875"/>
      <c r="D38" s="875"/>
      <c r="E38" s="875"/>
      <c r="F38" s="875"/>
      <c r="G38" s="875"/>
      <c r="H38" s="876"/>
      <c r="I38" s="421"/>
      <c r="J38" s="422"/>
      <c r="K38" s="269">
        <f>VLOOKUP(A38,EQUIPOS!A8:D165,4,FALSE)</f>
        <v>32303.509774798586</v>
      </c>
      <c r="L38" s="335"/>
      <c r="M38" s="336">
        <v>0.01</v>
      </c>
      <c r="N38" s="272">
        <f t="shared" si="0"/>
        <v>3230350.9774798583</v>
      </c>
    </row>
    <row r="39" spans="1:14">
      <c r="A39" s="113" t="s">
        <v>242</v>
      </c>
      <c r="B39" s="874" t="str">
        <f>VLOOKUP(A39,EQUIPOS!A9:D154,3,FALSE)</f>
        <v>Grúa con torre capacidad 1 ton en la punta.</v>
      </c>
      <c r="C39" s="875"/>
      <c r="D39" s="875"/>
      <c r="E39" s="875"/>
      <c r="F39" s="875"/>
      <c r="G39" s="875"/>
      <c r="H39" s="876"/>
      <c r="I39" s="421"/>
      <c r="J39" s="422"/>
      <c r="K39" s="269">
        <f>VLOOKUP(A39,EQUIPOS!A9:D166,4,FALSE)</f>
        <v>191878.75901043334</v>
      </c>
      <c r="L39" s="335"/>
      <c r="M39" s="336">
        <v>0.04</v>
      </c>
      <c r="N39" s="272">
        <f t="shared" si="0"/>
        <v>4796968.9752608333</v>
      </c>
    </row>
    <row r="40" spans="1:14">
      <c r="A40" s="113" t="s">
        <v>255</v>
      </c>
      <c r="B40" s="874" t="str">
        <f>VLOOKUP(A40,EQUIPOS!A10:D154,3,FALSE)</f>
        <v>Manómetro cable de acero para bajar la celda</v>
      </c>
      <c r="C40" s="875"/>
      <c r="D40" s="875"/>
      <c r="E40" s="875"/>
      <c r="F40" s="875"/>
      <c r="G40" s="875"/>
      <c r="H40" s="876"/>
      <c r="I40" s="328"/>
      <c r="J40" s="330"/>
      <c r="K40" s="269">
        <f>VLOOKUP(A40,EQUIPOS!A10:D167,4,FALSE)</f>
        <v>1581836.0858246731</v>
      </c>
      <c r="L40" s="423"/>
      <c r="M40" s="424">
        <v>1</v>
      </c>
      <c r="N40" s="272">
        <f t="shared" si="0"/>
        <v>1581836.0858246731</v>
      </c>
    </row>
    <row r="41" spans="1:14">
      <c r="A41" t="s">
        <v>320</v>
      </c>
      <c r="B41" s="874" t="str">
        <f>VLOOKUP(A41,EQUIPOS!A11:D155,3,FALSE)</f>
        <v>Retroexcavadora sobre llantas, motor 62HP, Profundidad de excavación de 5.41 metros.</v>
      </c>
      <c r="C41" s="875"/>
      <c r="D41" s="875"/>
      <c r="E41" s="875"/>
      <c r="F41" s="875"/>
      <c r="G41" s="875"/>
      <c r="H41" s="876"/>
      <c r="I41" s="36"/>
      <c r="J41" s="37"/>
      <c r="K41" s="269">
        <f>VLOOKUP(A41,EQUIPOS!A11:D168,4,FALSE)</f>
        <v>141787.8736001444</v>
      </c>
      <c r="L41" s="276"/>
      <c r="M41" s="277">
        <v>0.2</v>
      </c>
      <c r="N41" s="272">
        <f t="shared" si="0"/>
        <v>708939.36800072202</v>
      </c>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0.01</v>
      </c>
      <c r="N43" s="344">
        <f>N81*M43</f>
        <v>6913.9567913614801</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18158610.483746104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20804369.101833228</v>
      </c>
      <c r="N50" s="272">
        <f t="shared" ref="N50:N55" si="1">K50*M50</f>
        <v>20804369.101833228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155555.96118306171</v>
      </c>
      <c r="N51" s="272">
        <f t="shared" si="1"/>
        <v>4666678.835491851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2003399.2289546409</v>
      </c>
      <c r="N52" s="272">
        <f t="shared" si="1"/>
        <v>4006798.4579092818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1222855.7572662288</v>
      </c>
      <c r="N53" s="272">
        <f t="shared" si="1"/>
        <v>6114278.7863311442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94904.642023518492</v>
      </c>
      <c r="N54" s="272">
        <f t="shared" si="1"/>
        <v>5694278.5214111097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58281.655138524147</v>
      </c>
      <c r="N55" s="272">
        <f t="shared" si="1"/>
        <v>699379.86166228983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41985783.564638905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2">
        <f>VLOOKUP(A63,TRANSPORTE!A5:D117,4,FALSE)</f>
        <v>1315250.1533882539</v>
      </c>
      <c r="M63" s="913"/>
      <c r="N63" s="287">
        <f>K63*L63</f>
        <v>1315250.1533882539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2">
        <f>VLOOKUP(A64,TRANSPORTE!A6:D117,4,FALSE)</f>
        <v>169030.76356964611</v>
      </c>
      <c r="M64" s="913"/>
      <c r="N64" s="287">
        <f>K64*L64</f>
        <v>1352246.1085571689</v>
      </c>
    </row>
    <row r="65" spans="1:15">
      <c r="A65" t="s">
        <v>1399</v>
      </c>
      <c r="B65" s="46" t="str">
        <f>VLOOKUP(A65,TRANSPORTE!A6:D117,3,FALSE)</f>
        <v>Pasajes aéreos</v>
      </c>
      <c r="C65" s="47"/>
      <c r="D65" s="47"/>
      <c r="E65" s="47"/>
      <c r="F65" s="47"/>
      <c r="G65" s="47"/>
      <c r="H65" s="311" t="s">
        <v>945</v>
      </c>
      <c r="I65" s="279">
        <v>3</v>
      </c>
      <c r="J65" s="286">
        <v>1</v>
      </c>
      <c r="K65" s="279">
        <f>I65*J65</f>
        <v>3</v>
      </c>
      <c r="L65" s="912">
        <f>VLOOKUP(A65,TRANSPORTE!A6:D117,4,FALSE)</f>
        <v>319368.76122943941</v>
      </c>
      <c r="M65" s="913"/>
      <c r="N65" s="287">
        <f>K65*L65</f>
        <v>958106.28368831822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3625602.5456337407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126"/>
      <c r="J80" s="126"/>
      <c r="K80" s="126"/>
      <c r="L80" s="915"/>
      <c r="M80" s="915"/>
      <c r="N80" s="45"/>
    </row>
    <row r="81" spans="1:16" ht="15.75" thickBot="1">
      <c r="B81" s="914" t="s">
        <v>953</v>
      </c>
      <c r="C81" s="868"/>
      <c r="D81" s="868"/>
      <c r="E81" s="868"/>
      <c r="F81" s="868"/>
      <c r="G81" s="868"/>
      <c r="H81" s="868"/>
      <c r="I81" s="868"/>
      <c r="J81" s="868"/>
      <c r="K81" s="868"/>
      <c r="L81" s="868"/>
      <c r="M81" s="869"/>
      <c r="N81" s="301">
        <f>SUM(N73:N80)</f>
        <v>691395.67913614796</v>
      </c>
    </row>
    <row r="82" spans="1:16" ht="15.75" thickBot="1">
      <c r="B82" s="33"/>
      <c r="C82" s="34"/>
      <c r="D82" s="34"/>
      <c r="E82" s="34"/>
      <c r="F82" s="34"/>
      <c r="G82" s="34"/>
      <c r="H82" s="34"/>
      <c r="I82" s="34"/>
      <c r="J82" s="34"/>
      <c r="K82" s="34"/>
      <c r="L82" s="34"/>
      <c r="M82" s="34"/>
      <c r="N82" s="35"/>
    </row>
    <row r="83" spans="1:16" ht="15.75" thickBot="1">
      <c r="B83" s="825" t="s">
        <v>967</v>
      </c>
      <c r="C83" s="826"/>
      <c r="D83" s="826"/>
      <c r="E83" s="826"/>
      <c r="F83" s="826"/>
      <c r="G83" s="826"/>
      <c r="H83" s="826"/>
      <c r="I83" s="826"/>
      <c r="J83" s="826"/>
      <c r="K83" s="826"/>
      <c r="L83" s="826"/>
      <c r="M83" s="827"/>
      <c r="N83" s="99">
        <f>N45+N58+N68+N81</f>
        <v>64461392.273154899</v>
      </c>
    </row>
    <row r="84" spans="1:16">
      <c r="B84" s="33"/>
      <c r="C84" s="34"/>
      <c r="D84" s="34"/>
      <c r="E84" s="34"/>
      <c r="F84" s="34"/>
      <c r="G84" s="34"/>
      <c r="H84" s="34"/>
      <c r="I84" s="34"/>
      <c r="J84" s="34"/>
      <c r="K84" s="34"/>
      <c r="L84" s="34"/>
      <c r="M84" s="34"/>
      <c r="N84" s="35"/>
    </row>
    <row r="85" spans="1:16">
      <c r="B85" s="64" t="s">
        <v>968</v>
      </c>
      <c r="C85" s="65"/>
      <c r="D85" s="65"/>
      <c r="E85" s="65"/>
      <c r="F85" s="65"/>
      <c r="G85" s="65"/>
      <c r="H85" s="65"/>
      <c r="I85" s="65"/>
      <c r="J85" s="65"/>
      <c r="K85" s="65"/>
      <c r="L85" s="65"/>
      <c r="M85" s="65"/>
      <c r="N85" s="66"/>
    </row>
    <row r="86" spans="1:16" ht="15.75" thickBot="1">
      <c r="B86" s="68"/>
      <c r="C86" s="61"/>
      <c r="D86" s="61"/>
      <c r="E86" s="61"/>
      <c r="F86" s="61"/>
      <c r="G86" s="61"/>
      <c r="H86" s="61"/>
      <c r="I86" s="61"/>
      <c r="J86" s="61"/>
      <c r="K86" s="61"/>
      <c r="L86" s="61"/>
      <c r="M86" s="61"/>
      <c r="N86" s="63"/>
    </row>
    <row r="87" spans="1:16">
      <c r="B87" s="870" t="s">
        <v>969</v>
      </c>
      <c r="C87" s="871"/>
      <c r="D87" s="871"/>
      <c r="E87" s="871"/>
      <c r="F87" s="871"/>
      <c r="G87" s="871"/>
      <c r="H87" s="871"/>
      <c r="I87" s="314"/>
      <c r="J87" s="334"/>
      <c r="K87" s="302" t="s">
        <v>970</v>
      </c>
      <c r="L87" s="872" t="s">
        <v>971</v>
      </c>
      <c r="M87" s="873"/>
      <c r="N87" s="303"/>
    </row>
    <row r="88" spans="1:16">
      <c r="B88" s="858" t="s">
        <v>972</v>
      </c>
      <c r="C88" s="859"/>
      <c r="D88" s="859"/>
      <c r="E88" s="859"/>
      <c r="F88" s="859"/>
      <c r="G88" s="859"/>
      <c r="H88" s="859"/>
      <c r="I88" s="87"/>
      <c r="J88" s="88"/>
      <c r="K88" s="304">
        <v>0.2</v>
      </c>
      <c r="L88" s="860">
        <f>N83*K88</f>
        <v>12892278.45463098</v>
      </c>
      <c r="M88" s="861"/>
      <c r="N88" s="51"/>
    </row>
    <row r="89" spans="1:16">
      <c r="B89" s="89" t="s">
        <v>973</v>
      </c>
      <c r="C89" s="90"/>
      <c r="D89" s="90"/>
      <c r="E89" s="90"/>
      <c r="F89" s="90"/>
      <c r="G89" s="90"/>
      <c r="H89" s="90"/>
      <c r="I89" s="87"/>
      <c r="J89" s="88"/>
      <c r="K89" s="304">
        <v>0.05</v>
      </c>
      <c r="L89" s="860">
        <f>N83*K89</f>
        <v>3223069.6136577451</v>
      </c>
      <c r="M89" s="861"/>
      <c r="N89" s="51"/>
    </row>
    <row r="90" spans="1:16" ht="15.75" thickBot="1">
      <c r="B90" s="91" t="s">
        <v>974</v>
      </c>
      <c r="C90" s="92"/>
      <c r="D90" s="92"/>
      <c r="E90" s="92"/>
      <c r="F90" s="92"/>
      <c r="G90" s="92"/>
      <c r="H90" s="92"/>
      <c r="I90" s="93"/>
      <c r="J90" s="94"/>
      <c r="K90" s="305">
        <v>0.05</v>
      </c>
      <c r="L90" s="862">
        <f>N83*K90</f>
        <v>3223069.6136577451</v>
      </c>
      <c r="M90" s="863"/>
      <c r="N90" s="51"/>
    </row>
    <row r="91" spans="1:16" ht="15.75" thickBot="1">
      <c r="B91" s="825" t="s">
        <v>953</v>
      </c>
      <c r="C91" s="826"/>
      <c r="D91" s="826"/>
      <c r="E91" s="826"/>
      <c r="F91" s="826"/>
      <c r="G91" s="826"/>
      <c r="H91" s="826"/>
      <c r="I91" s="826"/>
      <c r="J91" s="826"/>
      <c r="K91" s="826"/>
      <c r="L91" s="826"/>
      <c r="M91" s="827"/>
      <c r="N91" s="52">
        <f>L88+L89+L90</f>
        <v>19338417.681946471</v>
      </c>
    </row>
    <row r="92" spans="1:16" ht="15.75" thickBot="1">
      <c r="B92" s="33"/>
      <c r="C92" s="34"/>
      <c r="D92" s="34"/>
      <c r="E92" s="34"/>
      <c r="F92" s="34"/>
      <c r="G92" s="34"/>
      <c r="H92" s="34"/>
      <c r="I92" s="34"/>
      <c r="J92" s="34"/>
      <c r="K92" s="34"/>
      <c r="L92" s="34"/>
      <c r="M92" s="34"/>
      <c r="N92" s="35"/>
    </row>
    <row r="93" spans="1:16" ht="15.75" thickBot="1">
      <c r="A93" t="s">
        <v>2016</v>
      </c>
      <c r="B93" s="825" t="s">
        <v>975</v>
      </c>
      <c r="C93" s="826"/>
      <c r="D93" s="826"/>
      <c r="E93" s="826"/>
      <c r="F93" s="826"/>
      <c r="G93" s="826"/>
      <c r="H93" s="826"/>
      <c r="I93" s="826"/>
      <c r="J93" s="826"/>
      <c r="K93" s="826"/>
      <c r="L93" s="826"/>
      <c r="M93" s="827"/>
      <c r="N93" s="188">
        <f>N83+N91</f>
        <v>83799809.955101371</v>
      </c>
      <c r="O93">
        <v>65290782.404488325</v>
      </c>
      <c r="P93" s="646">
        <f>+N93-O93</f>
        <v>18509027.550613046</v>
      </c>
    </row>
    <row r="94" spans="1:16">
      <c r="B94" s="239"/>
      <c r="C94" s="240"/>
      <c r="D94" s="240"/>
      <c r="E94" s="240"/>
      <c r="F94" s="240"/>
      <c r="G94" s="240"/>
      <c r="H94" s="240"/>
      <c r="I94" s="240"/>
      <c r="J94" s="240"/>
      <c r="K94" s="240"/>
      <c r="L94" s="240"/>
      <c r="M94" s="240"/>
      <c r="N94" s="241"/>
    </row>
    <row r="95" spans="1:16">
      <c r="B95" s="242"/>
      <c r="C95" s="243"/>
      <c r="D95" s="243"/>
      <c r="E95" s="243"/>
      <c r="F95" s="243"/>
      <c r="G95" s="243"/>
      <c r="H95" s="243"/>
      <c r="I95" s="243"/>
      <c r="J95" s="243"/>
      <c r="K95" s="243"/>
      <c r="L95" s="243"/>
      <c r="M95" s="243"/>
      <c r="N95" s="244"/>
    </row>
    <row r="96" spans="1:16">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9"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121</v>
      </c>
      <c r="B36" s="874" t="str">
        <f>VLOOKUP(A36,EQUIPOS!A6:D154,3,FALSE)</f>
        <v>Bomba eléctrica para accionar la celda</v>
      </c>
      <c r="C36" s="875"/>
      <c r="D36" s="875"/>
      <c r="E36" s="875"/>
      <c r="F36" s="875"/>
      <c r="G36" s="875"/>
      <c r="H36" s="876"/>
      <c r="I36" s="267"/>
      <c r="J36" s="268"/>
      <c r="K36" s="269">
        <f>VLOOKUP(A36,EQUIPOS!A6:D163,4,FALSE)</f>
        <v>63925.510904559225</v>
      </c>
      <c r="L36" s="270"/>
      <c r="M36" s="271">
        <v>0.01</v>
      </c>
      <c r="N36" s="272">
        <f>K36/M36</f>
        <v>6392551.0904559223</v>
      </c>
    </row>
    <row r="37" spans="1:16">
      <c r="A37" s="113" t="s">
        <v>217</v>
      </c>
      <c r="B37" s="874" t="str">
        <f>VLOOKUP(A37,EQUIPOS!A7:D154,3,FALSE)</f>
        <v>Equipo de soldadura y de acetileno (incluye soldadura)</v>
      </c>
      <c r="C37" s="875"/>
      <c r="D37" s="875"/>
      <c r="E37" s="875"/>
      <c r="F37" s="875"/>
      <c r="G37" s="875"/>
      <c r="H37" s="876"/>
      <c r="I37" s="421"/>
      <c r="J37" s="422"/>
      <c r="K37" s="269">
        <f>VLOOKUP(A37,EQUIPOS!A7:D164,4,FALSE)</f>
        <v>32303.509774798586</v>
      </c>
      <c r="L37" s="335"/>
      <c r="M37" s="336">
        <v>0.01</v>
      </c>
      <c r="N37" s="272">
        <f>K37/M37</f>
        <v>3230350.9774798583</v>
      </c>
    </row>
    <row r="38" spans="1:16">
      <c r="A38" s="113" t="s">
        <v>255</v>
      </c>
      <c r="B38" s="874" t="str">
        <f>VLOOKUP(A38,EQUIPOS!A8:D154,3,FALSE)</f>
        <v>Manómetro cable de acero para bajar la celda</v>
      </c>
      <c r="C38" s="875"/>
      <c r="D38" s="875"/>
      <c r="E38" s="875"/>
      <c r="F38" s="875"/>
      <c r="G38" s="875"/>
      <c r="H38" s="876"/>
      <c r="I38" s="421"/>
      <c r="J38" s="422"/>
      <c r="K38" s="269">
        <f>VLOOKUP(A38,EQUIPOS!A8:D165,4,FALSE)</f>
        <v>1581836.0858246731</v>
      </c>
      <c r="L38" s="335"/>
      <c r="M38" s="336">
        <v>1</v>
      </c>
      <c r="N38" s="272">
        <f>K38/M38</f>
        <v>1581836.0858246731</v>
      </c>
    </row>
    <row r="39" spans="1:16">
      <c r="A39" s="113"/>
      <c r="B39" s="874"/>
      <c r="C39" s="875"/>
      <c r="D39" s="875"/>
      <c r="E39" s="875"/>
      <c r="F39" s="875"/>
      <c r="G39" s="875"/>
      <c r="H39" s="876"/>
      <c r="I39" s="421"/>
      <c r="J39" s="422"/>
      <c r="K39" s="269"/>
      <c r="L39" s="335"/>
      <c r="M39" s="336"/>
      <c r="N39" s="272"/>
    </row>
    <row r="40" spans="1:16">
      <c r="A40" s="113"/>
      <c r="B40" s="874"/>
      <c r="C40" s="875"/>
      <c r="D40" s="875"/>
      <c r="E40" s="875"/>
      <c r="F40" s="875"/>
      <c r="G40" s="875"/>
      <c r="H40" s="876"/>
      <c r="I40" s="328"/>
      <c r="J40" s="330"/>
      <c r="K40" s="269"/>
      <c r="L40" s="423"/>
      <c r="M40" s="424"/>
      <c r="N40" s="272"/>
    </row>
    <row r="41" spans="1:16">
      <c r="B41" s="874"/>
      <c r="C41" s="875"/>
      <c r="D41" s="875"/>
      <c r="E41" s="875"/>
      <c r="F41" s="875"/>
      <c r="G41" s="875"/>
      <c r="H41" s="876"/>
      <c r="I41" s="36"/>
      <c r="J41" s="37"/>
      <c r="K41" s="269"/>
      <c r="L41" s="276"/>
      <c r="M41" s="277"/>
      <c r="N41" s="272"/>
    </row>
    <row r="42" spans="1:16">
      <c r="B42" s="320"/>
      <c r="C42" s="321"/>
      <c r="D42" s="321"/>
      <c r="E42" s="321"/>
      <c r="F42" s="323"/>
      <c r="G42" s="323"/>
      <c r="H42" s="125"/>
      <c r="I42" s="36"/>
      <c r="J42" s="37"/>
      <c r="K42" s="438"/>
      <c r="L42" s="276"/>
      <c r="M42" s="277"/>
      <c r="N42" s="273"/>
    </row>
    <row r="43" spans="1:16">
      <c r="B43" s="882" t="s">
        <v>952</v>
      </c>
      <c r="C43" s="883"/>
      <c r="D43" s="883"/>
      <c r="E43" s="38"/>
      <c r="F43" s="39"/>
      <c r="G43" s="39"/>
      <c r="H43" s="40"/>
      <c r="I43" s="36"/>
      <c r="J43" s="37"/>
      <c r="K43" s="279"/>
      <c r="L43" s="276"/>
      <c r="M43" s="401">
        <v>0.01</v>
      </c>
      <c r="N43" s="344">
        <f>N81*M43</f>
        <v>6913.9567913614801</v>
      </c>
    </row>
    <row r="44" spans="1:16" ht="15.75" thickBot="1">
      <c r="B44" s="874"/>
      <c r="C44" s="875"/>
      <c r="D44" s="875"/>
      <c r="E44" s="875"/>
      <c r="F44" s="875"/>
      <c r="G44" s="875"/>
      <c r="H44" s="876"/>
      <c r="I44" s="884"/>
      <c r="J44" s="885"/>
      <c r="K44" s="41"/>
      <c r="L44" s="886"/>
      <c r="M44" s="887"/>
      <c r="N44" s="105"/>
    </row>
    <row r="45" spans="1:16" ht="15.75" thickBot="1">
      <c r="B45" s="825" t="s">
        <v>953</v>
      </c>
      <c r="C45" s="826"/>
      <c r="D45" s="826"/>
      <c r="E45" s="826"/>
      <c r="F45" s="826"/>
      <c r="G45" s="826"/>
      <c r="H45" s="826"/>
      <c r="I45" s="826"/>
      <c r="J45" s="826"/>
      <c r="K45" s="826"/>
      <c r="L45" s="826"/>
      <c r="M45" s="827"/>
      <c r="N45" s="394">
        <f>SUM(N36:N44)</f>
        <v>11211652.110551814</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20804369.101833228</v>
      </c>
      <c r="N50" s="272">
        <f t="shared" ref="N50:N55" si="0">K50*M50</f>
        <v>20804369.101833228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155555.96118306171</v>
      </c>
      <c r="N51" s="272">
        <f t="shared" si="0"/>
        <v>4666678.835491851</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2003399.2289546409</v>
      </c>
      <c r="N52" s="272">
        <f t="shared" si="0"/>
        <v>4006798.4579092818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1222855.7572662288</v>
      </c>
      <c r="N53" s="272">
        <f t="shared" si="0"/>
        <v>6114278.7863311442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94904.642023518492</v>
      </c>
      <c r="N54" s="272">
        <f t="shared" si="0"/>
        <v>5694278.5214111097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58281.655138524147</v>
      </c>
      <c r="N55" s="272">
        <f t="shared" si="0"/>
        <v>699379.86166228983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41985783.564638905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2">
        <f>VLOOKUP(A63,TRANSPORTE!A5:D117,4,FALSE)</f>
        <v>319368.76122943941</v>
      </c>
      <c r="M63" s="913"/>
      <c r="N63" s="287">
        <f>K63*L63</f>
        <v>958106.28368831822</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2">
        <f>VLOOKUP(A64,TRANSPORTE!A6:D117,4,FALSE)</f>
        <v>1315250.1533882539</v>
      </c>
      <c r="M64" s="913"/>
      <c r="N64" s="287">
        <f>K64*L64</f>
        <v>1315250.1533882539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2">
        <f>VLOOKUP(A65,TRANSPORTE!A6:D117,4,FALSE)</f>
        <v>169030.76356964611</v>
      </c>
      <c r="M65" s="913"/>
      <c r="N65" s="287">
        <f>K65*L65</f>
        <v>1352246.1085571689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3625602.5456337412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44"/>
      <c r="J80" s="44"/>
      <c r="K80" s="44"/>
      <c r="L80" s="980"/>
      <c r="M80" s="981"/>
      <c r="N80" s="45"/>
    </row>
    <row r="81" spans="1:14" ht="15.75" thickBot="1">
      <c r="B81" s="825" t="s">
        <v>953</v>
      </c>
      <c r="C81" s="826"/>
      <c r="D81" s="826"/>
      <c r="E81" s="826"/>
      <c r="F81" s="826"/>
      <c r="G81" s="826"/>
      <c r="H81" s="826"/>
      <c r="I81" s="868"/>
      <c r="J81" s="868"/>
      <c r="K81" s="868"/>
      <c r="L81" s="868"/>
      <c r="M81" s="869"/>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57514433.899960607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11502886.779992122</v>
      </c>
      <c r="M88" s="861"/>
      <c r="N88" s="51"/>
    </row>
    <row r="89" spans="1:14">
      <c r="B89" s="89" t="s">
        <v>973</v>
      </c>
      <c r="C89" s="90"/>
      <c r="D89" s="90"/>
      <c r="E89" s="90"/>
      <c r="F89" s="90"/>
      <c r="G89" s="90"/>
      <c r="H89" s="90"/>
      <c r="I89" s="87"/>
      <c r="J89" s="88"/>
      <c r="K89" s="304">
        <v>0.05</v>
      </c>
      <c r="L89" s="860">
        <f>N83*K89</f>
        <v>2875721.6949980306</v>
      </c>
      <c r="M89" s="861"/>
      <c r="N89" s="51"/>
    </row>
    <row r="90" spans="1:14" ht="15.75" thickBot="1">
      <c r="B90" s="91" t="s">
        <v>974</v>
      </c>
      <c r="C90" s="92"/>
      <c r="D90" s="92"/>
      <c r="E90" s="92"/>
      <c r="F90" s="92"/>
      <c r="G90" s="92"/>
      <c r="H90" s="92"/>
      <c r="I90" s="93"/>
      <c r="J90" s="94"/>
      <c r="K90" s="305">
        <v>0.05</v>
      </c>
      <c r="L90" s="862">
        <f>N83*K90</f>
        <v>2875721.6949980306</v>
      </c>
      <c r="M90" s="863"/>
      <c r="N90" s="51"/>
    </row>
    <row r="91" spans="1:14" ht="15.75" thickBot="1">
      <c r="B91" s="825" t="s">
        <v>953</v>
      </c>
      <c r="C91" s="826"/>
      <c r="D91" s="826"/>
      <c r="E91" s="826"/>
      <c r="F91" s="826"/>
      <c r="G91" s="826"/>
      <c r="H91" s="826"/>
      <c r="I91" s="826"/>
      <c r="J91" s="826"/>
      <c r="K91" s="826"/>
      <c r="L91" s="826"/>
      <c r="M91" s="827"/>
      <c r="N91" s="52">
        <f>L88+L89+L90</f>
        <v>17254330.169988181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74768764.069948792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259</v>
      </c>
      <c r="B36" s="874" t="str">
        <f>VLOOKUP(A36,EQUIPOS!A6:D154,3,FALSE)</f>
        <v>Montacargas</v>
      </c>
      <c r="C36" s="875"/>
      <c r="D36" s="875"/>
      <c r="E36" s="875"/>
      <c r="F36" s="875"/>
      <c r="G36" s="875"/>
      <c r="H36" s="876"/>
      <c r="I36" s="267"/>
      <c r="J36" s="268"/>
      <c r="K36" s="269">
        <f>VLOOKUP(A36,EQUIPOS!A6:D163,4,FALSE)</f>
        <v>73432.556502838546</v>
      </c>
      <c r="L36" s="270"/>
      <c r="M36" s="336">
        <v>1.5</v>
      </c>
      <c r="N36" s="272">
        <f>K36/M36</f>
        <v>48955.037668559031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51648.456365345766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12698.207729275016</v>
      </c>
      <c r="N48" s="272">
        <f>K48*M48</f>
        <v>3977092.3697893573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3977092.3697893573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4082609.2000904381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816521.84001808765</v>
      </c>
      <c r="M84" s="861"/>
      <c r="N84" s="51"/>
    </row>
    <row r="85" spans="1:14">
      <c r="B85" s="89" t="s">
        <v>973</v>
      </c>
      <c r="C85" s="90"/>
      <c r="D85" s="90"/>
      <c r="E85" s="90"/>
      <c r="F85" s="90"/>
      <c r="G85" s="90"/>
      <c r="H85" s="90"/>
      <c r="I85" s="87"/>
      <c r="J85" s="88"/>
      <c r="K85" s="304">
        <v>0.05</v>
      </c>
      <c r="L85" s="860">
        <f>N79*K85</f>
        <v>204130.46000452191</v>
      </c>
      <c r="M85" s="861"/>
      <c r="N85" s="51"/>
    </row>
    <row r="86" spans="1:14" ht="15.75" thickBot="1">
      <c r="B86" s="91" t="s">
        <v>974</v>
      </c>
      <c r="C86" s="92"/>
      <c r="D86" s="92"/>
      <c r="E86" s="92"/>
      <c r="F86" s="92"/>
      <c r="G86" s="92"/>
      <c r="H86" s="92"/>
      <c r="I86" s="93"/>
      <c r="J86" s="94"/>
      <c r="K86" s="305">
        <v>0.05</v>
      </c>
      <c r="L86" s="862">
        <f>N79*K86</f>
        <v>204130.46000452191</v>
      </c>
      <c r="M86" s="863"/>
      <c r="N86" s="51"/>
    </row>
    <row r="87" spans="1:14" ht="15.75" thickBot="1">
      <c r="B87" s="825" t="s">
        <v>953</v>
      </c>
      <c r="C87" s="826"/>
      <c r="D87" s="826"/>
      <c r="E87" s="826"/>
      <c r="F87" s="826"/>
      <c r="G87" s="826"/>
      <c r="H87" s="826"/>
      <c r="I87" s="826"/>
      <c r="J87" s="826"/>
      <c r="K87" s="826"/>
      <c r="L87" s="826"/>
      <c r="M87" s="827"/>
      <c r="N87" s="52">
        <f>L84+L85+L86</f>
        <v>1224782.7600271315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5307391.9601175692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267</v>
      </c>
      <c r="B36" s="874" t="str">
        <f>VLOOKUP(A36,EQUIPOS!A6:D154,3,FALSE)</f>
        <v>Motobomba de concreto</v>
      </c>
      <c r="C36" s="875"/>
      <c r="D36" s="875"/>
      <c r="E36" s="875"/>
      <c r="F36" s="875"/>
      <c r="G36" s="875"/>
      <c r="H36" s="876"/>
      <c r="I36" s="267"/>
      <c r="J36" s="268"/>
      <c r="K36" s="269">
        <f>VLOOKUP(A36,EQUIPOS!A6:D163,4,FALSE)</f>
        <v>59597.931008568274</v>
      </c>
      <c r="L36" s="270"/>
      <c r="M36" s="336">
        <v>2.5</v>
      </c>
      <c r="N36" s="272">
        <f>K36/M36</f>
        <v>23839.17240342731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23839.17240342731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3839.0930752859736</v>
      </c>
      <c r="N48" s="272">
        <f>K48*M48</f>
        <v>179510.92328403264</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385605.601695969</v>
      </c>
      <c r="N49" s="272">
        <f>K49*M49</f>
        <v>257577.2686282986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437088.19191233127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2">
        <f>VLOOKUP(A60,TRANSPORTE!A2:D117,4,FALSE)</f>
        <v>1255.9989130930808</v>
      </c>
      <c r="M60" s="913"/>
      <c r="N60" s="287">
        <f>K60*L60</f>
        <v>1090.6786582333311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1090.6786582333311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462018.04297399189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92403.608594798381</v>
      </c>
      <c r="M84" s="861"/>
      <c r="N84" s="51"/>
    </row>
    <row r="85" spans="1:14">
      <c r="B85" s="89" t="s">
        <v>973</v>
      </c>
      <c r="C85" s="90"/>
      <c r="D85" s="90"/>
      <c r="E85" s="90"/>
      <c r="F85" s="90"/>
      <c r="G85" s="90"/>
      <c r="H85" s="90"/>
      <c r="I85" s="87"/>
      <c r="J85" s="88"/>
      <c r="K85" s="304">
        <v>0.05</v>
      </c>
      <c r="L85" s="860">
        <f>N79*K85</f>
        <v>23100.902148699595</v>
      </c>
      <c r="M85" s="861"/>
      <c r="N85" s="51"/>
    </row>
    <row r="86" spans="1:14" ht="15.75" thickBot="1">
      <c r="B86" s="91" t="s">
        <v>974</v>
      </c>
      <c r="C86" s="92"/>
      <c r="D86" s="92"/>
      <c r="E86" s="92"/>
      <c r="F86" s="92"/>
      <c r="G86" s="92"/>
      <c r="H86" s="92"/>
      <c r="I86" s="93"/>
      <c r="J86" s="94"/>
      <c r="K86" s="305">
        <v>0.05</v>
      </c>
      <c r="L86" s="862">
        <f>N79*K86</f>
        <v>23100.902148699595</v>
      </c>
      <c r="M86" s="863"/>
      <c r="N86" s="51"/>
    </row>
    <row r="87" spans="1:14" ht="15.75" thickBot="1">
      <c r="B87" s="825" t="s">
        <v>953</v>
      </c>
      <c r="C87" s="826"/>
      <c r="D87" s="826"/>
      <c r="E87" s="826"/>
      <c r="F87" s="826"/>
      <c r="G87" s="826"/>
      <c r="H87" s="826"/>
      <c r="I87" s="826"/>
      <c r="J87" s="826"/>
      <c r="K87" s="826"/>
      <c r="L87" s="826"/>
      <c r="M87" s="827"/>
      <c r="N87" s="52">
        <f>L84+L85+L86</f>
        <v>138605.41289219758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600623.45586618944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64" sqref="A64"/>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63925.510904559225</v>
      </c>
      <c r="L36" s="270"/>
      <c r="M36" s="271">
        <v>0.01</v>
      </c>
      <c r="N36" s="272">
        <f t="shared" ref="N36:N41" si="0">K36/M36</f>
        <v>6392551.0904559223</v>
      </c>
    </row>
    <row r="37" spans="1:14">
      <c r="A37" s="113" t="s">
        <v>192</v>
      </c>
      <c r="B37" s="874" t="str">
        <f>VLOOKUP(A37,EQUIPOS!A7:D154,3,FALSE)</f>
        <v>Equipo de acarreo interno</v>
      </c>
      <c r="C37" s="875"/>
      <c r="D37" s="875"/>
      <c r="E37" s="875"/>
      <c r="F37" s="875"/>
      <c r="G37" s="875"/>
      <c r="H37" s="876"/>
      <c r="I37" s="421"/>
      <c r="J37" s="422"/>
      <c r="K37" s="269">
        <f>VLOOKUP(A37,EQUIPOS!A7:D164,4,FALSE)</f>
        <v>72052.501496636702</v>
      </c>
      <c r="L37" s="335"/>
      <c r="M37" s="336">
        <v>0.05</v>
      </c>
      <c r="N37" s="272">
        <f t="shared" si="0"/>
        <v>1441050.0299327339</v>
      </c>
    </row>
    <row r="38" spans="1:14">
      <c r="A38" s="113" t="s">
        <v>214</v>
      </c>
      <c r="B38" s="874" t="str">
        <f>VLOOKUP(A38,EQUIPOS!A8:D154,3,FALSE)</f>
        <v>Equipo de oxigeno y soldadura</v>
      </c>
      <c r="C38" s="875"/>
      <c r="D38" s="875"/>
      <c r="E38" s="875"/>
      <c r="F38" s="875"/>
      <c r="G38" s="875"/>
      <c r="H38" s="876"/>
      <c r="I38" s="421"/>
      <c r="J38" s="422"/>
      <c r="K38" s="438">
        <f>VLOOKUP(A38,EQUIPOS!A8:D165,4,FALSE)</f>
        <v>18605.18600953589</v>
      </c>
      <c r="L38" s="335"/>
      <c r="M38" s="336">
        <v>0.01</v>
      </c>
      <c r="N38" s="272">
        <f t="shared" si="0"/>
        <v>1860518.600953589</v>
      </c>
    </row>
    <row r="39" spans="1:14">
      <c r="A39" s="113" t="s">
        <v>248</v>
      </c>
      <c r="B39" s="874" t="str">
        <f>VLOOKUP(A39,EQUIPOS!A9:D154,3,FALSE)</f>
        <v>Grúa telescópica de 50 Ton.</v>
      </c>
      <c r="C39" s="875"/>
      <c r="D39" s="875"/>
      <c r="E39" s="875"/>
      <c r="F39" s="875"/>
      <c r="G39" s="875"/>
      <c r="H39" s="876"/>
      <c r="I39" s="421"/>
      <c r="J39" s="422"/>
      <c r="K39" s="438">
        <f>VLOOKUP(A39,EQUIPOS!A9:D166,4,FALSE)</f>
        <v>319968.30884531507</v>
      </c>
      <c r="L39" s="335"/>
      <c r="M39" s="336">
        <v>0.04</v>
      </c>
      <c r="N39" s="272">
        <f t="shared" si="0"/>
        <v>7999207.7211328764</v>
      </c>
    </row>
    <row r="40" spans="1:14">
      <c r="A40" s="113" t="s">
        <v>255</v>
      </c>
      <c r="B40" s="874" t="str">
        <f>VLOOKUP(A40,EQUIPOS!A10:D154,3,FALSE)</f>
        <v>Manómetro cable de acero para bajar la celda</v>
      </c>
      <c r="C40" s="875"/>
      <c r="D40" s="875"/>
      <c r="E40" s="875"/>
      <c r="F40" s="875"/>
      <c r="G40" s="875"/>
      <c r="H40" s="876"/>
      <c r="I40" s="421"/>
      <c r="J40" s="422"/>
      <c r="K40" s="438">
        <f>VLOOKUP(A40,EQUIPOS!A10:D167,4,FALSE)</f>
        <v>1581836.0858246731</v>
      </c>
      <c r="L40" s="335"/>
      <c r="M40" s="336">
        <v>1</v>
      </c>
      <c r="N40" s="272">
        <f t="shared" si="0"/>
        <v>1581836.0858246731</v>
      </c>
    </row>
    <row r="41" spans="1:14">
      <c r="A41" s="113" t="s">
        <v>322</v>
      </c>
      <c r="B41" s="874" t="str">
        <f>VLOOKUP(A41,EQUIPOS!A11:D155,3,FALSE)</f>
        <v xml:space="preserve">Retroexcavadora sobre llantas JD 410
</v>
      </c>
      <c r="C41" s="875"/>
      <c r="D41" s="875"/>
      <c r="E41" s="875"/>
      <c r="F41" s="875"/>
      <c r="G41" s="875"/>
      <c r="H41" s="876"/>
      <c r="I41" s="421"/>
      <c r="J41" s="422"/>
      <c r="K41" s="438">
        <f>VLOOKUP(A41,EQUIPOS!A11:D168,4,FALSE)</f>
        <v>134495.73109823841</v>
      </c>
      <c r="L41" s="335"/>
      <c r="M41" s="336">
        <v>0.2</v>
      </c>
      <c r="N41" s="272">
        <f t="shared" si="0"/>
        <v>672478.65549119201</v>
      </c>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N86*M45</f>
        <v>69139.567913614796</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411">
        <f>SUM(N36:N45)</f>
        <v>20016781.7517046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0" t="s">
        <v>944</v>
      </c>
      <c r="C51" s="871"/>
      <c r="D51" s="871"/>
      <c r="E51" s="871"/>
      <c r="F51" s="871"/>
      <c r="G51" s="871"/>
      <c r="H51" s="871"/>
      <c r="I51" s="905"/>
      <c r="J51" s="315" t="s">
        <v>945</v>
      </c>
      <c r="K51" s="85" t="s">
        <v>946</v>
      </c>
      <c r="L51" s="906" t="s">
        <v>955</v>
      </c>
      <c r="M51" s="905"/>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20804369.101833228</v>
      </c>
      <c r="N52" s="272">
        <f t="shared" ref="N52:N57" si="1">K52*M52</f>
        <v>20804369.101833228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155555.96118306171</v>
      </c>
      <c r="N53" s="272">
        <f t="shared" si="1"/>
        <v>4666678.835491851</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2003399.2289546409</v>
      </c>
      <c r="N54" s="272">
        <f t="shared" si="1"/>
        <v>4006798.4579092818</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1222855.7572662288</v>
      </c>
      <c r="N55" s="272">
        <f t="shared" si="1"/>
        <v>6114278.7863311442</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95483.521687820234</v>
      </c>
      <c r="N56" s="272">
        <f t="shared" si="1"/>
        <v>5729011.3012692137</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58281.655138524147</v>
      </c>
      <c r="N57" s="272">
        <f t="shared" si="1"/>
        <v>699379.86166228983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42020516.34449701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2">
        <f>VLOOKUP(A68,TRANSPORTE!A5:D117,4,FALSE)</f>
        <v>1315250.1533882539</v>
      </c>
      <c r="M68" s="913"/>
      <c r="N68" s="287">
        <f>K68*L68</f>
        <v>1315250.1533882539</v>
      </c>
    </row>
    <row r="69" spans="1:15">
      <c r="A69" t="s">
        <v>1399</v>
      </c>
      <c r="B69" s="46" t="str">
        <f>VLOOKUP(A69,TRANSPORTE!A5:D117,3,FALSE)</f>
        <v>Pasajes aéreos</v>
      </c>
      <c r="C69" s="47"/>
      <c r="D69" s="47"/>
      <c r="E69" s="47"/>
      <c r="F69" s="47"/>
      <c r="G69" s="47"/>
      <c r="H69" s="311" t="s">
        <v>945</v>
      </c>
      <c r="I69" s="279">
        <v>3</v>
      </c>
      <c r="J69" s="286">
        <v>1</v>
      </c>
      <c r="K69" s="279">
        <f>I69*J69</f>
        <v>3</v>
      </c>
      <c r="L69" s="912">
        <f>VLOOKUP(A69,TRANSPORTE!A5:D117,4,FALSE)</f>
        <v>319368.76122943941</v>
      </c>
      <c r="M69" s="913"/>
      <c r="N69" s="287">
        <f>K69*L69</f>
        <v>958106.28368831822</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2273356.4370765723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867"/>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1"/>
      <c r="C85" s="902" t="e">
        <f>VLOOKUP(B85,'MANO DE OBRA'!B12:E73,3,FALSE)</f>
        <v>#N/A</v>
      </c>
      <c r="D85" s="902" t="e">
        <f>VLOOKUP(C85,'MANO DE OBRA'!C12:F73,3,FALSE)</f>
        <v>#N/A</v>
      </c>
      <c r="E85" s="902" t="e">
        <f>VLOOKUP(D85,'MANO DE OBRA'!D12:G73,3,FALSE)</f>
        <v>#N/A</v>
      </c>
      <c r="F85" s="902" t="e">
        <f>VLOOKUP(E85,'MANO DE OBRA'!E12:H73,3,FALSE)</f>
        <v>#N/A</v>
      </c>
      <c r="G85" s="902" t="e">
        <f>VLOOKUP(F85,'MANO DE OBRA'!F12:I73,3,FALSE)</f>
        <v>#N/A</v>
      </c>
      <c r="H85" s="902" t="e">
        <f>VLOOKUP(G85,'MANO DE OBRA'!G12:J73,3,FALSE)</f>
        <v>#N/A</v>
      </c>
      <c r="I85" s="470"/>
      <c r="J85" s="471"/>
      <c r="K85" s="472"/>
      <c r="L85" s="982"/>
      <c r="M85" s="982"/>
      <c r="N85" s="473"/>
    </row>
    <row r="86" spans="1:14" ht="15.75" thickBot="1">
      <c r="B86" s="914" t="s">
        <v>953</v>
      </c>
      <c r="C86" s="868"/>
      <c r="D86" s="868"/>
      <c r="E86" s="868"/>
      <c r="F86" s="868"/>
      <c r="G86" s="868"/>
      <c r="H86" s="868"/>
      <c r="I86" s="868"/>
      <c r="J86" s="868"/>
      <c r="K86" s="868"/>
      <c r="L86" s="868"/>
      <c r="M86" s="869"/>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65002050.212414324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0" t="s">
        <v>969</v>
      </c>
      <c r="C92" s="871"/>
      <c r="D92" s="871"/>
      <c r="E92" s="871"/>
      <c r="F92" s="871"/>
      <c r="G92" s="871"/>
      <c r="H92" s="871"/>
      <c r="I92" s="314"/>
      <c r="J92" s="334"/>
      <c r="K92" s="302" t="s">
        <v>970</v>
      </c>
      <c r="L92" s="872" t="s">
        <v>971</v>
      </c>
      <c r="M92" s="873"/>
      <c r="N92" s="303"/>
    </row>
    <row r="93" spans="1:14">
      <c r="B93" s="858" t="s">
        <v>972</v>
      </c>
      <c r="C93" s="859"/>
      <c r="D93" s="859"/>
      <c r="E93" s="859"/>
      <c r="F93" s="859"/>
      <c r="G93" s="859"/>
      <c r="H93" s="859"/>
      <c r="I93" s="87"/>
      <c r="J93" s="88"/>
      <c r="K93" s="304">
        <v>0.2</v>
      </c>
      <c r="L93" s="860">
        <f>N88*K93</f>
        <v>13000410.042482866</v>
      </c>
      <c r="M93" s="861"/>
      <c r="N93" s="51"/>
    </row>
    <row r="94" spans="1:14">
      <c r="B94" s="89" t="s">
        <v>973</v>
      </c>
      <c r="C94" s="90"/>
      <c r="D94" s="90"/>
      <c r="E94" s="90"/>
      <c r="F94" s="90"/>
      <c r="G94" s="90"/>
      <c r="H94" s="90"/>
      <c r="I94" s="87"/>
      <c r="J94" s="88"/>
      <c r="K94" s="304">
        <v>0.05</v>
      </c>
      <c r="L94" s="860">
        <f>N88*K94</f>
        <v>3250102.5106207165</v>
      </c>
      <c r="M94" s="861"/>
      <c r="N94" s="51"/>
    </row>
    <row r="95" spans="1:14" ht="15.75" thickBot="1">
      <c r="B95" s="91" t="s">
        <v>974</v>
      </c>
      <c r="C95" s="92"/>
      <c r="D95" s="92"/>
      <c r="E95" s="92"/>
      <c r="F95" s="92"/>
      <c r="G95" s="92"/>
      <c r="H95" s="92"/>
      <c r="I95" s="93"/>
      <c r="J95" s="94"/>
      <c r="K95" s="305">
        <v>0.05</v>
      </c>
      <c r="L95" s="862">
        <f>N88*K95</f>
        <v>3250102.5106207165</v>
      </c>
      <c r="M95" s="863"/>
      <c r="N95" s="51"/>
    </row>
    <row r="96" spans="1:14" ht="15.75" thickBot="1">
      <c r="B96" s="825" t="s">
        <v>953</v>
      </c>
      <c r="C96" s="826"/>
      <c r="D96" s="826"/>
      <c r="E96" s="826"/>
      <c r="F96" s="826"/>
      <c r="G96" s="826"/>
      <c r="H96" s="826"/>
      <c r="I96" s="826"/>
      <c r="J96" s="826"/>
      <c r="K96" s="826"/>
      <c r="L96" s="826"/>
      <c r="M96" s="827"/>
      <c r="N96" s="52">
        <f>L93+L94+L95</f>
        <v>19500615.063724298</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84502665.276138619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topLeftCell="H57"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326</v>
      </c>
      <c r="B36" s="874" t="str">
        <f>VLOOKUP(A36,EQUIPOS!A6:D154,3,FALSE)</f>
        <v>Sensor de Impacto para prueba de integridad tipo</v>
      </c>
      <c r="C36" s="875"/>
      <c r="D36" s="875"/>
      <c r="E36" s="875"/>
      <c r="F36" s="875"/>
      <c r="G36" s="875"/>
      <c r="H36" s="876"/>
      <c r="I36" s="267"/>
      <c r="J36" s="268"/>
      <c r="K36" s="269">
        <f>VLOOKUP(A36,EQUIPOS!A6:D163,4,FALSE)</f>
        <v>138550.70753621421</v>
      </c>
      <c r="L36" s="270"/>
      <c r="M36" s="336">
        <v>1</v>
      </c>
      <c r="N36" s="272">
        <f>K36/M36</f>
        <v>138550.70753621421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138550.70753621421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538624.12509097834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107724.82501819567</v>
      </c>
      <c r="M84" s="861"/>
      <c r="N84" s="51"/>
    </row>
    <row r="85" spans="1:14">
      <c r="B85" s="89" t="s">
        <v>973</v>
      </c>
      <c r="C85" s="90"/>
      <c r="D85" s="90"/>
      <c r="E85" s="90"/>
      <c r="F85" s="90"/>
      <c r="G85" s="90"/>
      <c r="H85" s="90"/>
      <c r="I85" s="87"/>
      <c r="J85" s="88"/>
      <c r="K85" s="304">
        <v>0.05</v>
      </c>
      <c r="L85" s="860">
        <f>N79*K85</f>
        <v>26931.206254548917</v>
      </c>
      <c r="M85" s="861"/>
      <c r="N85" s="51"/>
    </row>
    <row r="86" spans="1:14" ht="15.75" thickBot="1">
      <c r="B86" s="91" t="s">
        <v>974</v>
      </c>
      <c r="C86" s="92"/>
      <c r="D86" s="92"/>
      <c r="E86" s="92"/>
      <c r="F86" s="92"/>
      <c r="G86" s="92"/>
      <c r="H86" s="92"/>
      <c r="I86" s="93"/>
      <c r="J86" s="94"/>
      <c r="K86" s="305">
        <v>0.05</v>
      </c>
      <c r="L86" s="862">
        <f>N79*K86</f>
        <v>26931.206254548917</v>
      </c>
      <c r="M86" s="863"/>
      <c r="N86" s="51"/>
    </row>
    <row r="87" spans="1:14" ht="15.75" thickBot="1">
      <c r="B87" s="825" t="s">
        <v>953</v>
      </c>
      <c r="C87" s="826"/>
      <c r="D87" s="826"/>
      <c r="E87" s="826"/>
      <c r="F87" s="826"/>
      <c r="G87" s="826"/>
      <c r="H87" s="826"/>
      <c r="I87" s="826"/>
      <c r="J87" s="826"/>
      <c r="K87" s="826"/>
      <c r="L87" s="826"/>
      <c r="M87" s="827"/>
      <c r="N87" s="52">
        <f>L84+L85+L86</f>
        <v>161587.2375272935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700211.36261827184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320</v>
      </c>
      <c r="B36" s="874" t="str">
        <f>VLOOKUP(A36,EQUIPOS!A6:D154,3,FALSE)</f>
        <v>Retroexcavadora sobre llantas, motor 62HP, Profundidad de excavación de 5.41 metros.</v>
      </c>
      <c r="C36" s="875"/>
      <c r="D36" s="875"/>
      <c r="E36" s="875"/>
      <c r="F36" s="875"/>
      <c r="G36" s="875"/>
      <c r="H36" s="876"/>
      <c r="I36" s="267"/>
      <c r="J36" s="268"/>
      <c r="K36" s="269">
        <f>VLOOKUP(A36,EQUIPOS!A6:D163,4,FALSE)</f>
        <v>141787.8736001444</v>
      </c>
      <c r="L36" s="270"/>
      <c r="M36" s="336">
        <v>10</v>
      </c>
      <c r="N36" s="272">
        <f>K36/M36</f>
        <v>14178.787360014441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336.34905451801001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14515.136414532451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40925.92448978257</v>
      </c>
      <c r="N48" s="272">
        <f>K48*M48</f>
        <v>20008.229750560371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35084.498857828541</v>
      </c>
      <c r="N49" s="272">
        <f>K49*M49</f>
        <v>46779.331810438052</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4853.0813734924286</v>
      </c>
      <c r="N50" s="272">
        <f>K50*M50</f>
        <v>7279.6220602386429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74067.183621237069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91945.810580949619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18389.162116189924</v>
      </c>
      <c r="M84" s="861"/>
      <c r="N84" s="51"/>
    </row>
    <row r="85" spans="1:14">
      <c r="B85" s="89" t="s">
        <v>973</v>
      </c>
      <c r="C85" s="90"/>
      <c r="D85" s="90"/>
      <c r="E85" s="90"/>
      <c r="F85" s="90"/>
      <c r="G85" s="90"/>
      <c r="H85" s="90"/>
      <c r="I85" s="87"/>
      <c r="J85" s="88"/>
      <c r="K85" s="304">
        <v>0.05</v>
      </c>
      <c r="L85" s="860">
        <f>N79*K85</f>
        <v>4597.290529047481</v>
      </c>
      <c r="M85" s="861"/>
      <c r="N85" s="51"/>
    </row>
    <row r="86" spans="1:14" ht="15.75" thickBot="1">
      <c r="B86" s="91" t="s">
        <v>974</v>
      </c>
      <c r="C86" s="92"/>
      <c r="D86" s="92"/>
      <c r="E86" s="92"/>
      <c r="F86" s="92"/>
      <c r="G86" s="92"/>
      <c r="H86" s="92"/>
      <c r="I86" s="93"/>
      <c r="J86" s="94"/>
      <c r="K86" s="305">
        <v>0.05</v>
      </c>
      <c r="L86" s="862">
        <f>N79*K86</f>
        <v>4597.290529047481</v>
      </c>
      <c r="M86" s="863"/>
      <c r="N86" s="51"/>
    </row>
    <row r="87" spans="1:14" ht="15.75" thickBot="1">
      <c r="B87" s="825" t="s">
        <v>953</v>
      </c>
      <c r="C87" s="826"/>
      <c r="D87" s="826"/>
      <c r="E87" s="826"/>
      <c r="F87" s="826"/>
      <c r="G87" s="826"/>
      <c r="H87" s="826"/>
      <c r="I87" s="826"/>
      <c r="J87" s="826"/>
      <c r="K87" s="826"/>
      <c r="L87" s="826"/>
      <c r="M87" s="827"/>
      <c r="N87" s="52">
        <f>L84+L85+L86</f>
        <v>27583.743174284886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119529.5537552345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204</v>
      </c>
      <c r="B36" s="874" t="str">
        <f>VLOOKUP(A36,EQUIPOS!A6:D154,3,FALSE)</f>
        <v xml:space="preserve">Equipo de soldadura 250 AMP
</v>
      </c>
      <c r="C36" s="875"/>
      <c r="D36" s="875"/>
      <c r="E36" s="875"/>
      <c r="F36" s="875"/>
      <c r="G36" s="875"/>
      <c r="H36" s="876"/>
      <c r="I36" s="267"/>
      <c r="J36" s="268"/>
      <c r="K36" s="269">
        <f>VLOOKUP(A36,EQUIPOS!A6:D163,4,FALSE)</f>
        <v>10202.184416218033</v>
      </c>
      <c r="L36" s="270"/>
      <c r="M36" s="336">
        <v>10</v>
      </c>
      <c r="N36" s="272">
        <f>K36/M36</f>
        <v>1020.2184416218033</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141787.8736001444</v>
      </c>
      <c r="L37" s="335"/>
      <c r="M37" s="336">
        <v>10</v>
      </c>
      <c r="N37" s="272">
        <f>K37/M37</f>
        <v>14178.787360014441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15601.048910672265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10867.438325021074</v>
      </c>
      <c r="N48" s="272">
        <f>K48*M48</f>
        <v>358.62546472569545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201091.9680417504</v>
      </c>
      <c r="N49" s="272">
        <f>K49*M49</f>
        <v>603275.90412525123</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3488.0849436532885</v>
      </c>
      <c r="N50" s="272">
        <f>K50*M50</f>
        <v>34880.849436532888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638515.37902650982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658136.85902754229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131627.37180550848</v>
      </c>
      <c r="M84" s="861"/>
      <c r="N84" s="51"/>
    </row>
    <row r="85" spans="1:14">
      <c r="B85" s="89" t="s">
        <v>973</v>
      </c>
      <c r="C85" s="90"/>
      <c r="D85" s="90"/>
      <c r="E85" s="90"/>
      <c r="F85" s="90"/>
      <c r="G85" s="90"/>
      <c r="H85" s="90"/>
      <c r="I85" s="87"/>
      <c r="J85" s="88"/>
      <c r="K85" s="304">
        <v>0.05</v>
      </c>
      <c r="L85" s="860">
        <f>N79*K85</f>
        <v>32906.842951377119</v>
      </c>
      <c r="M85" s="861"/>
      <c r="N85" s="51"/>
    </row>
    <row r="86" spans="1:14" ht="15.75" thickBot="1">
      <c r="B86" s="91" t="s">
        <v>974</v>
      </c>
      <c r="C86" s="92"/>
      <c r="D86" s="92"/>
      <c r="E86" s="92"/>
      <c r="F86" s="92"/>
      <c r="G86" s="92"/>
      <c r="H86" s="92"/>
      <c r="I86" s="93"/>
      <c r="J86" s="94"/>
      <c r="K86" s="305">
        <v>0.05</v>
      </c>
      <c r="L86" s="862">
        <f>N79*K86</f>
        <v>32906.842951377119</v>
      </c>
      <c r="M86" s="863"/>
      <c r="N86" s="51"/>
    </row>
    <row r="87" spans="1:14" ht="15.75" thickBot="1">
      <c r="B87" s="825" t="s">
        <v>953</v>
      </c>
      <c r="C87" s="826"/>
      <c r="D87" s="826"/>
      <c r="E87" s="826"/>
      <c r="F87" s="826"/>
      <c r="G87" s="826"/>
      <c r="H87" s="826"/>
      <c r="I87" s="826"/>
      <c r="J87" s="826"/>
      <c r="K87" s="826"/>
      <c r="L87" s="826"/>
      <c r="M87" s="827"/>
      <c r="N87" s="52">
        <f>L84+L85+L86</f>
        <v>197441.05770826273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855577.91673580499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532292.32720688672</v>
      </c>
      <c r="L36" s="270"/>
      <c r="M36" s="336">
        <v>2</v>
      </c>
      <c r="N36" s="272">
        <f>K36/M36</f>
        <v>266146.16360344336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270862.92914862349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3839.0930752859736</v>
      </c>
      <c r="N48" s="272">
        <f>K48*M48</f>
        <v>107494.60610800725</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405996.42253487941</v>
      </c>
      <c r="N49" s="272">
        <f>K49*M49</f>
        <v>142098.74788720778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25339.228314940927</v>
      </c>
      <c r="N50" s="272">
        <f>K50*M50</f>
        <v>76017.684944822773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325611.03894003783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1290.8397983112416</v>
      </c>
      <c r="M60" s="913"/>
      <c r="N60" s="287">
        <f>K60*L60</f>
        <v>451.7939294089345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451.7939294089345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644093.41746987123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128818.68349397425</v>
      </c>
      <c r="M84" s="861"/>
      <c r="N84" s="51"/>
    </row>
    <row r="85" spans="1:14">
      <c r="B85" s="89" t="s">
        <v>973</v>
      </c>
      <c r="C85" s="90"/>
      <c r="D85" s="90"/>
      <c r="E85" s="90"/>
      <c r="F85" s="90"/>
      <c r="G85" s="90"/>
      <c r="H85" s="90"/>
      <c r="I85" s="87"/>
      <c r="J85" s="88"/>
      <c r="K85" s="304">
        <v>0.05</v>
      </c>
      <c r="L85" s="860">
        <f>N79*K85</f>
        <v>32204.670873493564</v>
      </c>
      <c r="M85" s="861"/>
      <c r="N85" s="51"/>
    </row>
    <row r="86" spans="1:14" ht="15.75" thickBot="1">
      <c r="B86" s="91" t="s">
        <v>974</v>
      </c>
      <c r="C86" s="92"/>
      <c r="D86" s="92"/>
      <c r="E86" s="92"/>
      <c r="F86" s="92"/>
      <c r="G86" s="92"/>
      <c r="H86" s="92"/>
      <c r="I86" s="93"/>
      <c r="J86" s="94"/>
      <c r="K86" s="305">
        <v>0.05</v>
      </c>
      <c r="L86" s="862">
        <f>N79*K86</f>
        <v>32204.670873493564</v>
      </c>
      <c r="M86" s="863"/>
      <c r="N86" s="51"/>
    </row>
    <row r="87" spans="1:14" ht="15.75" thickBot="1">
      <c r="B87" s="825" t="s">
        <v>953</v>
      </c>
      <c r="C87" s="826"/>
      <c r="D87" s="826"/>
      <c r="E87" s="826"/>
      <c r="F87" s="826"/>
      <c r="G87" s="826"/>
      <c r="H87" s="826"/>
      <c r="I87" s="826"/>
      <c r="J87" s="826"/>
      <c r="K87" s="826"/>
      <c r="L87" s="826"/>
      <c r="M87" s="827"/>
      <c r="N87" s="52">
        <f>L84+L85+L86</f>
        <v>193228.02524096137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837321.44271083258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532292.32720688672</v>
      </c>
      <c r="L36" s="270"/>
      <c r="M36" s="336">
        <v>2</v>
      </c>
      <c r="N36" s="272">
        <f>K36/M36</f>
        <v>266146.16360344336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270862.92914862349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3839.0930752859736</v>
      </c>
      <c r="N48" s="272">
        <f>K48*M48</f>
        <v>107494.60610800725</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428315.48610467935</v>
      </c>
      <c r="N49" s="272">
        <f>K49*M49</f>
        <v>149910.42013663775</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25339.228314940927</v>
      </c>
      <c r="N50" s="272">
        <f>K50*M50</f>
        <v>50678.456629881854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308083.48287452688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1290.8397983112416</v>
      </c>
      <c r="M60" s="913"/>
      <c r="N60" s="287">
        <f>K60*L60</f>
        <v>451.7939294089345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451.7939294089345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626565.86140436027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125313.17228087207</v>
      </c>
      <c r="M84" s="861"/>
      <c r="N84" s="51"/>
    </row>
    <row r="85" spans="1:14">
      <c r="B85" s="89" t="s">
        <v>973</v>
      </c>
      <c r="C85" s="90"/>
      <c r="D85" s="90"/>
      <c r="E85" s="90"/>
      <c r="F85" s="90"/>
      <c r="G85" s="90"/>
      <c r="H85" s="90"/>
      <c r="I85" s="87"/>
      <c r="J85" s="88"/>
      <c r="K85" s="304">
        <v>0.05</v>
      </c>
      <c r="L85" s="860">
        <f>N79*K85</f>
        <v>31328.293070218017</v>
      </c>
      <c r="M85" s="861"/>
      <c r="N85" s="51"/>
    </row>
    <row r="86" spans="1:14" ht="15.75" thickBot="1">
      <c r="B86" s="91" t="s">
        <v>974</v>
      </c>
      <c r="C86" s="92"/>
      <c r="D86" s="92"/>
      <c r="E86" s="92"/>
      <c r="F86" s="92"/>
      <c r="G86" s="92"/>
      <c r="H86" s="92"/>
      <c r="I86" s="93"/>
      <c r="J86" s="94"/>
      <c r="K86" s="305">
        <v>0.05</v>
      </c>
      <c r="L86" s="862">
        <f>N79*K86</f>
        <v>31328.293070218017</v>
      </c>
      <c r="M86" s="863"/>
      <c r="N86" s="51"/>
    </row>
    <row r="87" spans="1:14" ht="15.75" thickBot="1">
      <c r="B87" s="825" t="s">
        <v>953</v>
      </c>
      <c r="C87" s="826"/>
      <c r="D87" s="826"/>
      <c r="E87" s="826"/>
      <c r="F87" s="826"/>
      <c r="G87" s="826"/>
      <c r="H87" s="826"/>
      <c r="I87" s="826"/>
      <c r="J87" s="826"/>
      <c r="K87" s="826"/>
      <c r="L87" s="826"/>
      <c r="M87" s="827"/>
      <c r="N87" s="52">
        <f>L84+L85+L86</f>
        <v>187969.75842130807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814535.6198256684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195</v>
      </c>
      <c r="B36" s="874" t="str">
        <f>VLOOKUP(A36,EQUIPOS!A6:D154,3,FALSE)</f>
        <v xml:space="preserve">Equipo de oxicorte, Capacidad de corte: hasta 6´´ (152mm) </v>
      </c>
      <c r="C36" s="875"/>
      <c r="D36" s="875"/>
      <c r="E36" s="875"/>
      <c r="F36" s="875"/>
      <c r="G36" s="875"/>
      <c r="H36" s="876"/>
      <c r="I36" s="267"/>
      <c r="J36" s="268"/>
      <c r="K36" s="269">
        <f>VLOOKUP(A36,EQUIPOS!A6:D163,4,FALSE)</f>
        <v>4453.6589953229695</v>
      </c>
      <c r="L36" s="270"/>
      <c r="M36" s="336">
        <v>1.1299999999999999</v>
      </c>
      <c r="N36" s="272">
        <f>K36/M36</f>
        <v>3941.2911463035134</v>
      </c>
    </row>
    <row r="37" spans="1:14">
      <c r="A37" s="113" t="s">
        <v>332</v>
      </c>
      <c r="B37" s="874" t="str">
        <f>VLOOKUP(A37,EQUIPOS!A7:D154,3,FALSE)</f>
        <v xml:space="preserve">Taladro de 1/2´´, pulidora, lijadora y circular
</v>
      </c>
      <c r="C37" s="875"/>
      <c r="D37" s="875"/>
      <c r="E37" s="875"/>
      <c r="F37" s="875"/>
      <c r="G37" s="875"/>
      <c r="H37" s="876"/>
      <c r="I37" s="421"/>
      <c r="J37" s="422"/>
      <c r="K37" s="269">
        <f>VLOOKUP(A37,EQUIPOS!A7:D164,4,FALSE)</f>
        <v>6746.9355858756535</v>
      </c>
      <c r="L37" s="335"/>
      <c r="M37" s="336">
        <v>0.53</v>
      </c>
      <c r="N37" s="272">
        <f>K37/M37</f>
        <v>12730.06714316161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2680.2873935734665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19351.645683038591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118895.87978060286</v>
      </c>
      <c r="N48" s="272">
        <f>K48*M48</f>
        <v>2377.9175956120571</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29655.720161025907</v>
      </c>
      <c r="N49" s="272">
        <f>K49*M49</f>
        <v>14827.860080512954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77193.948501972845</v>
      </c>
      <c r="N50" s="272">
        <f>K50*M50</f>
        <v>6175.5158801578282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23381.293556282839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69535.813175056101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13907.16263501122</v>
      </c>
      <c r="M84" s="861"/>
      <c r="N84" s="51"/>
    </row>
    <row r="85" spans="1:14">
      <c r="B85" s="89" t="s">
        <v>973</v>
      </c>
      <c r="C85" s="90"/>
      <c r="D85" s="90"/>
      <c r="E85" s="90"/>
      <c r="F85" s="90"/>
      <c r="G85" s="90"/>
      <c r="H85" s="90"/>
      <c r="I85" s="87"/>
      <c r="J85" s="88"/>
      <c r="K85" s="304">
        <v>0.05</v>
      </c>
      <c r="L85" s="860">
        <f>N79*K85</f>
        <v>3476.790658752805</v>
      </c>
      <c r="M85" s="861"/>
      <c r="N85" s="51"/>
    </row>
    <row r="86" spans="1:14" ht="15.75" thickBot="1">
      <c r="B86" s="91" t="s">
        <v>974</v>
      </c>
      <c r="C86" s="92"/>
      <c r="D86" s="92"/>
      <c r="E86" s="92"/>
      <c r="F86" s="92"/>
      <c r="G86" s="92"/>
      <c r="H86" s="92"/>
      <c r="I86" s="93"/>
      <c r="J86" s="94"/>
      <c r="K86" s="305">
        <v>0.05</v>
      </c>
      <c r="L86" s="862">
        <f>N79*K86</f>
        <v>3476.790658752805</v>
      </c>
      <c r="M86" s="863"/>
      <c r="N86" s="51"/>
    </row>
    <row r="87" spans="1:14" ht="15.75" thickBot="1">
      <c r="B87" s="825" t="s">
        <v>953</v>
      </c>
      <c r="C87" s="826"/>
      <c r="D87" s="826"/>
      <c r="E87" s="826"/>
      <c r="F87" s="826"/>
      <c r="G87" s="826"/>
      <c r="H87" s="826"/>
      <c r="I87" s="826"/>
      <c r="J87" s="826"/>
      <c r="K87" s="826"/>
      <c r="L87" s="826"/>
      <c r="M87" s="827"/>
      <c r="N87" s="52">
        <f>L84+L85+L86</f>
        <v>20860.74395251683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90396.557127572931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69616.108090626061</v>
      </c>
      <c r="L36" s="270"/>
      <c r="M36" s="336">
        <v>12</v>
      </c>
      <c r="N36" s="272">
        <f t="shared" ref="N36:N42" si="0">K36/M36</f>
        <v>5801.3423408855051</v>
      </c>
    </row>
    <row r="37" spans="1:14">
      <c r="A37" s="113" t="s">
        <v>288</v>
      </c>
      <c r="B37" s="874" t="str">
        <f>VLOOKUP(A37,EQUIPOS!A7:D154,3,FALSE)</f>
        <v xml:space="preserve">Planta eléctrica </v>
      </c>
      <c r="C37" s="875"/>
      <c r="D37" s="875"/>
      <c r="E37" s="875"/>
      <c r="F37" s="875"/>
      <c r="G37" s="875"/>
      <c r="H37" s="876"/>
      <c r="I37" s="267"/>
      <c r="J37" s="268"/>
      <c r="K37" s="269">
        <f>VLOOKUP(A37,EQUIPOS!A7:D164,4,FALSE)</f>
        <v>17480.696745223282</v>
      </c>
      <c r="L37" s="270"/>
      <c r="M37" s="336">
        <v>1.3</v>
      </c>
      <c r="N37" s="272">
        <f t="shared" si="0"/>
        <v>13446.689804017909</v>
      </c>
    </row>
    <row r="38" spans="1:14">
      <c r="A38" s="113" t="s">
        <v>125</v>
      </c>
      <c r="B38" s="874" t="str">
        <f>VLOOKUP(A38,EQUIPOS!A8:D154,3,FALSE)</f>
        <v>Bomba para gato de tensionamiento</v>
      </c>
      <c r="C38" s="875"/>
      <c r="D38" s="875"/>
      <c r="E38" s="875"/>
      <c r="F38" s="875"/>
      <c r="G38" s="875"/>
      <c r="H38" s="876"/>
      <c r="I38" s="267"/>
      <c r="J38" s="268"/>
      <c r="K38" s="269">
        <f>VLOOKUP(A38,EQUIPOS!A8:D165,4,FALSE)</f>
        <v>531661.93171022658</v>
      </c>
      <c r="L38" s="270"/>
      <c r="M38" s="336">
        <v>12</v>
      </c>
      <c r="N38" s="272">
        <f t="shared" si="0"/>
        <v>44305.160975852217</v>
      </c>
    </row>
    <row r="39" spans="1:14">
      <c r="A39" s="113" t="s">
        <v>180</v>
      </c>
      <c r="B39" s="874" t="str">
        <f>VLOOKUP(A39,EQUIPOS!A9:D154,3,FALSE)</f>
        <v>Compresor 120 HP, con martillo.</v>
      </c>
      <c r="C39" s="875"/>
      <c r="D39" s="875"/>
      <c r="E39" s="875"/>
      <c r="F39" s="875"/>
      <c r="G39" s="875"/>
      <c r="H39" s="876"/>
      <c r="I39" s="267"/>
      <c r="J39" s="268"/>
      <c r="K39" s="269">
        <f>VLOOKUP(A39,EQUIPOS!A9:D166,4,FALSE)</f>
        <v>91833.289918863054</v>
      </c>
      <c r="L39" s="270"/>
      <c r="M39" s="336">
        <v>1.3</v>
      </c>
      <c r="N39" s="272">
        <f t="shared" si="0"/>
        <v>70640.992245279267</v>
      </c>
    </row>
    <row r="40" spans="1:14">
      <c r="A40" s="113" t="s">
        <v>197</v>
      </c>
      <c r="B40" s="874" t="str">
        <f>VLOOKUP(A40,EQUIPOS!A10:D154,3,FALSE)</f>
        <v>Equipo de perforación (TRACKDRILL), potencia 40 HP, 2100 golpes / minuto</v>
      </c>
      <c r="C40" s="875"/>
      <c r="D40" s="875"/>
      <c r="E40" s="875"/>
      <c r="F40" s="875"/>
      <c r="G40" s="875"/>
      <c r="H40" s="876"/>
      <c r="I40" s="267"/>
      <c r="J40" s="268"/>
      <c r="K40" s="269">
        <f>VLOOKUP(A40,EQUIPOS!A10:D167,4,FALSE)</f>
        <v>180736.09266406298</v>
      </c>
      <c r="L40" s="270"/>
      <c r="M40" s="336">
        <v>1.3</v>
      </c>
      <c r="N40" s="272">
        <f t="shared" si="0"/>
        <v>139027.76358774074</v>
      </c>
    </row>
    <row r="41" spans="1:14">
      <c r="A41" s="113" t="s">
        <v>195</v>
      </c>
      <c r="B41" s="874" t="str">
        <f>VLOOKUP(A41,EQUIPOS!A11:D155,3,FALSE)</f>
        <v xml:space="preserve">Equipo de oxicorte, Capacidad de corte: hasta 6´´ (152mm) </v>
      </c>
      <c r="C41" s="875"/>
      <c r="D41" s="875"/>
      <c r="E41" s="875"/>
      <c r="F41" s="875"/>
      <c r="G41" s="875"/>
      <c r="H41" s="876"/>
      <c r="I41" s="267"/>
      <c r="J41" s="268"/>
      <c r="K41" s="269">
        <f>VLOOKUP(A41,EQUIPOS!A11:D168,4,FALSE)</f>
        <v>4453.6589953229695</v>
      </c>
      <c r="L41" s="270"/>
      <c r="M41" s="336">
        <v>15</v>
      </c>
      <c r="N41" s="272">
        <f t="shared" si="0"/>
        <v>296.91059968819798</v>
      </c>
    </row>
    <row r="42" spans="1:14">
      <c r="A42" s="113" t="s">
        <v>240</v>
      </c>
      <c r="B42" s="874" t="str">
        <f>VLOOKUP(A42,EQUIPOS!A12:D156,3,FALSE)</f>
        <v>Gato para tensionamiento, fuerza Max 200 ton, área de tensión 314 cm2.</v>
      </c>
      <c r="C42" s="875"/>
      <c r="D42" s="875"/>
      <c r="E42" s="875"/>
      <c r="F42" s="875"/>
      <c r="G42" s="875"/>
      <c r="H42" s="876"/>
      <c r="I42" s="267"/>
      <c r="J42" s="268"/>
      <c r="K42" s="269">
        <f>VLOOKUP(A42,EQUIPOS!A12:D169,4,FALSE)</f>
        <v>202101.38868600252</v>
      </c>
      <c r="L42" s="270"/>
      <c r="M42" s="336">
        <v>12</v>
      </c>
      <c r="N42" s="272">
        <f t="shared" si="0"/>
        <v>16841.782390500211</v>
      </c>
    </row>
    <row r="43" spans="1:14">
      <c r="A43" s="113"/>
      <c r="B43" s="874"/>
      <c r="C43" s="875"/>
      <c r="D43" s="875"/>
      <c r="E43" s="875"/>
      <c r="F43" s="875"/>
      <c r="G43" s="875"/>
      <c r="H43" s="876"/>
      <c r="I43" s="421"/>
      <c r="J43" s="422"/>
      <c r="K43" s="269"/>
      <c r="L43" s="335"/>
      <c r="M43" s="336"/>
      <c r="N43" s="272"/>
    </row>
    <row r="44" spans="1:14">
      <c r="A44" s="113"/>
      <c r="B44" s="874"/>
      <c r="C44" s="875"/>
      <c r="D44" s="875"/>
      <c r="E44" s="875"/>
      <c r="F44" s="875"/>
      <c r="G44" s="875"/>
      <c r="H44" s="876"/>
      <c r="I44" s="328"/>
      <c r="J44" s="330"/>
      <c r="K44" s="269"/>
      <c r="L44" s="423"/>
      <c r="M44" s="424"/>
      <c r="N44" s="272"/>
    </row>
    <row r="45" spans="1:14">
      <c r="B45" s="874"/>
      <c r="C45" s="875"/>
      <c r="D45" s="875"/>
      <c r="E45" s="875"/>
      <c r="F45" s="875"/>
      <c r="G45" s="875"/>
      <c r="H45" s="876"/>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294494.26201347192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4947.4882511689666</v>
      </c>
      <c r="N54" s="272">
        <f>K54*M54</f>
        <v>989.49765023379337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8523.6137452417133</v>
      </c>
      <c r="N55" s="272">
        <f t="shared" ref="N55:N67" si="1">K55*M55</f>
        <v>47135.584011186678</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33440.974568858932</v>
      </c>
      <c r="N56" s="272">
        <f t="shared" si="1"/>
        <v>267.52779655087147</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37609.42862265947</v>
      </c>
      <c r="N57" s="272">
        <f t="shared" si="1"/>
        <v>827.40742969850828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807.42724328618351</v>
      </c>
      <c r="N58" s="272">
        <f t="shared" si="1"/>
        <v>242.22817298585505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1889.2820535465628</v>
      </c>
      <c r="N59" s="272">
        <f t="shared" si="1"/>
        <v>188.92820535465628</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18928.609231468941</v>
      </c>
      <c r="N60" s="272">
        <f t="shared" si="1"/>
        <v>9464.3046157344706</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98865.646514494016</v>
      </c>
      <c r="N61" s="272">
        <f t="shared" si="1"/>
        <v>9886.5646514494019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1190.0235370279445</v>
      </c>
      <c r="N62" s="272">
        <f t="shared" si="1"/>
        <v>11900.235370279444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20520.772260945203</v>
      </c>
      <c r="N63" s="272">
        <f t="shared" si="1"/>
        <v>20520.772260945203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9693.6202177693722</v>
      </c>
      <c r="N64" s="272">
        <f t="shared" si="1"/>
        <v>4846.8101088846861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16674.677777223467</v>
      </c>
      <c r="N65" s="272">
        <f t="shared" si="1"/>
        <v>9171.0727774729075</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4853.0813734924286</v>
      </c>
      <c r="N66" s="272">
        <f t="shared" si="1"/>
        <v>242.65406867462144</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4643.3277467750067</v>
      </c>
      <c r="N67" s="272">
        <f t="shared" si="1"/>
        <v>4643.3277467750067</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120326.9148662261</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1" t="s">
        <v>961</v>
      </c>
      <c r="M73" s="890"/>
      <c r="N73" s="76" t="s">
        <v>951</v>
      </c>
    </row>
    <row r="74" spans="1:14">
      <c r="B74" s="46"/>
      <c r="C74" s="317"/>
      <c r="D74" s="317"/>
      <c r="E74" s="317"/>
      <c r="F74" s="317"/>
      <c r="G74" s="317"/>
      <c r="H74" s="311"/>
      <c r="I74" s="279"/>
      <c r="J74" s="286"/>
      <c r="K74" s="279"/>
      <c r="L74" s="912"/>
      <c r="M74" s="913"/>
      <c r="N74" s="287"/>
    </row>
    <row r="75" spans="1:14">
      <c r="B75" s="46"/>
      <c r="C75" s="47"/>
      <c r="D75" s="47"/>
      <c r="E75" s="47"/>
      <c r="F75" s="47"/>
      <c r="G75" s="47"/>
      <c r="H75" s="311"/>
      <c r="I75" s="279"/>
      <c r="J75" s="286"/>
      <c r="K75" s="279"/>
      <c r="L75" s="912"/>
      <c r="M75" s="913"/>
      <c r="N75" s="287"/>
    </row>
    <row r="76" spans="1:14">
      <c r="B76" s="46"/>
      <c r="C76" s="47"/>
      <c r="D76" s="47"/>
      <c r="E76" s="47"/>
      <c r="F76" s="47"/>
      <c r="G76" s="47"/>
      <c r="H76" s="311"/>
      <c r="I76" s="279"/>
      <c r="J76" s="286"/>
      <c r="K76" s="279"/>
      <c r="L76" s="912"/>
      <c r="M76" s="913"/>
      <c r="N76" s="287"/>
    </row>
    <row r="77" spans="1:14">
      <c r="B77" s="46"/>
      <c r="C77" s="47"/>
      <c r="D77" s="47"/>
      <c r="E77" s="47"/>
      <c r="F77" s="47"/>
      <c r="G77" s="47"/>
      <c r="H77" s="311"/>
      <c r="I77" s="279"/>
      <c r="J77" s="286"/>
      <c r="K77" s="279"/>
      <c r="L77" s="912"/>
      <c r="M77" s="91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3"/>
      <c r="M79" s="904"/>
      <c r="N79" s="127"/>
    </row>
    <row r="80" spans="1:14" ht="15.75" thickBot="1">
      <c r="B80" s="914" t="s">
        <v>953</v>
      </c>
      <c r="C80" s="868"/>
      <c r="D80" s="868"/>
      <c r="E80" s="868"/>
      <c r="F80" s="868"/>
      <c r="G80" s="868"/>
      <c r="H80" s="868"/>
      <c r="I80" s="868"/>
      <c r="J80" s="868"/>
      <c r="K80" s="868"/>
      <c r="L80" s="868"/>
      <c r="M80" s="86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4" t="s">
        <v>963</v>
      </c>
      <c r="C84" s="865"/>
      <c r="D84" s="865"/>
      <c r="E84" s="865"/>
      <c r="F84" s="865"/>
      <c r="G84" s="865"/>
      <c r="H84" s="865"/>
      <c r="I84" s="73" t="s">
        <v>964</v>
      </c>
      <c r="J84" s="75" t="s">
        <v>1410</v>
      </c>
      <c r="K84" s="74" t="s">
        <v>966</v>
      </c>
      <c r="L84" s="866" t="s">
        <v>950</v>
      </c>
      <c r="M84" s="867"/>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1"/>
      <c r="C90" s="902"/>
      <c r="D90" s="902"/>
      <c r="E90" s="902"/>
      <c r="F90" s="902"/>
      <c r="G90" s="902"/>
      <c r="H90" s="902"/>
      <c r="I90" s="126"/>
      <c r="J90" s="126"/>
      <c r="K90" s="126"/>
      <c r="L90" s="915"/>
      <c r="M90" s="915"/>
      <c r="N90" s="45"/>
    </row>
    <row r="91" spans="1:15" ht="15.75" thickBot="1">
      <c r="B91" s="914" t="s">
        <v>953</v>
      </c>
      <c r="C91" s="868"/>
      <c r="D91" s="868"/>
      <c r="E91" s="868"/>
      <c r="F91" s="868"/>
      <c r="G91" s="868"/>
      <c r="H91" s="868"/>
      <c r="I91" s="868"/>
      <c r="J91" s="868"/>
      <c r="K91" s="868"/>
      <c r="L91" s="868"/>
      <c r="M91" s="869"/>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456157.37757477647</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0" t="s">
        <v>969</v>
      </c>
      <c r="C97" s="871"/>
      <c r="D97" s="871"/>
      <c r="E97" s="871"/>
      <c r="F97" s="871"/>
      <c r="G97" s="871"/>
      <c r="H97" s="871"/>
      <c r="I97" s="314"/>
      <c r="J97" s="334"/>
      <c r="K97" s="302" t="s">
        <v>970</v>
      </c>
      <c r="L97" s="872" t="s">
        <v>971</v>
      </c>
      <c r="M97" s="873"/>
      <c r="N97" s="303"/>
    </row>
    <row r="98" spans="1:14">
      <c r="B98" s="858" t="s">
        <v>972</v>
      </c>
      <c r="C98" s="859"/>
      <c r="D98" s="859"/>
      <c r="E98" s="859"/>
      <c r="F98" s="859"/>
      <c r="G98" s="859"/>
      <c r="H98" s="859"/>
      <c r="I98" s="87"/>
      <c r="J98" s="88"/>
      <c r="K98" s="304">
        <v>0.2</v>
      </c>
      <c r="L98" s="860">
        <f>N93*K98</f>
        <v>91231.475514955295</v>
      </c>
      <c r="M98" s="861"/>
      <c r="N98" s="51"/>
    </row>
    <row r="99" spans="1:14">
      <c r="B99" s="89" t="s">
        <v>973</v>
      </c>
      <c r="C99" s="90"/>
      <c r="D99" s="90"/>
      <c r="E99" s="90"/>
      <c r="F99" s="90"/>
      <c r="G99" s="90"/>
      <c r="H99" s="90"/>
      <c r="I99" s="87"/>
      <c r="J99" s="88"/>
      <c r="K99" s="304">
        <v>0.05</v>
      </c>
      <c r="L99" s="860">
        <f>N93*K99</f>
        <v>22807.868878738824</v>
      </c>
      <c r="M99" s="861"/>
      <c r="N99" s="51"/>
    </row>
    <row r="100" spans="1:14" ht="15.75" thickBot="1">
      <c r="B100" s="91" t="s">
        <v>974</v>
      </c>
      <c r="C100" s="92"/>
      <c r="D100" s="92"/>
      <c r="E100" s="92"/>
      <c r="F100" s="92"/>
      <c r="G100" s="92"/>
      <c r="H100" s="92"/>
      <c r="I100" s="93"/>
      <c r="J100" s="94"/>
      <c r="K100" s="305">
        <v>0.05</v>
      </c>
      <c r="L100" s="862">
        <f>N93*K100</f>
        <v>22807.868878738824</v>
      </c>
      <c r="M100" s="863"/>
      <c r="N100" s="51"/>
    </row>
    <row r="101" spans="1:14" ht="15.75" thickBot="1">
      <c r="B101" s="825" t="s">
        <v>953</v>
      </c>
      <c r="C101" s="826"/>
      <c r="D101" s="826"/>
      <c r="E101" s="826"/>
      <c r="F101" s="826"/>
      <c r="G101" s="826"/>
      <c r="H101" s="826"/>
      <c r="I101" s="826"/>
      <c r="J101" s="826"/>
      <c r="K101" s="826"/>
      <c r="L101" s="826"/>
      <c r="M101" s="827"/>
      <c r="N101" s="52">
        <f>L98+L99+L100</f>
        <v>136847.21327243294</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593004.59084720945</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224</v>
      </c>
      <c r="B36" s="874" t="str">
        <f>VLOOKUP(A36,EQUIPOS!A6:D154,3,FALSE)</f>
        <v>Equipo de Medición (Deformimetros Eléctricos, Mecánicos, Celdas de Carga,  Etc.)</v>
      </c>
      <c r="C36" s="875"/>
      <c r="D36" s="875"/>
      <c r="E36" s="875"/>
      <c r="F36" s="875"/>
      <c r="G36" s="875"/>
      <c r="H36" s="876"/>
      <c r="I36" s="267"/>
      <c r="J36" s="268"/>
      <c r="K36" s="269">
        <f>VLOOKUP(A36,EQUIPOS!A6:D163,4,FALSE)</f>
        <v>191469.85382341058</v>
      </c>
      <c r="L36" s="270"/>
      <c r="M36" s="336">
        <v>3.3333333330000001</v>
      </c>
      <c r="N36" s="272">
        <f>K36/M36</f>
        <v>57440.95615276727</v>
      </c>
    </row>
    <row r="37" spans="1:14">
      <c r="A37" s="113" t="s">
        <v>125</v>
      </c>
      <c r="B37" s="874" t="str">
        <f>VLOOKUP(A37,EQUIPOS!A7:D154,3,FALSE)</f>
        <v>Bomba para gato de tensionamiento</v>
      </c>
      <c r="C37" s="875"/>
      <c r="D37" s="875"/>
      <c r="E37" s="875"/>
      <c r="F37" s="875"/>
      <c r="G37" s="875"/>
      <c r="H37" s="876"/>
      <c r="I37" s="421"/>
      <c r="J37" s="422"/>
      <c r="K37" s="269">
        <f>VLOOKUP(A37,EQUIPOS!A7:D164,4,FALSE)</f>
        <v>531661.93171022658</v>
      </c>
      <c r="L37" s="335"/>
      <c r="M37" s="336">
        <v>0.1</v>
      </c>
      <c r="N37" s="272">
        <f>K37/M37</f>
        <v>5316619.3171022655</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202101.38868600252</v>
      </c>
      <c r="L38" s="423"/>
      <c r="M38" s="424">
        <v>0.1</v>
      </c>
      <c r="N38" s="272">
        <f>K38/M38</f>
        <v>2021013.8868600251</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7395074.1601150576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2">
        <f>VLOOKUP(A60,TRANSPORTE!A2:D117,4,FALSE)</f>
        <v>6897.7521637742238</v>
      </c>
      <c r="M60" s="913"/>
      <c r="N60" s="287">
        <f>K60*L60</f>
        <v>103466.28245661336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103466.28245661336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7504641.4622078361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1500928.2924415674</v>
      </c>
      <c r="M84" s="861"/>
      <c r="N84" s="51"/>
    </row>
    <row r="85" spans="1:14">
      <c r="B85" s="89" t="s">
        <v>973</v>
      </c>
      <c r="C85" s="90"/>
      <c r="D85" s="90"/>
      <c r="E85" s="90"/>
      <c r="F85" s="90"/>
      <c r="G85" s="90"/>
      <c r="H85" s="90"/>
      <c r="I85" s="87"/>
      <c r="J85" s="88"/>
      <c r="K85" s="304">
        <v>0.05</v>
      </c>
      <c r="L85" s="860">
        <f>N79*K85</f>
        <v>375232.07311039185</v>
      </c>
      <c r="M85" s="861"/>
      <c r="N85" s="51"/>
    </row>
    <row r="86" spans="1:14" ht="15.75" thickBot="1">
      <c r="B86" s="91" t="s">
        <v>974</v>
      </c>
      <c r="C86" s="92"/>
      <c r="D86" s="92"/>
      <c r="E86" s="92"/>
      <c r="F86" s="92"/>
      <c r="G86" s="92"/>
      <c r="H86" s="92"/>
      <c r="I86" s="93"/>
      <c r="J86" s="94"/>
      <c r="K86" s="305">
        <v>0.05</v>
      </c>
      <c r="L86" s="862">
        <f>N79*K86</f>
        <v>375232.07311039185</v>
      </c>
      <c r="M86" s="863"/>
      <c r="N86" s="51"/>
    </row>
    <row r="87" spans="1:14" ht="15.75" thickBot="1">
      <c r="B87" s="825" t="s">
        <v>953</v>
      </c>
      <c r="C87" s="826"/>
      <c r="D87" s="826"/>
      <c r="E87" s="826"/>
      <c r="F87" s="826"/>
      <c r="G87" s="826"/>
      <c r="H87" s="826"/>
      <c r="I87" s="826"/>
      <c r="J87" s="826"/>
      <c r="K87" s="826"/>
      <c r="L87" s="826"/>
      <c r="M87" s="827"/>
      <c r="N87" s="52">
        <f>L84+L85+L86</f>
        <v>2251392.4386623511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9756033.9008701872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336">
        <v>2</v>
      </c>
      <c r="N36" s="272">
        <f>K36/M36</f>
        <v>1712.8016021416147</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10375.96912070271</v>
      </c>
      <c r="L37" s="335"/>
      <c r="M37" s="336">
        <v>2</v>
      </c>
      <c r="N37" s="272">
        <f>K37/M37</f>
        <v>5187.984560351355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1681.7452725900498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8582.5314350830195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72392.248333064417</v>
      </c>
      <c r="N48" s="272">
        <f>K48*M48</f>
        <v>333004.3423320963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5914.5305512125542</v>
      </c>
      <c r="N49" s="272">
        <f>K49*M49</f>
        <v>5914.5305512125542</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428315.48610467935</v>
      </c>
      <c r="N50" s="272">
        <f>K50*M50</f>
        <v>428315.48610467935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21900.413651136223</v>
      </c>
      <c r="N51" s="272">
        <f>K51*M51</f>
        <v>100741.90279522662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867976.26178321487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1290.8397983112416</v>
      </c>
      <c r="M60" s="913"/>
      <c r="N60" s="287">
        <f>K60*L60</f>
        <v>1290.8397983112416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1290.8397983112416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911484.53846841014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182296.90769368203</v>
      </c>
      <c r="M84" s="861"/>
      <c r="N84" s="51"/>
    </row>
    <row r="85" spans="1:14">
      <c r="B85" s="89" t="s">
        <v>973</v>
      </c>
      <c r="C85" s="90"/>
      <c r="D85" s="90"/>
      <c r="E85" s="90"/>
      <c r="F85" s="90"/>
      <c r="G85" s="90"/>
      <c r="H85" s="90"/>
      <c r="I85" s="87"/>
      <c r="J85" s="88"/>
      <c r="K85" s="304">
        <v>0.05</v>
      </c>
      <c r="L85" s="860">
        <f>N79*K85</f>
        <v>45574.226923420509</v>
      </c>
      <c r="M85" s="861"/>
      <c r="N85" s="51"/>
    </row>
    <row r="86" spans="1:14" ht="15.75" thickBot="1">
      <c r="B86" s="91" t="s">
        <v>974</v>
      </c>
      <c r="C86" s="92"/>
      <c r="D86" s="92"/>
      <c r="E86" s="92"/>
      <c r="F86" s="92"/>
      <c r="G86" s="92"/>
      <c r="H86" s="92"/>
      <c r="I86" s="93"/>
      <c r="J86" s="94"/>
      <c r="K86" s="305">
        <v>0.05</v>
      </c>
      <c r="L86" s="862">
        <f>N79*K86</f>
        <v>45574.226923420509</v>
      </c>
      <c r="M86" s="863"/>
      <c r="N86" s="51"/>
    </row>
    <row r="87" spans="1:14" ht="15.75" thickBot="1">
      <c r="B87" s="825" t="s">
        <v>953</v>
      </c>
      <c r="C87" s="826"/>
      <c r="D87" s="826"/>
      <c r="E87" s="826"/>
      <c r="F87" s="826"/>
      <c r="G87" s="826"/>
      <c r="H87" s="826"/>
      <c r="I87" s="826"/>
      <c r="J87" s="826"/>
      <c r="K87" s="826"/>
      <c r="L87" s="826"/>
      <c r="M87" s="827"/>
      <c r="N87" s="52">
        <f>L84+L85+L86</f>
        <v>273445.36154052307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1184929.9000089332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336">
        <v>2</v>
      </c>
      <c r="N36" s="272">
        <f>K36/M36</f>
        <v>1712.8016021416147</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10375.96912070271</v>
      </c>
      <c r="L37" s="335"/>
      <c r="M37" s="336">
        <v>2</v>
      </c>
      <c r="N37" s="272">
        <f>K37/M37</f>
        <v>5187.984560351355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8249.1369237879953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72392.248333064417</v>
      </c>
      <c r="N48" s="272">
        <f>K48*M48</f>
        <v>333004.3423320963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5914.5305512125542</v>
      </c>
      <c r="N49" s="272">
        <f>K49*M49</f>
        <v>5914.5305512125542</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417498.09052308829</v>
      </c>
      <c r="N50" s="272">
        <f>K50*M50</f>
        <v>417498.09052308829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21900.413651136223</v>
      </c>
      <c r="N51" s="272">
        <f>K51*M51</f>
        <v>100741.90279522662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857158.86620162381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1290.8397983112416</v>
      </c>
      <c r="M60" s="913"/>
      <c r="N60" s="287">
        <f>K60*L60</f>
        <v>1290.8397983112416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1290.8397983112416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893665.8581496235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178733.17162992471</v>
      </c>
      <c r="M84" s="861"/>
      <c r="N84" s="51"/>
    </row>
    <row r="85" spans="1:14">
      <c r="B85" s="89" t="s">
        <v>973</v>
      </c>
      <c r="C85" s="90"/>
      <c r="D85" s="90"/>
      <c r="E85" s="90"/>
      <c r="F85" s="90"/>
      <c r="G85" s="90"/>
      <c r="H85" s="90"/>
      <c r="I85" s="87"/>
      <c r="J85" s="88"/>
      <c r="K85" s="304">
        <v>0.05</v>
      </c>
      <c r="L85" s="860">
        <f>N79*K85</f>
        <v>44683.292907481176</v>
      </c>
      <c r="M85" s="861"/>
      <c r="N85" s="51"/>
    </row>
    <row r="86" spans="1:14" ht="15.75" thickBot="1">
      <c r="B86" s="91" t="s">
        <v>974</v>
      </c>
      <c r="C86" s="92"/>
      <c r="D86" s="92"/>
      <c r="E86" s="92"/>
      <c r="F86" s="92"/>
      <c r="G86" s="92"/>
      <c r="H86" s="92"/>
      <c r="I86" s="93"/>
      <c r="J86" s="94"/>
      <c r="K86" s="305">
        <v>0.05</v>
      </c>
      <c r="L86" s="862">
        <f>N79*K86</f>
        <v>44683.292907481176</v>
      </c>
      <c r="M86" s="863"/>
      <c r="N86" s="51"/>
    </row>
    <row r="87" spans="1:14" ht="15.75" thickBot="1">
      <c r="B87" s="825" t="s">
        <v>953</v>
      </c>
      <c r="C87" s="826"/>
      <c r="D87" s="826"/>
      <c r="E87" s="826"/>
      <c r="F87" s="826"/>
      <c r="G87" s="826"/>
      <c r="H87" s="826"/>
      <c r="I87" s="826"/>
      <c r="J87" s="826"/>
      <c r="K87" s="826"/>
      <c r="L87" s="826"/>
      <c r="M87" s="827"/>
      <c r="N87" s="52">
        <f>L84+L85+L86</f>
        <v>268099.75744488707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1161765.6155945105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336">
        <v>2</v>
      </c>
      <c r="N36" s="272">
        <f>K36/M36</f>
        <v>1712.8016021416147</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10375.96912070271</v>
      </c>
      <c r="L37" s="335"/>
      <c r="M37" s="336">
        <v>2</v>
      </c>
      <c r="N37" s="272">
        <f>K37/M37</f>
        <v>5187.984560351355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8249.1369237879953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405996.42253487941</v>
      </c>
      <c r="N48" s="272">
        <f>K48*M48</f>
        <v>405996.42253487941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5914.5305512125542</v>
      </c>
      <c r="N49" s="272">
        <f>K49*M49</f>
        <v>5914.5305512125542</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21900.413651136223</v>
      </c>
      <c r="N50" s="272">
        <f>K50*M50</f>
        <v>100741.90279522662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512652.85588131857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1290.8397983112416</v>
      </c>
      <c r="M60" s="913"/>
      <c r="N60" s="287">
        <f>K60*L60</f>
        <v>1290.8397983112416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1290.8397983112416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549159.84782931826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109831.96956586366</v>
      </c>
      <c r="M84" s="861"/>
      <c r="N84" s="51"/>
    </row>
    <row r="85" spans="1:14">
      <c r="B85" s="89" t="s">
        <v>973</v>
      </c>
      <c r="C85" s="90"/>
      <c r="D85" s="90"/>
      <c r="E85" s="90"/>
      <c r="F85" s="90"/>
      <c r="G85" s="90"/>
      <c r="H85" s="90"/>
      <c r="I85" s="87"/>
      <c r="J85" s="88"/>
      <c r="K85" s="304">
        <v>0.05</v>
      </c>
      <c r="L85" s="860">
        <f>N79*K85</f>
        <v>27457.992391465916</v>
      </c>
      <c r="M85" s="861"/>
      <c r="N85" s="51"/>
    </row>
    <row r="86" spans="1:14" ht="15.75" thickBot="1">
      <c r="B86" s="91" t="s">
        <v>974</v>
      </c>
      <c r="C86" s="92"/>
      <c r="D86" s="92"/>
      <c r="E86" s="92"/>
      <c r="F86" s="92"/>
      <c r="G86" s="92"/>
      <c r="H86" s="92"/>
      <c r="I86" s="93"/>
      <c r="J86" s="94"/>
      <c r="K86" s="305">
        <v>0.05</v>
      </c>
      <c r="L86" s="862">
        <f>N79*K86</f>
        <v>27457.992391465916</v>
      </c>
      <c r="M86" s="863"/>
      <c r="N86" s="51"/>
    </row>
    <row r="87" spans="1:14" ht="15.75" thickBot="1">
      <c r="B87" s="825" t="s">
        <v>953</v>
      </c>
      <c r="C87" s="826"/>
      <c r="D87" s="826"/>
      <c r="E87" s="826"/>
      <c r="F87" s="826"/>
      <c r="G87" s="826"/>
      <c r="H87" s="826"/>
      <c r="I87" s="826"/>
      <c r="J87" s="826"/>
      <c r="K87" s="826"/>
      <c r="L87" s="826"/>
      <c r="M87" s="827"/>
      <c r="N87" s="52">
        <f>L84+L85+L86</f>
        <v>164747.95434879552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713907.80217811372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3425.6032042832294</v>
      </c>
      <c r="L36" s="270"/>
      <c r="M36" s="336">
        <v>2</v>
      </c>
      <c r="N36" s="272">
        <f>K36/M36</f>
        <v>1712.8016021416147</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10375.96912070271</v>
      </c>
      <c r="L37" s="335"/>
      <c r="M37" s="336">
        <v>2</v>
      </c>
      <c r="N37" s="272">
        <f>K37/M37</f>
        <v>5187.984560351355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8249.1369237879953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385605.601695969</v>
      </c>
      <c r="N48" s="272">
        <f>K48*M48</f>
        <v>385605.601695969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5914.5305512125542</v>
      </c>
      <c r="N49" s="272">
        <f>K49*M49</f>
        <v>5914.5305512125542</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10289.877632354302</v>
      </c>
      <c r="N50" s="272">
        <f>K50*M50</f>
        <v>47333.437108829785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438853.56935601134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1290.8397983112416</v>
      </c>
      <c r="M60" s="913"/>
      <c r="N60" s="287">
        <f>K60*L60</f>
        <v>1290.8397983112416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1290.8397983112416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475360.56130401109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95072.112260802227</v>
      </c>
      <c r="M84" s="861"/>
      <c r="N84" s="51"/>
    </row>
    <row r="85" spans="1:14">
      <c r="B85" s="89" t="s">
        <v>973</v>
      </c>
      <c r="C85" s="90"/>
      <c r="D85" s="90"/>
      <c r="E85" s="90"/>
      <c r="F85" s="90"/>
      <c r="G85" s="90"/>
      <c r="H85" s="90"/>
      <c r="I85" s="87"/>
      <c r="J85" s="88"/>
      <c r="K85" s="304">
        <v>0.05</v>
      </c>
      <c r="L85" s="860">
        <f>N79*K85</f>
        <v>23768.028065200557</v>
      </c>
      <c r="M85" s="861"/>
      <c r="N85" s="51"/>
    </row>
    <row r="86" spans="1:14" ht="15.75" thickBot="1">
      <c r="B86" s="91" t="s">
        <v>974</v>
      </c>
      <c r="C86" s="92"/>
      <c r="D86" s="92"/>
      <c r="E86" s="92"/>
      <c r="F86" s="92"/>
      <c r="G86" s="92"/>
      <c r="H86" s="92"/>
      <c r="I86" s="93"/>
      <c r="J86" s="94"/>
      <c r="K86" s="305">
        <v>0.05</v>
      </c>
      <c r="L86" s="862">
        <f>N79*K86</f>
        <v>23768.028065200557</v>
      </c>
      <c r="M86" s="863"/>
      <c r="N86" s="51"/>
    </row>
    <row r="87" spans="1:14" ht="15.75" thickBot="1">
      <c r="B87" s="825" t="s">
        <v>953</v>
      </c>
      <c r="C87" s="826"/>
      <c r="D87" s="826"/>
      <c r="E87" s="826"/>
      <c r="F87" s="826"/>
      <c r="G87" s="826"/>
      <c r="H87" s="826"/>
      <c r="I87" s="826"/>
      <c r="J87" s="826"/>
      <c r="K87" s="826"/>
      <c r="L87" s="826"/>
      <c r="M87" s="827"/>
      <c r="N87" s="52">
        <f>L84+L85+L86</f>
        <v>142608.16839120333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617968.72969521442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5.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8075.8774436996464</v>
      </c>
      <c r="L36" s="270"/>
      <c r="M36" s="336">
        <v>1</v>
      </c>
      <c r="N36" s="272">
        <f>K36/M36</f>
        <v>8075.8774436996464</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10375.96912070271</v>
      </c>
      <c r="L37" s="335"/>
      <c r="M37" s="336">
        <v>1</v>
      </c>
      <c r="N37" s="272">
        <f>K37/M37</f>
        <v>10375.96912070271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21825.185586992407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74549.491187807856</v>
      </c>
      <c r="N48" s="272">
        <f>K48*M48</f>
        <v>70822.016628417463</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55.721352613595968</v>
      </c>
      <c r="N49" s="272">
        <f>K49*M49</f>
        <v>9472.6299443113148</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35071.289152779675</v>
      </c>
      <c r="N50" s="272">
        <f>K50*M50</f>
        <v>19289.209034028823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439.38238557727266</v>
      </c>
      <c r="N51" s="272">
        <f>K51*M51</f>
        <v>131814.71567318181</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10289.877632354302</v>
      </c>
      <c r="N52" s="272">
        <f>K52*M52</f>
        <v>31898.62066029834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263297.19194023777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2">
        <f>VLOOKUP(A64,TRANSPORTE!A2:D117,4,FALSE)</f>
        <v>1255.9989130930808</v>
      </c>
      <c r="M64" s="913"/>
      <c r="N64" s="287">
        <f>K64*L64</f>
        <v>690.79940220119443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2">
        <f>VLOOKUP(A65,TRANSPORTE!A3:D117,4,FALSE)</f>
        <v>1255.9989130930808</v>
      </c>
      <c r="M65" s="913"/>
      <c r="N65" s="287">
        <f>K65*L65</f>
        <v>1193.1989674384267</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1883.9983696396212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354473.15634867083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70894.631269734164</v>
      </c>
      <c r="M88" s="861"/>
      <c r="N88" s="51"/>
    </row>
    <row r="89" spans="1:14">
      <c r="B89" s="89" t="s">
        <v>973</v>
      </c>
      <c r="C89" s="90"/>
      <c r="D89" s="90"/>
      <c r="E89" s="90"/>
      <c r="F89" s="90"/>
      <c r="G89" s="90"/>
      <c r="H89" s="90"/>
      <c r="I89" s="87"/>
      <c r="J89" s="88"/>
      <c r="K89" s="304">
        <v>0.05</v>
      </c>
      <c r="L89" s="860">
        <f>N83*K89</f>
        <v>17723.657817433541</v>
      </c>
      <c r="M89" s="861"/>
      <c r="N89" s="51"/>
    </row>
    <row r="90" spans="1:14" ht="15.75" thickBot="1">
      <c r="B90" s="91" t="s">
        <v>974</v>
      </c>
      <c r="C90" s="92"/>
      <c r="D90" s="92"/>
      <c r="E90" s="92"/>
      <c r="F90" s="92"/>
      <c r="G90" s="92"/>
      <c r="H90" s="92"/>
      <c r="I90" s="93"/>
      <c r="J90" s="94"/>
      <c r="K90" s="305">
        <v>0.05</v>
      </c>
      <c r="L90" s="862">
        <f>N83*K90</f>
        <v>17723.657817433541</v>
      </c>
      <c r="M90" s="863"/>
      <c r="N90" s="51"/>
    </row>
    <row r="91" spans="1:14" ht="15.75" thickBot="1">
      <c r="B91" s="825" t="s">
        <v>953</v>
      </c>
      <c r="C91" s="826"/>
      <c r="D91" s="826"/>
      <c r="E91" s="826"/>
      <c r="F91" s="826"/>
      <c r="G91" s="826"/>
      <c r="H91" s="826"/>
      <c r="I91" s="826"/>
      <c r="J91" s="826"/>
      <c r="K91" s="826"/>
      <c r="L91" s="826"/>
      <c r="M91" s="827"/>
      <c r="N91" s="52">
        <f>L88+L89+L90</f>
        <v>106341.94690460125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460815.10325327207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8075.8774436996464</v>
      </c>
      <c r="L36" s="270"/>
      <c r="M36" s="336">
        <v>1</v>
      </c>
      <c r="N36" s="272">
        <f>K36/M36</f>
        <v>8075.8774436996464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11449.216466289696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74549.491187807856</v>
      </c>
      <c r="N48" s="272">
        <f>K48*M48</f>
        <v>62621.572597758597</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55.721352613595968</v>
      </c>
      <c r="N49" s="272">
        <f>K49*M49</f>
        <v>10308.450233515254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35071.289152779675</v>
      </c>
      <c r="N50" s="272">
        <f>K50*M50</f>
        <v>22094.912166251193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439.38238557727266</v>
      </c>
      <c r="N51" s="272">
        <f>K51*M51</f>
        <v>114239.42025009089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209264.35524761592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2">
        <f>VLOOKUP(A64,TRANSPORTE!A2:D117,4,FALSE)</f>
        <v>1255.9989130930808</v>
      </c>
      <c r="M64" s="913"/>
      <c r="N64" s="287">
        <f>K64*L64</f>
        <v>791.27931524864084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2">
        <f>VLOOKUP(A65,TRANSPORTE!A3:D117,4,FALSE)</f>
        <v>1255.9989130930808</v>
      </c>
      <c r="M65" s="913"/>
      <c r="N65" s="287">
        <f>K65*L65</f>
        <v>1055.0390869981877</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1846.3184022468286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290026.67056795344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58005.334113590689</v>
      </c>
      <c r="M88" s="861"/>
      <c r="N88" s="51"/>
    </row>
    <row r="89" spans="1:14">
      <c r="B89" s="89" t="s">
        <v>973</v>
      </c>
      <c r="C89" s="90"/>
      <c r="D89" s="90"/>
      <c r="E89" s="90"/>
      <c r="F89" s="90"/>
      <c r="G89" s="90"/>
      <c r="H89" s="90"/>
      <c r="I89" s="87"/>
      <c r="J89" s="88"/>
      <c r="K89" s="304">
        <v>0.05</v>
      </c>
      <c r="L89" s="860">
        <f>N83*K89</f>
        <v>14501.333528397672</v>
      </c>
      <c r="M89" s="861"/>
      <c r="N89" s="51"/>
    </row>
    <row r="90" spans="1:14" ht="15.75" thickBot="1">
      <c r="B90" s="91" t="s">
        <v>974</v>
      </c>
      <c r="C90" s="92"/>
      <c r="D90" s="92"/>
      <c r="E90" s="92"/>
      <c r="F90" s="92"/>
      <c r="G90" s="92"/>
      <c r="H90" s="92"/>
      <c r="I90" s="93"/>
      <c r="J90" s="94"/>
      <c r="K90" s="305">
        <v>0.05</v>
      </c>
      <c r="L90" s="862">
        <f>N83*K90</f>
        <v>14501.333528397672</v>
      </c>
      <c r="M90" s="863"/>
      <c r="N90" s="51"/>
    </row>
    <row r="91" spans="1:14" ht="15.75" thickBot="1">
      <c r="B91" s="825" t="s">
        <v>953</v>
      </c>
      <c r="C91" s="826"/>
      <c r="D91" s="826"/>
      <c r="E91" s="826"/>
      <c r="F91" s="826"/>
      <c r="G91" s="826"/>
      <c r="H91" s="826"/>
      <c r="I91" s="826"/>
      <c r="J91" s="826"/>
      <c r="K91" s="826"/>
      <c r="L91" s="826"/>
      <c r="M91" s="827"/>
      <c r="N91" s="52">
        <f>L88+L89+L90</f>
        <v>87008.001170386036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377034.67173833947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8075.8774436996464</v>
      </c>
      <c r="L36" s="270"/>
      <c r="M36" s="336">
        <v>1</v>
      </c>
      <c r="N36" s="272">
        <f>K36/M36</f>
        <v>8075.8774436996464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2698.6712180720406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10774.548661771687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74549.491187807856</v>
      </c>
      <c r="N48" s="272">
        <f>K48*M48</f>
        <v>37572.943558655163</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55.721352613595968</v>
      </c>
      <c r="N49" s="272">
        <f>K49*M49</f>
        <v>6185.0701401091528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57549.154944551505</v>
      </c>
      <c r="N50" s="272">
        <f>K50*M50</f>
        <v>23019.661977820604</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35071.289152779675</v>
      </c>
      <c r="N51" s="272">
        <f>K51*M51</f>
        <v>13256.947299750716</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439.38238557727266</v>
      </c>
      <c r="N52" s="272">
        <f>K52*M52</f>
        <v>68543.652150054535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148578.27512639016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2">
        <f>VLOOKUP(A64,TRANSPORTE!A2:D117,4,FALSE)</f>
        <v>1255.9989130930808</v>
      </c>
      <c r="M64" s="913"/>
      <c r="N64" s="287">
        <f>K64*L64</f>
        <v>474.76758914918452</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2">
        <f>VLOOKUP(A65,TRANSPORTE!A3:D117,4,FALSE)</f>
        <v>1255.9989130930808</v>
      </c>
      <c r="M65" s="913"/>
      <c r="N65" s="287">
        <f>K65*L65</f>
        <v>633.02345219891276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2">
        <f>VLOOKUP(A66,TRANSPORTE!A3:D117,4,FALSE)</f>
        <v>1255.9989130930808</v>
      </c>
      <c r="M66" s="913"/>
      <c r="N66" s="287">
        <f>K66*L66</f>
        <v>502.39956523723231</v>
      </c>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1610.1906065853295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214936.43875618797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42987.2877512376</v>
      </c>
      <c r="M88" s="861"/>
      <c r="N88" s="51"/>
    </row>
    <row r="89" spans="1:14">
      <c r="B89" s="89" t="s">
        <v>973</v>
      </c>
      <c r="C89" s="90"/>
      <c r="D89" s="90"/>
      <c r="E89" s="90"/>
      <c r="F89" s="90"/>
      <c r="G89" s="90"/>
      <c r="H89" s="90"/>
      <c r="I89" s="87"/>
      <c r="J89" s="88"/>
      <c r="K89" s="304">
        <v>0.05</v>
      </c>
      <c r="L89" s="860">
        <f>N83*K89</f>
        <v>10746.8219378094</v>
      </c>
      <c r="M89" s="861"/>
      <c r="N89" s="51"/>
    </row>
    <row r="90" spans="1:14" ht="15.75" thickBot="1">
      <c r="B90" s="91" t="s">
        <v>974</v>
      </c>
      <c r="C90" s="92"/>
      <c r="D90" s="92"/>
      <c r="E90" s="92"/>
      <c r="F90" s="92"/>
      <c r="G90" s="92"/>
      <c r="H90" s="92"/>
      <c r="I90" s="93"/>
      <c r="J90" s="94"/>
      <c r="K90" s="305">
        <v>0.05</v>
      </c>
      <c r="L90" s="862">
        <f>N83*K90</f>
        <v>10746.8219378094</v>
      </c>
      <c r="M90" s="863"/>
      <c r="N90" s="51"/>
    </row>
    <row r="91" spans="1:14" ht="15.75" thickBot="1">
      <c r="B91" s="825" t="s">
        <v>953</v>
      </c>
      <c r="C91" s="826"/>
      <c r="D91" s="826"/>
      <c r="E91" s="826"/>
      <c r="F91" s="826"/>
      <c r="G91" s="826"/>
      <c r="H91" s="826"/>
      <c r="I91" s="826"/>
      <c r="J91" s="826"/>
      <c r="K91" s="826"/>
      <c r="L91" s="826"/>
      <c r="M91" s="827"/>
      <c r="N91" s="52">
        <f>L88+L89+L90</f>
        <v>64480.9316268564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279417.37038304436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10375.96912070271</v>
      </c>
      <c r="L36" s="270"/>
      <c r="M36" s="336">
        <v>1</v>
      </c>
      <c r="N36" s="272">
        <f>K36/M36</f>
        <v>10375.96912070271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11958.788200787463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3839.0930752859736</v>
      </c>
      <c r="N48" s="272">
        <f>K48*M48</f>
        <v>130959.14298415514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41261.129240756854</v>
      </c>
      <c r="N49" s="272">
        <f>K49*M49</f>
        <v>6189.1693861135282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385605.601695969</v>
      </c>
      <c r="N50" s="272">
        <f>K50*M50</f>
        <v>48586.305813692095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40547.494730636055</v>
      </c>
      <c r="N51" s="272">
        <f>K51*M51</f>
        <v>40547.494730636055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226282.11291459686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2">
        <f>VLOOKUP(A61,TRANSPORTE!A3:D117,4,FALSE)</f>
        <v>1290.8397983112416</v>
      </c>
      <c r="M61" s="913"/>
      <c r="N61" s="287">
        <f>K61*L61</f>
        <v>162.64581458721645</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162.64581458721645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317544.50093420921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63508.900186841842</v>
      </c>
      <c r="M85" s="861"/>
      <c r="N85" s="51"/>
    </row>
    <row r="86" spans="1:14">
      <c r="B86" s="89" t="s">
        <v>973</v>
      </c>
      <c r="C86" s="90"/>
      <c r="D86" s="90"/>
      <c r="E86" s="90"/>
      <c r="F86" s="90"/>
      <c r="G86" s="90"/>
      <c r="H86" s="90"/>
      <c r="I86" s="87"/>
      <c r="J86" s="88"/>
      <c r="K86" s="304">
        <v>0.05</v>
      </c>
      <c r="L86" s="860">
        <f>N80*K86</f>
        <v>15877.22504671046</v>
      </c>
      <c r="M86" s="861"/>
      <c r="N86" s="51"/>
    </row>
    <row r="87" spans="1:14" ht="15.75" thickBot="1">
      <c r="B87" s="91" t="s">
        <v>974</v>
      </c>
      <c r="C87" s="92"/>
      <c r="D87" s="92"/>
      <c r="E87" s="92"/>
      <c r="F87" s="92"/>
      <c r="G87" s="92"/>
      <c r="H87" s="92"/>
      <c r="I87" s="93"/>
      <c r="J87" s="94"/>
      <c r="K87" s="305">
        <v>0.05</v>
      </c>
      <c r="L87" s="862">
        <f>N80*K87</f>
        <v>15877.22504671046</v>
      </c>
      <c r="M87" s="863"/>
      <c r="N87" s="51"/>
    </row>
    <row r="88" spans="1:14" ht="15.75" thickBot="1">
      <c r="B88" s="825" t="s">
        <v>953</v>
      </c>
      <c r="C88" s="826"/>
      <c r="D88" s="826"/>
      <c r="E88" s="826"/>
      <c r="F88" s="826"/>
      <c r="G88" s="826"/>
      <c r="H88" s="826"/>
      <c r="I88" s="826"/>
      <c r="J88" s="826"/>
      <c r="K88" s="826"/>
      <c r="L88" s="826"/>
      <c r="M88" s="827"/>
      <c r="N88" s="52">
        <f>L85+L86+L87</f>
        <v>95263.350280262763</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412807.85121447197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10375.96912070271</v>
      </c>
      <c r="L36" s="270"/>
      <c r="M36" s="336">
        <v>1</v>
      </c>
      <c r="N36" s="272">
        <f>K36/M36</f>
        <v>10375.96912070271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11958.788200787463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3839.0930752859736</v>
      </c>
      <c r="N48" s="272">
        <f>K48*M48</f>
        <v>130959.14298415514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41261.129240756854</v>
      </c>
      <c r="N49" s="272">
        <f>K49*M49</f>
        <v>6189.1693861135282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405996.42253487941</v>
      </c>
      <c r="N50" s="272">
        <f>K50*M50</f>
        <v>51155.549239394808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40547.494730636055</v>
      </c>
      <c r="N51" s="272">
        <f>K51*M51</f>
        <v>40547.494730636055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228851.35634029954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2">
        <f>VLOOKUP(A61,TRANSPORTE!A3:D117,4,FALSE)</f>
        <v>1290.8397983112416</v>
      </c>
      <c r="M61" s="913"/>
      <c r="N61" s="287">
        <f>K61*L61</f>
        <v>162.64581458721645</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162.64581458721645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320113.74435991189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64022.748871982381</v>
      </c>
      <c r="M85" s="861"/>
      <c r="N85" s="51"/>
    </row>
    <row r="86" spans="1:14">
      <c r="B86" s="89" t="s">
        <v>973</v>
      </c>
      <c r="C86" s="90"/>
      <c r="D86" s="90"/>
      <c r="E86" s="90"/>
      <c r="F86" s="90"/>
      <c r="G86" s="90"/>
      <c r="H86" s="90"/>
      <c r="I86" s="87"/>
      <c r="J86" s="88"/>
      <c r="K86" s="304">
        <v>0.05</v>
      </c>
      <c r="L86" s="860">
        <f>N80*K86</f>
        <v>16005.687217995595</v>
      </c>
      <c r="M86" s="861"/>
      <c r="N86" s="51"/>
    </row>
    <row r="87" spans="1:14" ht="15.75" thickBot="1">
      <c r="B87" s="91" t="s">
        <v>974</v>
      </c>
      <c r="C87" s="92"/>
      <c r="D87" s="92"/>
      <c r="E87" s="92"/>
      <c r="F87" s="92"/>
      <c r="G87" s="92"/>
      <c r="H87" s="92"/>
      <c r="I87" s="93"/>
      <c r="J87" s="94"/>
      <c r="K87" s="305">
        <v>0.05</v>
      </c>
      <c r="L87" s="862">
        <f>N80*K87</f>
        <v>16005.687217995595</v>
      </c>
      <c r="M87" s="863"/>
      <c r="N87" s="51"/>
    </row>
    <row r="88" spans="1:14" ht="15.75" thickBot="1">
      <c r="B88" s="825" t="s">
        <v>953</v>
      </c>
      <c r="C88" s="826"/>
      <c r="D88" s="826"/>
      <c r="E88" s="826"/>
      <c r="F88" s="826"/>
      <c r="G88" s="826"/>
      <c r="H88" s="826"/>
      <c r="I88" s="826"/>
      <c r="J88" s="826"/>
      <c r="K88" s="826"/>
      <c r="L88" s="826"/>
      <c r="M88" s="827"/>
      <c r="N88" s="52">
        <f>L85+L86+L87</f>
        <v>96034.123307973568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416147.86766788544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1703.7716125948621</v>
      </c>
      <c r="L36" s="270"/>
      <c r="M36" s="336">
        <v>37.5</v>
      </c>
      <c r="N36" s="272">
        <f>K36/M36</f>
        <v>45.433909669196325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61.515634030637123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3839.0930752859736</v>
      </c>
      <c r="N48" s="272">
        <f>K48*M48</f>
        <v>4031.0477290502722</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4853.0813734924286</v>
      </c>
      <c r="N49" s="272">
        <f>K49*M49</f>
        <v>145.59244120477285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4176.6401702550447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110.96360393143711</v>
      </c>
      <c r="M61" s="913"/>
      <c r="N61" s="287">
        <f>K61*L61</f>
        <v>116.51178412800897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116.51178412800897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5158.7538064857308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1031.7507612971463</v>
      </c>
      <c r="M85" s="861"/>
      <c r="N85" s="51"/>
    </row>
    <row r="86" spans="1:14">
      <c r="B86" s="89" t="s">
        <v>973</v>
      </c>
      <c r="C86" s="90"/>
      <c r="D86" s="90"/>
      <c r="E86" s="90"/>
      <c r="F86" s="90"/>
      <c r="G86" s="90"/>
      <c r="H86" s="90"/>
      <c r="I86" s="87"/>
      <c r="J86" s="88"/>
      <c r="K86" s="304">
        <v>0.05</v>
      </c>
      <c r="L86" s="860">
        <f>N80*K86</f>
        <v>257.93769032428656</v>
      </c>
      <c r="M86" s="861"/>
      <c r="N86" s="51"/>
    </row>
    <row r="87" spans="1:14" ht="15.75" thickBot="1">
      <c r="B87" s="91" t="s">
        <v>974</v>
      </c>
      <c r="C87" s="92"/>
      <c r="D87" s="92"/>
      <c r="E87" s="92"/>
      <c r="F87" s="92"/>
      <c r="G87" s="92"/>
      <c r="H87" s="92"/>
      <c r="I87" s="93"/>
      <c r="J87" s="94"/>
      <c r="K87" s="305">
        <v>0.05</v>
      </c>
      <c r="L87" s="862">
        <f>N80*K87</f>
        <v>257.93769032428656</v>
      </c>
      <c r="M87" s="863"/>
      <c r="N87" s="51"/>
    </row>
    <row r="88" spans="1:14" ht="15.75" thickBot="1">
      <c r="B88" s="825" t="s">
        <v>953</v>
      </c>
      <c r="C88" s="826"/>
      <c r="D88" s="826"/>
      <c r="E88" s="826"/>
      <c r="F88" s="826"/>
      <c r="G88" s="826"/>
      <c r="H88" s="826"/>
      <c r="I88" s="826"/>
      <c r="J88" s="826"/>
      <c r="K88" s="826"/>
      <c r="L88" s="826"/>
      <c r="M88" s="827"/>
      <c r="N88" s="52">
        <f>L85+L86+L87</f>
        <v>1547.6261419457192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6706.3799484314495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1703.7716125948621</v>
      </c>
      <c r="L36" s="270"/>
      <c r="M36" s="336">
        <v>37.5</v>
      </c>
      <c r="N36" s="272">
        <f>K36/M36</f>
        <v>45.433909669196325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61.515634030637123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6813.7152877685803</v>
      </c>
      <c r="N48" s="272">
        <f>K48*M48</f>
        <v>7154.4010521570099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4853.0813734924286</v>
      </c>
      <c r="N49" s="272">
        <f>K49*M49</f>
        <v>145.59244120477285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7299.9934933617824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110.96360393143711</v>
      </c>
      <c r="M61" s="913"/>
      <c r="N61" s="287">
        <f>K61*L61</f>
        <v>116.51178412800897</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116.51178412800897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8282.1071295924685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1656.4214259184937</v>
      </c>
      <c r="M85" s="861"/>
      <c r="N85" s="51"/>
    </row>
    <row r="86" spans="1:14">
      <c r="B86" s="89" t="s">
        <v>973</v>
      </c>
      <c r="C86" s="90"/>
      <c r="D86" s="90"/>
      <c r="E86" s="90"/>
      <c r="F86" s="90"/>
      <c r="G86" s="90"/>
      <c r="H86" s="90"/>
      <c r="I86" s="87"/>
      <c r="J86" s="88"/>
      <c r="K86" s="304">
        <v>0.05</v>
      </c>
      <c r="L86" s="860">
        <f>N80*K86</f>
        <v>414.10535647962342</v>
      </c>
      <c r="M86" s="861"/>
      <c r="N86" s="51"/>
    </row>
    <row r="87" spans="1:14" ht="15.75" thickBot="1">
      <c r="B87" s="91" t="s">
        <v>974</v>
      </c>
      <c r="C87" s="92"/>
      <c r="D87" s="92"/>
      <c r="E87" s="92"/>
      <c r="F87" s="92"/>
      <c r="G87" s="92"/>
      <c r="H87" s="92"/>
      <c r="I87" s="93"/>
      <c r="J87" s="94"/>
      <c r="K87" s="305">
        <v>0.05</v>
      </c>
      <c r="L87" s="862">
        <f>N80*K87</f>
        <v>414.10535647962342</v>
      </c>
      <c r="M87" s="863"/>
      <c r="N87" s="51"/>
    </row>
    <row r="88" spans="1:14" ht="15.75" thickBot="1">
      <c r="B88" s="825" t="s">
        <v>953</v>
      </c>
      <c r="C88" s="826"/>
      <c r="D88" s="826"/>
      <c r="E88" s="826"/>
      <c r="F88" s="826"/>
      <c r="G88" s="826"/>
      <c r="H88" s="826"/>
      <c r="I88" s="826"/>
      <c r="J88" s="826"/>
      <c r="K88" s="826"/>
      <c r="L88" s="826"/>
      <c r="M88" s="827"/>
      <c r="N88" s="52">
        <f>L85+L86+L87</f>
        <v>2484.6321388777405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10766.73926847021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69616.108090626061</v>
      </c>
      <c r="L36" s="270"/>
      <c r="M36" s="336">
        <v>670</v>
      </c>
      <c r="N36" s="272">
        <f>K36/M36</f>
        <v>103.90463894123293</v>
      </c>
    </row>
    <row r="37" spans="1:14">
      <c r="A37" s="113" t="s">
        <v>125</v>
      </c>
      <c r="B37" s="874" t="str">
        <f>VLOOKUP(A37,EQUIPOS!A7:D154,3,FALSE)</f>
        <v>Bomba para gato de tensionamiento</v>
      </c>
      <c r="C37" s="875"/>
      <c r="D37" s="875"/>
      <c r="E37" s="875"/>
      <c r="F37" s="875"/>
      <c r="G37" s="875"/>
      <c r="H37" s="876"/>
      <c r="I37" s="421"/>
      <c r="J37" s="422"/>
      <c r="K37" s="269">
        <f>VLOOKUP(A37,EQUIPOS!A7:D164,4,FALSE)</f>
        <v>531661.93171022658</v>
      </c>
      <c r="L37" s="335"/>
      <c r="M37" s="336">
        <v>670</v>
      </c>
      <c r="N37" s="272">
        <f>K37/M37</f>
        <v>793.52527120929335</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202101.38868600252</v>
      </c>
      <c r="L38" s="423"/>
      <c r="M38" s="424">
        <v>670</v>
      </c>
      <c r="N38" s="272">
        <f>K38/M38</f>
        <v>301.64386371045151</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1205.4901393420048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18928.609231468941</v>
      </c>
      <c r="N48" s="272">
        <f t="shared" ref="N48:N53" si="0">K48*M48</f>
        <v>75.714436925875773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20520.772260945203</v>
      </c>
      <c r="N49" s="272">
        <f t="shared" si="0"/>
        <v>82.083089043780816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1298.9818507373327</v>
      </c>
      <c r="N50" s="272">
        <f t="shared" si="0"/>
        <v>25.979637014746654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8523.6137452417133</v>
      </c>
      <c r="N51" s="272">
        <f t="shared" si="0"/>
        <v>724.50716834554567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98865.646514494016</v>
      </c>
      <c r="N52" s="272">
        <f t="shared" si="0"/>
        <v>98.865646514494017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4853.0813734924286</v>
      </c>
      <c r="N53" s="272">
        <f t="shared" si="0"/>
        <v>97.061627469848574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1104.2116053142915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2630.5200187076516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526.10400374153039</v>
      </c>
      <c r="M85" s="861"/>
      <c r="N85" s="51"/>
    </row>
    <row r="86" spans="1:14">
      <c r="B86" s="89" t="s">
        <v>973</v>
      </c>
      <c r="C86" s="90"/>
      <c r="D86" s="90"/>
      <c r="E86" s="90"/>
      <c r="F86" s="90"/>
      <c r="G86" s="90"/>
      <c r="H86" s="90"/>
      <c r="I86" s="87"/>
      <c r="J86" s="88"/>
      <c r="K86" s="304">
        <v>0.05</v>
      </c>
      <c r="L86" s="860">
        <f>N80*K86</f>
        <v>131.5260009353826</v>
      </c>
      <c r="M86" s="861"/>
      <c r="N86" s="51"/>
    </row>
    <row r="87" spans="1:14" ht="15.75" thickBot="1">
      <c r="B87" s="91" t="s">
        <v>974</v>
      </c>
      <c r="C87" s="92"/>
      <c r="D87" s="92"/>
      <c r="E87" s="92"/>
      <c r="F87" s="92"/>
      <c r="G87" s="92"/>
      <c r="H87" s="92"/>
      <c r="I87" s="93"/>
      <c r="J87" s="94"/>
      <c r="K87" s="305">
        <v>0.05</v>
      </c>
      <c r="L87" s="862">
        <f>N80*K87</f>
        <v>131.5260009353826</v>
      </c>
      <c r="M87" s="863"/>
      <c r="N87" s="51"/>
    </row>
    <row r="88" spans="1:14" ht="15.75" thickBot="1">
      <c r="B88" s="825" t="s">
        <v>953</v>
      </c>
      <c r="C88" s="826"/>
      <c r="D88" s="826"/>
      <c r="E88" s="826"/>
      <c r="F88" s="826"/>
      <c r="G88" s="826"/>
      <c r="H88" s="826"/>
      <c r="I88" s="826"/>
      <c r="J88" s="826"/>
      <c r="K88" s="826"/>
      <c r="L88" s="826"/>
      <c r="M88" s="827"/>
      <c r="N88" s="52">
        <f>L85+L86+L87</f>
        <v>789.15600561229564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3419.6760243199474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69616.108090626061</v>
      </c>
      <c r="L36" s="270"/>
      <c r="M36" s="336">
        <v>670</v>
      </c>
      <c r="N36" s="272">
        <f>K36/M36</f>
        <v>103.90463894123293</v>
      </c>
    </row>
    <row r="37" spans="1:14">
      <c r="A37" s="113" t="s">
        <v>125</v>
      </c>
      <c r="B37" s="874" t="str">
        <f>VLOOKUP(A37,EQUIPOS!A7:D154,3,FALSE)</f>
        <v>Bomba para gato de tensionamiento</v>
      </c>
      <c r="C37" s="875"/>
      <c r="D37" s="875"/>
      <c r="E37" s="875"/>
      <c r="F37" s="875"/>
      <c r="G37" s="875"/>
      <c r="H37" s="876"/>
      <c r="I37" s="421"/>
      <c r="J37" s="422"/>
      <c r="K37" s="269">
        <f>VLOOKUP(A37,EQUIPOS!A7:D164,4,FALSE)</f>
        <v>531661.93171022658</v>
      </c>
      <c r="L37" s="335"/>
      <c r="M37" s="336">
        <v>670</v>
      </c>
      <c r="N37" s="272">
        <f>K37/M37</f>
        <v>793.52527120929335</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202101.38868600252</v>
      </c>
      <c r="L38" s="423"/>
      <c r="M38" s="424">
        <v>670</v>
      </c>
      <c r="N38" s="272">
        <f>K38/M38</f>
        <v>301.64386371045151</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1205.4901393420048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18928.609231468941</v>
      </c>
      <c r="N48" s="272">
        <f t="shared" ref="N48:N53" si="0">K48*M48</f>
        <v>75.714436925875773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20520.772260945203</v>
      </c>
      <c r="N49" s="272">
        <f t="shared" si="0"/>
        <v>82.083089043780816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1298.9818507373327</v>
      </c>
      <c r="N50" s="272">
        <f t="shared" si="0"/>
        <v>25.979637014746654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8523.6137452417133</v>
      </c>
      <c r="N51" s="272">
        <f t="shared" si="0"/>
        <v>47135.584011186678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98865.646514494016</v>
      </c>
      <c r="N52" s="272">
        <f t="shared" si="0"/>
        <v>98.865646514494017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4853.0813734924286</v>
      </c>
      <c r="N53" s="272">
        <f t="shared" si="0"/>
        <v>97.061627469848574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47515.288448155428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49041.596861548795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9808.3193723097593</v>
      </c>
      <c r="M85" s="861"/>
      <c r="N85" s="51"/>
    </row>
    <row r="86" spans="1:14">
      <c r="B86" s="89" t="s">
        <v>973</v>
      </c>
      <c r="C86" s="90"/>
      <c r="D86" s="90"/>
      <c r="E86" s="90"/>
      <c r="F86" s="90"/>
      <c r="G86" s="90"/>
      <c r="H86" s="90"/>
      <c r="I86" s="87"/>
      <c r="J86" s="88"/>
      <c r="K86" s="304">
        <v>0.05</v>
      </c>
      <c r="L86" s="860">
        <f>N80*K86</f>
        <v>2452.0798430774398</v>
      </c>
      <c r="M86" s="861"/>
      <c r="N86" s="51"/>
    </row>
    <row r="87" spans="1:14" ht="15.75" thickBot="1">
      <c r="B87" s="91" t="s">
        <v>974</v>
      </c>
      <c r="C87" s="92"/>
      <c r="D87" s="92"/>
      <c r="E87" s="92"/>
      <c r="F87" s="92"/>
      <c r="G87" s="92"/>
      <c r="H87" s="92"/>
      <c r="I87" s="93"/>
      <c r="J87" s="94"/>
      <c r="K87" s="305">
        <v>0.05</v>
      </c>
      <c r="L87" s="862">
        <f>N80*K87</f>
        <v>2452.0798430774398</v>
      </c>
      <c r="M87" s="863"/>
      <c r="N87" s="51"/>
    </row>
    <row r="88" spans="1:14" ht="15.75" thickBot="1">
      <c r="B88" s="825" t="s">
        <v>953</v>
      </c>
      <c r="C88" s="826"/>
      <c r="D88" s="826"/>
      <c r="E88" s="826"/>
      <c r="F88" s="826"/>
      <c r="G88" s="826"/>
      <c r="H88" s="826"/>
      <c r="I88" s="826"/>
      <c r="J88" s="826"/>
      <c r="K88" s="826"/>
      <c r="L88" s="826"/>
      <c r="M88" s="827"/>
      <c r="N88" s="52">
        <f>L85+L86+L87</f>
        <v>14712.479058464638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63754.075920013434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84" t="s">
        <v>933</v>
      </c>
      <c r="L1" s="936" t="s">
        <v>2198</v>
      </c>
      <c r="M1" s="937"/>
      <c r="N1" s="938"/>
    </row>
    <row r="2" spans="2:14">
      <c r="B2" s="920"/>
      <c r="C2" s="942" t="s">
        <v>934</v>
      </c>
      <c r="D2" s="943"/>
      <c r="E2" s="943"/>
      <c r="F2" s="943"/>
      <c r="G2" s="943"/>
      <c r="H2" s="943"/>
      <c r="I2" s="943"/>
      <c r="J2" s="944"/>
      <c r="K2" s="983"/>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83"/>
      <c r="L4" s="939"/>
      <c r="M4" s="940"/>
      <c r="N4" s="94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985" t="s">
        <v>945</v>
      </c>
      <c r="M30" s="802"/>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900" t="s">
        <v>948</v>
      </c>
      <c r="J35" s="897"/>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84"/>
      <c r="J42" s="885"/>
      <c r="K42" s="41"/>
      <c r="L42" s="886"/>
      <c r="M42" s="964"/>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503277.42414354818</v>
      </c>
      <c r="N48" s="272">
        <f>K48*M48</f>
        <v>503277.42414354818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503277.42414354818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986"/>
      <c r="I71" s="73" t="s">
        <v>964</v>
      </c>
      <c r="J71" s="75" t="s">
        <v>1410</v>
      </c>
      <c r="K71" s="74" t="s">
        <v>966</v>
      </c>
      <c r="L71" s="866"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885"/>
      <c r="I77" s="126"/>
      <c r="J77" s="126"/>
      <c r="K77" s="126"/>
      <c r="L77" s="987"/>
      <c r="M77" s="887"/>
      <c r="N77" s="127"/>
    </row>
    <row r="78" spans="1:15" ht="15.75" thickBot="1">
      <c r="B78" s="914" t="s">
        <v>953</v>
      </c>
      <c r="C78" s="868"/>
      <c r="D78" s="868"/>
      <c r="E78" s="868"/>
      <c r="F78" s="868"/>
      <c r="G78" s="868"/>
      <c r="H78" s="868"/>
      <c r="I78" s="868"/>
      <c r="J78" s="868"/>
      <c r="K78" s="868"/>
      <c r="L78" s="868"/>
      <c r="M78" s="869"/>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504985.9338310482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100997.18676620965</v>
      </c>
      <c r="M85" s="861"/>
      <c r="N85" s="51"/>
    </row>
    <row r="86" spans="1:14">
      <c r="B86" s="89" t="s">
        <v>973</v>
      </c>
      <c r="C86" s="90"/>
      <c r="D86" s="90"/>
      <c r="E86" s="90"/>
      <c r="F86" s="90"/>
      <c r="G86" s="90"/>
      <c r="H86" s="90"/>
      <c r="I86" s="87"/>
      <c r="J86" s="88"/>
      <c r="K86" s="304">
        <v>0.05</v>
      </c>
      <c r="L86" s="860">
        <f>N80*K86</f>
        <v>25249.296691552412</v>
      </c>
      <c r="M86" s="861"/>
      <c r="N86" s="51"/>
    </row>
    <row r="87" spans="1:14" ht="15.75" thickBot="1">
      <c r="B87" s="91" t="s">
        <v>974</v>
      </c>
      <c r="C87" s="92"/>
      <c r="D87" s="92"/>
      <c r="E87" s="92"/>
      <c r="F87" s="92"/>
      <c r="G87" s="92"/>
      <c r="H87" s="92"/>
      <c r="I87" s="93"/>
      <c r="J87" s="94"/>
      <c r="K87" s="305">
        <v>0.05</v>
      </c>
      <c r="L87" s="862">
        <f>N80*K87</f>
        <v>25249.296691552412</v>
      </c>
      <c r="M87" s="863"/>
      <c r="N87" s="51"/>
    </row>
    <row r="88" spans="1:14" ht="15.75" thickBot="1">
      <c r="B88" s="825" t="s">
        <v>953</v>
      </c>
      <c r="C88" s="826"/>
      <c r="D88" s="826"/>
      <c r="E88" s="826"/>
      <c r="F88" s="826"/>
      <c r="G88" s="826"/>
      <c r="H88" s="826"/>
      <c r="I88" s="826"/>
      <c r="J88" s="826"/>
      <c r="K88" s="826"/>
      <c r="L88" s="826"/>
      <c r="M88" s="827"/>
      <c r="N88" s="52">
        <f>L85+L86+L87</f>
        <v>151495.78014931447</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656481.71398036263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N78*M41</f>
        <v>54.131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32527.783229529112</v>
      </c>
      <c r="N48" s="272">
        <f>K48*M48</f>
        <v>34154.172391005566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34154.172391005566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35290.92339100557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7058.1846782011144</v>
      </c>
      <c r="M85" s="861"/>
      <c r="N85" s="51"/>
    </row>
    <row r="86" spans="1:14">
      <c r="B86" s="89" t="s">
        <v>973</v>
      </c>
      <c r="C86" s="90"/>
      <c r="D86" s="90"/>
      <c r="E86" s="90"/>
      <c r="F86" s="90"/>
      <c r="G86" s="90"/>
      <c r="H86" s="90"/>
      <c r="I86" s="87"/>
      <c r="J86" s="88"/>
      <c r="K86" s="304">
        <v>0.05</v>
      </c>
      <c r="L86" s="860">
        <f>N80*K86</f>
        <v>1764.5461695502786</v>
      </c>
      <c r="M86" s="861"/>
      <c r="N86" s="51"/>
    </row>
    <row r="87" spans="1:14" ht="15.75" thickBot="1">
      <c r="B87" s="91" t="s">
        <v>974</v>
      </c>
      <c r="C87" s="92"/>
      <c r="D87" s="92"/>
      <c r="E87" s="92"/>
      <c r="F87" s="92"/>
      <c r="G87" s="92"/>
      <c r="H87" s="92"/>
      <c r="I87" s="93"/>
      <c r="J87" s="94"/>
      <c r="K87" s="305">
        <v>0.05</v>
      </c>
      <c r="L87" s="862">
        <f>N80*K87</f>
        <v>1764.5461695502786</v>
      </c>
      <c r="M87" s="863"/>
      <c r="N87" s="51"/>
    </row>
    <row r="88" spans="1:14" ht="15.75" thickBot="1">
      <c r="B88" s="825" t="s">
        <v>953</v>
      </c>
      <c r="C88" s="826"/>
      <c r="D88" s="826"/>
      <c r="E88" s="826"/>
      <c r="F88" s="826"/>
      <c r="G88" s="826"/>
      <c r="H88" s="826"/>
      <c r="I88" s="826"/>
      <c r="J88" s="826"/>
      <c r="K88" s="826"/>
      <c r="L88" s="826"/>
      <c r="M88" s="827"/>
      <c r="N88" s="52">
        <f>L85+L86+L87</f>
        <v>10587.277017301671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45878.200408307239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6" zoomScale="75" zoomScaleNormal="75" workbookViewId="0">
      <selection activeCell="N82" sqref="N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5782.6008531469624</v>
      </c>
      <c r="L36" s="270"/>
      <c r="M36" s="336">
        <v>40</v>
      </c>
      <c r="N36" s="272">
        <f>K36/M36</f>
        <v>144.56502132867405</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4453.6589953229695</v>
      </c>
      <c r="L37" s="335"/>
      <c r="M37" s="336">
        <v>40</v>
      </c>
      <c r="N37" s="272">
        <f t="shared" ref="N37:N43" si="0">K37/M37</f>
        <v>111.34147488307424</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10202.184416218033</v>
      </c>
      <c r="L38" s="335"/>
      <c r="M38" s="336">
        <v>40</v>
      </c>
      <c r="N38" s="272">
        <f t="shared" si="0"/>
        <v>255.05461040545083</v>
      </c>
    </row>
    <row r="39" spans="1:14">
      <c r="A39" s="113" t="s">
        <v>208</v>
      </c>
      <c r="B39" s="874" t="str">
        <f>VLOOKUP(A39,EQUIPOS!A9:D154,3,FALSE)</f>
        <v>Equipo de soldadura 400</v>
      </c>
      <c r="C39" s="875"/>
      <c r="D39" s="875"/>
      <c r="E39" s="875"/>
      <c r="F39" s="875"/>
      <c r="G39" s="875"/>
      <c r="H39" s="876"/>
      <c r="I39" s="421"/>
      <c r="J39" s="422"/>
      <c r="K39" s="269">
        <f>VLOOKUP(A39,EQUIPOS!A9:D166,4,FALSE)</f>
        <v>30599.738162203721</v>
      </c>
      <c r="L39" s="335"/>
      <c r="M39" s="336">
        <v>40</v>
      </c>
      <c r="N39" s="272">
        <f t="shared" si="0"/>
        <v>764.99345405509303</v>
      </c>
    </row>
    <row r="40" spans="1:14">
      <c r="A40" s="113" t="s">
        <v>210</v>
      </c>
      <c r="B40" s="874" t="str">
        <f>VLOOKUP(A40,EQUIPOS!A10:D154,3,FALSE)</f>
        <v>Equipo de soldadura 600</v>
      </c>
      <c r="C40" s="875"/>
      <c r="D40" s="875"/>
      <c r="E40" s="875"/>
      <c r="F40" s="875"/>
      <c r="G40" s="875"/>
      <c r="H40" s="876"/>
      <c r="I40" s="421"/>
      <c r="J40" s="422"/>
      <c r="K40" s="269">
        <f>VLOOKUP(A40,EQUIPOS!A10:D167,4,FALSE)</f>
        <v>25965.479375945699</v>
      </c>
      <c r="L40" s="335"/>
      <c r="M40" s="336">
        <v>40</v>
      </c>
      <c r="N40" s="272">
        <f t="shared" si="0"/>
        <v>649.13698439864243</v>
      </c>
    </row>
    <row r="41" spans="1:14">
      <c r="A41" s="113" t="s">
        <v>202</v>
      </c>
      <c r="B41" s="874" t="str">
        <f>VLOOKUP(A41,EQUIPOS!A11:D155,3,FALSE)</f>
        <v xml:space="preserve">Equipo de rayos X y/o ultrasonido
</v>
      </c>
      <c r="C41" s="875"/>
      <c r="D41" s="875"/>
      <c r="E41" s="875"/>
      <c r="F41" s="875"/>
      <c r="G41" s="875"/>
      <c r="H41" s="876"/>
      <c r="I41" s="421"/>
      <c r="J41" s="422"/>
      <c r="K41" s="269">
        <f>VLOOKUP(A41,EQUIPOS!A11:D168,4,FALSE)</f>
        <v>95922.341789090729</v>
      </c>
      <c r="L41" s="335"/>
      <c r="M41" s="336">
        <v>4000</v>
      </c>
      <c r="N41" s="272">
        <f t="shared" si="0"/>
        <v>23.980585447272681</v>
      </c>
    </row>
    <row r="42" spans="1:14">
      <c r="A42" s="113" t="s">
        <v>294</v>
      </c>
      <c r="B42" s="874" t="str">
        <f>VLOOKUP(A42,EQUIPOS!A12:D156,3,FALSE)</f>
        <v>Puente grúa</v>
      </c>
      <c r="C42" s="875"/>
      <c r="D42" s="875"/>
      <c r="E42" s="875"/>
      <c r="F42" s="875"/>
      <c r="G42" s="875"/>
      <c r="H42" s="876"/>
      <c r="I42" s="421"/>
      <c r="J42" s="422"/>
      <c r="K42" s="269">
        <f>VLOOKUP(A42,EQUIPOS!A12:D169,4,FALSE)</f>
        <v>722433.23917247343</v>
      </c>
      <c r="L42" s="335"/>
      <c r="M42" s="336">
        <v>40000</v>
      </c>
      <c r="N42" s="272">
        <f t="shared" si="0"/>
        <v>18.060830979311834</v>
      </c>
    </row>
    <row r="43" spans="1:14">
      <c r="A43" s="113" t="s">
        <v>334</v>
      </c>
      <c r="B43" s="874" t="str">
        <f>VLOOKUP(A43,EQUIPOS!A13:D157,3,FALSE)</f>
        <v>Taladro industrial</v>
      </c>
      <c r="C43" s="875"/>
      <c r="D43" s="875"/>
      <c r="E43" s="875"/>
      <c r="F43" s="875"/>
      <c r="G43" s="875"/>
      <c r="H43" s="876"/>
      <c r="I43" s="421"/>
      <c r="J43" s="422"/>
      <c r="K43" s="269">
        <f>VLOOKUP(A43,EQUIPOS!A13:D170,4,FALSE)</f>
        <v>4559.2928353038506</v>
      </c>
      <c r="L43" s="335"/>
      <c r="M43" s="336">
        <v>40</v>
      </c>
      <c r="N43" s="272">
        <f t="shared" si="0"/>
        <v>113.98232088259627</v>
      </c>
    </row>
    <row r="44" spans="1:14">
      <c r="B44" s="874"/>
      <c r="C44" s="875"/>
      <c r="D44" s="875"/>
      <c r="E44" s="875"/>
      <c r="F44" s="875"/>
      <c r="G44" s="875"/>
      <c r="H44" s="876"/>
      <c r="I44" s="36"/>
      <c r="J44" s="37"/>
      <c r="K44" s="269"/>
      <c r="L44" s="276"/>
      <c r="M44" s="336"/>
      <c r="N44" s="272"/>
    </row>
    <row r="45" spans="1:14">
      <c r="B45" s="320"/>
      <c r="C45" s="321"/>
      <c r="D45" s="321"/>
      <c r="E45" s="321"/>
      <c r="F45" s="323"/>
      <c r="G45" s="323"/>
      <c r="H45" s="125"/>
      <c r="I45" s="36"/>
      <c r="J45" s="37"/>
      <c r="K45" s="269"/>
      <c r="L45" s="276"/>
      <c r="M45" s="277"/>
      <c r="N45" s="273"/>
    </row>
    <row r="46" spans="1:14">
      <c r="B46" s="882" t="s">
        <v>952</v>
      </c>
      <c r="C46" s="883"/>
      <c r="D46" s="883"/>
      <c r="E46" s="38"/>
      <c r="F46" s="39"/>
      <c r="G46" s="39"/>
      <c r="H46" s="40"/>
      <c r="I46" s="36"/>
      <c r="J46" s="37"/>
      <c r="K46" s="279"/>
      <c r="L46" s="276"/>
      <c r="M46" s="401">
        <v>0.1</v>
      </c>
      <c r="N46" s="344">
        <f>N83*M46</f>
        <v>201.60799618480041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SUM(N36:N46)</f>
        <v>2282.7232785649157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27870.530261996773</v>
      </c>
      <c r="N53" s="272">
        <f t="shared" ref="N53:N58" si="1">K53*M53</f>
        <v>139.35265130998388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5595.5595242417448</v>
      </c>
      <c r="N54" s="272">
        <f t="shared" si="1"/>
        <v>27.977797621208726</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9693.6202177693722</v>
      </c>
      <c r="N55" s="272">
        <f t="shared" si="1"/>
        <v>48.468101088846865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10867.438325021074</v>
      </c>
      <c r="N56" s="272">
        <f t="shared" si="1"/>
        <v>108.67438325021074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23856.092311970166</v>
      </c>
      <c r="N57" s="272">
        <f t="shared" si="1"/>
        <v>238.56092311970167</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4031.0574457258226</v>
      </c>
      <c r="N58" s="272">
        <f t="shared" si="1"/>
        <v>4031.0574457258226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4594.0913021157749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B66" s="46"/>
      <c r="C66" s="317"/>
      <c r="D66" s="317"/>
      <c r="E66" s="317"/>
      <c r="F66" s="317"/>
      <c r="G66" s="31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311"/>
      <c r="I68" s="279"/>
      <c r="J68" s="286"/>
      <c r="K68" s="279"/>
      <c r="L68" s="912"/>
      <c r="M68" s="913"/>
      <c r="N68" s="287"/>
    </row>
    <row r="69" spans="1:15">
      <c r="B69" s="46"/>
      <c r="C69" s="47"/>
      <c r="D69" s="47"/>
      <c r="E69" s="47"/>
      <c r="F69" s="47"/>
      <c r="G69" s="47"/>
      <c r="H69" s="311"/>
      <c r="I69" s="279"/>
      <c r="J69" s="286"/>
      <c r="K69" s="279"/>
      <c r="L69" s="912"/>
      <c r="M69" s="91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1"/>
      <c r="C82" s="902" t="e">
        <f>VLOOKUP(B82,'MANO DE OBRA'!B12:E73,3,FALSE)</f>
        <v>#N/A</v>
      </c>
      <c r="D82" s="902" t="e">
        <f>VLOOKUP(C82,'MANO DE OBRA'!C12:F73,3,FALSE)</f>
        <v>#N/A</v>
      </c>
      <c r="E82" s="902" t="e">
        <f>VLOOKUP(D82,'MANO DE OBRA'!D12:G73,3,FALSE)</f>
        <v>#N/A</v>
      </c>
      <c r="F82" s="902" t="e">
        <f>VLOOKUP(E82,'MANO DE OBRA'!E12:H73,3,FALSE)</f>
        <v>#N/A</v>
      </c>
      <c r="G82" s="902" t="e">
        <f>VLOOKUP(F82,'MANO DE OBRA'!F12:I73,3,FALSE)</f>
        <v>#N/A</v>
      </c>
      <c r="H82" s="902" t="e">
        <f>VLOOKUP(G82,'MANO DE OBRA'!G12:J73,3,FALSE)</f>
        <v>#N/A</v>
      </c>
      <c r="I82" s="470"/>
      <c r="J82" s="471"/>
      <c r="K82" s="474"/>
      <c r="L82" s="475"/>
      <c r="M82" s="476"/>
      <c r="N82" s="440"/>
    </row>
    <row r="83" spans="1:14" ht="15.75" thickBot="1">
      <c r="B83" s="914" t="s">
        <v>953</v>
      </c>
      <c r="C83" s="868"/>
      <c r="D83" s="868"/>
      <c r="E83" s="868"/>
      <c r="F83" s="868"/>
      <c r="G83" s="868"/>
      <c r="H83" s="868"/>
      <c r="I83" s="868"/>
      <c r="J83" s="868"/>
      <c r="K83" s="868"/>
      <c r="L83" s="868"/>
      <c r="M83" s="869"/>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8892.8945425286947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1778.578908505739</v>
      </c>
      <c r="M90" s="861"/>
      <c r="N90" s="51"/>
    </row>
    <row r="91" spans="1:14">
      <c r="B91" s="89" t="s">
        <v>973</v>
      </c>
      <c r="C91" s="90"/>
      <c r="D91" s="90"/>
      <c r="E91" s="90"/>
      <c r="F91" s="90"/>
      <c r="G91" s="90"/>
      <c r="H91" s="90"/>
      <c r="I91" s="87"/>
      <c r="J91" s="88"/>
      <c r="K91" s="304">
        <v>0.05</v>
      </c>
      <c r="L91" s="860">
        <f>N85*K91</f>
        <v>444.64472712643476</v>
      </c>
      <c r="M91" s="861"/>
      <c r="N91" s="51"/>
    </row>
    <row r="92" spans="1:14" ht="15.75" thickBot="1">
      <c r="B92" s="91" t="s">
        <v>974</v>
      </c>
      <c r="C92" s="92"/>
      <c r="D92" s="92"/>
      <c r="E92" s="92"/>
      <c r="F92" s="92"/>
      <c r="G92" s="92"/>
      <c r="H92" s="92"/>
      <c r="I92" s="93"/>
      <c r="J92" s="94"/>
      <c r="K92" s="305">
        <v>0.05</v>
      </c>
      <c r="L92" s="862">
        <f>N85*K92</f>
        <v>444.64472712643476</v>
      </c>
      <c r="M92" s="863"/>
      <c r="N92" s="51"/>
    </row>
    <row r="93" spans="1:14" ht="15.75" thickBot="1">
      <c r="B93" s="825" t="s">
        <v>953</v>
      </c>
      <c r="C93" s="826"/>
      <c r="D93" s="826"/>
      <c r="E93" s="826"/>
      <c r="F93" s="826"/>
      <c r="G93" s="826"/>
      <c r="H93" s="826"/>
      <c r="I93" s="826"/>
      <c r="J93" s="826"/>
      <c r="K93" s="826"/>
      <c r="L93" s="826"/>
      <c r="M93" s="827"/>
      <c r="N93" s="52">
        <f>L90+L91+L92</f>
        <v>2667.8683627586083</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11560.762905287304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5782.6008531469624</v>
      </c>
      <c r="L36" s="270"/>
      <c r="M36" s="336">
        <v>40</v>
      </c>
      <c r="N36" s="272">
        <f t="shared" ref="N36:N41" si="0">K36/M36</f>
        <v>144.56502132867405</v>
      </c>
    </row>
    <row r="37" spans="1:14">
      <c r="A37" s="113" t="s">
        <v>334</v>
      </c>
      <c r="B37" s="874" t="str">
        <f>VLOOKUP(A37,EQUIPOS!A7:D154,3,FALSE)</f>
        <v>Taladro industrial</v>
      </c>
      <c r="C37" s="875"/>
      <c r="D37" s="875"/>
      <c r="E37" s="875"/>
      <c r="F37" s="875"/>
      <c r="G37" s="875"/>
      <c r="H37" s="876"/>
      <c r="I37" s="421"/>
      <c r="J37" s="422"/>
      <c r="K37" s="269">
        <f>VLOOKUP(A37,EQUIPOS!A7:D164,4,FALSE)</f>
        <v>4559.2928353038506</v>
      </c>
      <c r="L37" s="335"/>
      <c r="M37" s="336">
        <v>40</v>
      </c>
      <c r="N37" s="272">
        <f t="shared" si="0"/>
        <v>113.98232088259627</v>
      </c>
    </row>
    <row r="38" spans="1:14">
      <c r="A38" s="113" t="s">
        <v>195</v>
      </c>
      <c r="B38" s="874" t="str">
        <f>VLOOKUP(A38,EQUIPOS!A8:D154,3,FALSE)</f>
        <v xml:space="preserve">Equipo de oxicorte, Capacidad de corte: hasta 6´´ (152mm) </v>
      </c>
      <c r="C38" s="875"/>
      <c r="D38" s="875"/>
      <c r="E38" s="875"/>
      <c r="F38" s="875"/>
      <c r="G38" s="875"/>
      <c r="H38" s="876"/>
      <c r="I38" s="421"/>
      <c r="J38" s="422"/>
      <c r="K38" s="269">
        <f>VLOOKUP(A38,EQUIPOS!A8:D165,4,FALSE)</f>
        <v>4453.6589953229695</v>
      </c>
      <c r="L38" s="335"/>
      <c r="M38" s="336">
        <v>40</v>
      </c>
      <c r="N38" s="272">
        <f t="shared" si="0"/>
        <v>111.34147488307424</v>
      </c>
    </row>
    <row r="39" spans="1:14">
      <c r="A39" s="113" t="s">
        <v>204</v>
      </c>
      <c r="B39" s="874" t="str">
        <f>VLOOKUP(A39,EQUIPOS!A9:D154,3,FALSE)</f>
        <v xml:space="preserve">Equipo de soldadura 250 AMP
</v>
      </c>
      <c r="C39" s="875"/>
      <c r="D39" s="875"/>
      <c r="E39" s="875"/>
      <c r="F39" s="875"/>
      <c r="G39" s="875"/>
      <c r="H39" s="876"/>
      <c r="I39" s="421"/>
      <c r="J39" s="422"/>
      <c r="K39" s="269">
        <f>VLOOKUP(A39,EQUIPOS!A9:D166,4,FALSE)</f>
        <v>10202.184416218033</v>
      </c>
      <c r="L39" s="335"/>
      <c r="M39" s="336">
        <v>40</v>
      </c>
      <c r="N39" s="272">
        <f t="shared" si="0"/>
        <v>255.05461040545083</v>
      </c>
    </row>
    <row r="40" spans="1:14">
      <c r="A40" s="113" t="s">
        <v>208</v>
      </c>
      <c r="B40" s="874" t="str">
        <f>VLOOKUP(A40,EQUIPOS!A10:D154,3,FALSE)</f>
        <v>Equipo de soldadura 400</v>
      </c>
      <c r="C40" s="875"/>
      <c r="D40" s="875"/>
      <c r="E40" s="875"/>
      <c r="F40" s="875"/>
      <c r="G40" s="875"/>
      <c r="H40" s="876"/>
      <c r="I40" s="421"/>
      <c r="J40" s="422"/>
      <c r="K40" s="269">
        <f>VLOOKUP(A40,EQUIPOS!A10:D167,4,FALSE)</f>
        <v>30599.738162203721</v>
      </c>
      <c r="L40" s="335"/>
      <c r="M40" s="336">
        <v>40</v>
      </c>
      <c r="N40" s="272">
        <f t="shared" si="0"/>
        <v>764.99345405509303</v>
      </c>
    </row>
    <row r="41" spans="1:14">
      <c r="A41" s="113" t="s">
        <v>210</v>
      </c>
      <c r="B41" s="874" t="str">
        <f>VLOOKUP(A41,EQUIPOS!A11:D155,3,FALSE)</f>
        <v>Equipo de soldadura 600</v>
      </c>
      <c r="C41" s="875"/>
      <c r="D41" s="875"/>
      <c r="E41" s="875"/>
      <c r="F41" s="875"/>
      <c r="G41" s="875"/>
      <c r="H41" s="876"/>
      <c r="I41" s="421"/>
      <c r="J41" s="422"/>
      <c r="K41" s="269">
        <f>VLOOKUP(A41,EQUIPOS!A11:D168,4,FALSE)</f>
        <v>25965.479375945699</v>
      </c>
      <c r="L41" s="335"/>
      <c r="M41" s="336">
        <v>40</v>
      </c>
      <c r="N41" s="272">
        <f t="shared" si="0"/>
        <v>649.13698439864243</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2139.8778640459313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27870.530261996773</v>
      </c>
      <c r="N51" s="272">
        <f t="shared" ref="N51:N56" si="1">K51*M51</f>
        <v>139.35265130998388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5595.5595242417448</v>
      </c>
      <c r="N52" s="272">
        <f t="shared" si="1"/>
        <v>27.977797621208726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9693.6202177693722</v>
      </c>
      <c r="N53" s="272">
        <f t="shared" si="1"/>
        <v>48.468101088846865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10867.438325021074</v>
      </c>
      <c r="N54" s="272">
        <f t="shared" si="1"/>
        <v>108.67438325021074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23856.092311970166</v>
      </c>
      <c r="N55" s="272">
        <f t="shared" si="1"/>
        <v>238.56092311970167</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4031.0574457258226</v>
      </c>
      <c r="N56" s="272">
        <f t="shared" si="1"/>
        <v>4031.0574457258226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4594.0913021157749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1"/>
      <c r="C80" s="902"/>
      <c r="D80" s="902"/>
      <c r="E80" s="902"/>
      <c r="F80" s="902"/>
      <c r="G80" s="902"/>
      <c r="H80" s="902"/>
      <c r="I80" s="470"/>
      <c r="J80" s="471"/>
      <c r="K80" s="472"/>
      <c r="L80" s="475"/>
      <c r="M80" s="476"/>
      <c r="N80" s="440"/>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8750.0491280097103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1750.0098256019421</v>
      </c>
      <c r="M88" s="861"/>
      <c r="N88" s="51"/>
    </row>
    <row r="89" spans="1:14">
      <c r="B89" s="89" t="s">
        <v>973</v>
      </c>
      <c r="C89" s="90"/>
      <c r="D89" s="90"/>
      <c r="E89" s="90"/>
      <c r="F89" s="90"/>
      <c r="G89" s="90"/>
      <c r="H89" s="90"/>
      <c r="I89" s="87"/>
      <c r="J89" s="88"/>
      <c r="K89" s="304">
        <v>0.05</v>
      </c>
      <c r="L89" s="860">
        <f>N83*K89</f>
        <v>437.50245640048553</v>
      </c>
      <c r="M89" s="861"/>
      <c r="N89" s="51"/>
    </row>
    <row r="90" spans="1:14" ht="15.75" thickBot="1">
      <c r="B90" s="91" t="s">
        <v>974</v>
      </c>
      <c r="C90" s="92"/>
      <c r="D90" s="92"/>
      <c r="E90" s="92"/>
      <c r="F90" s="92"/>
      <c r="G90" s="92"/>
      <c r="H90" s="92"/>
      <c r="I90" s="93"/>
      <c r="J90" s="94"/>
      <c r="K90" s="305">
        <v>0.05</v>
      </c>
      <c r="L90" s="862">
        <f>N83*K90</f>
        <v>437.50245640048553</v>
      </c>
      <c r="M90" s="863"/>
      <c r="N90" s="51"/>
    </row>
    <row r="91" spans="1:14" ht="15.75" thickBot="1">
      <c r="B91" s="825" t="s">
        <v>953</v>
      </c>
      <c r="C91" s="826"/>
      <c r="D91" s="826"/>
      <c r="E91" s="826"/>
      <c r="F91" s="826"/>
      <c r="G91" s="826"/>
      <c r="H91" s="826"/>
      <c r="I91" s="826"/>
      <c r="J91" s="826"/>
      <c r="K91" s="826"/>
      <c r="L91" s="826"/>
      <c r="M91" s="827"/>
      <c r="N91" s="52">
        <f>L88+L89+L90</f>
        <v>2625.0147384029133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11375.063866412624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2">
        <f>VLOOKUP(A61,TRANSPORTE!A3:D117,4,FALSE)</f>
        <v>104.80876330742302</v>
      </c>
      <c r="M61" s="913"/>
      <c r="N61" s="287">
        <f>K61*L61</f>
        <v>104.80876330742302</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104.80876330742302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104.80876330742302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20.961752661484606</v>
      </c>
      <c r="M85" s="861"/>
      <c r="N85" s="51"/>
    </row>
    <row r="86" spans="1:14">
      <c r="B86" s="89" t="s">
        <v>973</v>
      </c>
      <c r="C86" s="90"/>
      <c r="D86" s="90"/>
      <c r="E86" s="90"/>
      <c r="F86" s="90"/>
      <c r="G86" s="90"/>
      <c r="H86" s="90"/>
      <c r="I86" s="87"/>
      <c r="J86" s="88"/>
      <c r="K86" s="304">
        <v>0.05</v>
      </c>
      <c r="L86" s="860">
        <f>N80*K86</f>
        <v>5.2404381653711516</v>
      </c>
      <c r="M86" s="861"/>
      <c r="N86" s="51"/>
    </row>
    <row r="87" spans="1:14" ht="15.75" thickBot="1">
      <c r="B87" s="91" t="s">
        <v>974</v>
      </c>
      <c r="C87" s="92"/>
      <c r="D87" s="92"/>
      <c r="E87" s="92"/>
      <c r="F87" s="92"/>
      <c r="G87" s="92"/>
      <c r="H87" s="92"/>
      <c r="I87" s="93"/>
      <c r="J87" s="94"/>
      <c r="K87" s="305">
        <v>0.05</v>
      </c>
      <c r="L87" s="862">
        <f>N80*K87</f>
        <v>5.2404381653711516</v>
      </c>
      <c r="M87" s="863"/>
      <c r="N87" s="51"/>
    </row>
    <row r="88" spans="1:14" ht="15.75" thickBot="1">
      <c r="B88" s="825" t="s">
        <v>953</v>
      </c>
      <c r="C88" s="826"/>
      <c r="D88" s="826"/>
      <c r="E88" s="826"/>
      <c r="F88" s="826"/>
      <c r="G88" s="826"/>
      <c r="H88" s="826"/>
      <c r="I88" s="826"/>
      <c r="J88" s="826"/>
      <c r="K88" s="826"/>
      <c r="L88" s="826"/>
      <c r="M88" s="827"/>
      <c r="N88" s="52">
        <f>L85+L86+L87</f>
        <v>31.442628992226911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136.25139229964992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5782.6008531469624</v>
      </c>
      <c r="L36" s="270"/>
      <c r="M36" s="336">
        <v>40</v>
      </c>
      <c r="N36" s="272">
        <f t="shared" ref="N36:N41" si="0">K36/M36</f>
        <v>144.56502132867405</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4453.6589953229695</v>
      </c>
      <c r="L37" s="335"/>
      <c r="M37" s="336">
        <v>400</v>
      </c>
      <c r="N37" s="272">
        <f t="shared" si="0"/>
        <v>11.134147488307423</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10202.184416218033</v>
      </c>
      <c r="L38" s="335"/>
      <c r="M38" s="336">
        <v>400</v>
      </c>
      <c r="N38" s="272">
        <f t="shared" si="0"/>
        <v>25.505461040545082</v>
      </c>
    </row>
    <row r="39" spans="1:14">
      <c r="A39" s="113" t="s">
        <v>208</v>
      </c>
      <c r="B39" s="874" t="str">
        <f>VLOOKUP(A39,EQUIPOS!A9:D154,3,FALSE)</f>
        <v>Equipo de soldadura 400</v>
      </c>
      <c r="C39" s="875"/>
      <c r="D39" s="875"/>
      <c r="E39" s="875"/>
      <c r="F39" s="875"/>
      <c r="G39" s="875"/>
      <c r="H39" s="876"/>
      <c r="I39" s="421"/>
      <c r="J39" s="422"/>
      <c r="K39" s="269">
        <f>VLOOKUP(A39,EQUIPOS!A9:D166,4,FALSE)</f>
        <v>30599.738162203721</v>
      </c>
      <c r="L39" s="335"/>
      <c r="M39" s="336">
        <v>400</v>
      </c>
      <c r="N39" s="272">
        <f t="shared" si="0"/>
        <v>76.499345405509303</v>
      </c>
    </row>
    <row r="40" spans="1:14">
      <c r="A40" s="113" t="s">
        <v>210</v>
      </c>
      <c r="B40" s="874" t="str">
        <f>VLOOKUP(A40,EQUIPOS!A10:D154,3,FALSE)</f>
        <v>Equipo de soldadura 600</v>
      </c>
      <c r="C40" s="875"/>
      <c r="D40" s="875"/>
      <c r="E40" s="875"/>
      <c r="F40" s="875"/>
      <c r="G40" s="875"/>
      <c r="H40" s="876"/>
      <c r="I40" s="421"/>
      <c r="J40" s="422"/>
      <c r="K40" s="269">
        <f>VLOOKUP(A40,EQUIPOS!A10:D167,4,FALSE)</f>
        <v>25965.479375945699</v>
      </c>
      <c r="L40" s="335"/>
      <c r="M40" s="336">
        <v>400</v>
      </c>
      <c r="N40" s="272">
        <f t="shared" si="0"/>
        <v>64.913698439864248</v>
      </c>
    </row>
    <row r="41" spans="1:14">
      <c r="A41" s="113" t="s">
        <v>243</v>
      </c>
      <c r="B41" s="874" t="str">
        <f>VLOOKUP(A41,EQUIPOS!A11:D155,3,FALSE)</f>
        <v>Grúa 10 ton</v>
      </c>
      <c r="C41" s="875"/>
      <c r="D41" s="875"/>
      <c r="E41" s="875"/>
      <c r="F41" s="875"/>
      <c r="G41" s="875"/>
      <c r="H41" s="876"/>
      <c r="I41" s="421"/>
      <c r="J41" s="422"/>
      <c r="K41" s="269">
        <f>VLOOKUP(A41,EQUIPOS!A11:D168,4,FALSE)</f>
        <v>191265.4012298992</v>
      </c>
      <c r="L41" s="335"/>
      <c r="M41" s="336">
        <v>400</v>
      </c>
      <c r="N41" s="272">
        <f t="shared" si="0"/>
        <v>478.16350307474801</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901.58517487004838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27870.530261996773</v>
      </c>
      <c r="N51" s="272">
        <f>K51*M51</f>
        <v>139.35265130998388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5595.5595242417448</v>
      </c>
      <c r="N52" s="272">
        <f t="shared" ref="N52:N58" si="1">K52*M52</f>
        <v>27.977797621208726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9693.6202177693722</v>
      </c>
      <c r="N53" s="272">
        <f t="shared" si="1"/>
        <v>48.468101088846865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10867.438325021074</v>
      </c>
      <c r="N54" s="272">
        <f t="shared" si="1"/>
        <v>108.67438325021074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23856.092311970166</v>
      </c>
      <c r="N55" s="272">
        <f t="shared" si="1"/>
        <v>238.56092311970167</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41261.129240756854</v>
      </c>
      <c r="N56" s="272">
        <f t="shared" si="1"/>
        <v>20.630564620378429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70680.938681513595</v>
      </c>
      <c r="N57" s="272">
        <f t="shared" si="1"/>
        <v>70.680938681513595</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27561.129672365656</v>
      </c>
      <c r="N58" s="272">
        <f t="shared" si="1"/>
        <v>27.561129672365656</v>
      </c>
    </row>
    <row r="59" spans="1:14" ht="15.75" thickBot="1">
      <c r="B59" s="825" t="s">
        <v>953</v>
      </c>
      <c r="C59" s="826"/>
      <c r="D59" s="826"/>
      <c r="E59" s="826"/>
      <c r="F59" s="826"/>
      <c r="G59" s="826"/>
      <c r="H59" s="826"/>
      <c r="I59" s="826"/>
      <c r="J59" s="826"/>
      <c r="K59" s="826"/>
      <c r="L59" s="826"/>
      <c r="M59" s="827"/>
      <c r="N59" s="394">
        <f>SUM(N51:N58)</f>
        <v>681.90648936420951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1"/>
      <c r="C80" s="902"/>
      <c r="D80" s="902"/>
      <c r="E80" s="902"/>
      <c r="F80" s="902"/>
      <c r="G80" s="902"/>
      <c r="H80" s="902"/>
      <c r="I80" s="470"/>
      <c r="J80" s="471"/>
      <c r="K80" s="474"/>
      <c r="L80" s="475"/>
      <c r="M80" s="476"/>
      <c r="N80" s="395"/>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3599.5716260822619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719.91432521645243</v>
      </c>
      <c r="M88" s="861"/>
      <c r="N88" s="51"/>
    </row>
    <row r="89" spans="1:14">
      <c r="B89" s="89" t="s">
        <v>973</v>
      </c>
      <c r="C89" s="90"/>
      <c r="D89" s="90"/>
      <c r="E89" s="90"/>
      <c r="F89" s="90"/>
      <c r="G89" s="90"/>
      <c r="H89" s="90"/>
      <c r="I89" s="87"/>
      <c r="J89" s="88"/>
      <c r="K89" s="304">
        <v>0.05</v>
      </c>
      <c r="L89" s="860">
        <f>N83*K89</f>
        <v>179.97858130411311</v>
      </c>
      <c r="M89" s="861"/>
      <c r="N89" s="51"/>
    </row>
    <row r="90" spans="1:14" ht="15.75" thickBot="1">
      <c r="B90" s="91" t="s">
        <v>974</v>
      </c>
      <c r="C90" s="92"/>
      <c r="D90" s="92"/>
      <c r="E90" s="92"/>
      <c r="F90" s="92"/>
      <c r="G90" s="92"/>
      <c r="H90" s="92"/>
      <c r="I90" s="93"/>
      <c r="J90" s="94"/>
      <c r="K90" s="305">
        <v>0.05</v>
      </c>
      <c r="L90" s="862">
        <f>N83*K90</f>
        <v>179.97858130411311</v>
      </c>
      <c r="M90" s="863"/>
      <c r="N90" s="51"/>
    </row>
    <row r="91" spans="1:14" ht="15.75" thickBot="1">
      <c r="B91" s="825" t="s">
        <v>953</v>
      </c>
      <c r="C91" s="826"/>
      <c r="D91" s="826"/>
      <c r="E91" s="826"/>
      <c r="F91" s="826"/>
      <c r="G91" s="826"/>
      <c r="H91" s="826"/>
      <c r="I91" s="826"/>
      <c r="J91" s="826"/>
      <c r="K91" s="826"/>
      <c r="L91" s="826"/>
      <c r="M91" s="827"/>
      <c r="N91" s="52">
        <f>L88+L89+L90</f>
        <v>1079.8714878246785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4679.4431139069402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4140.1650186055149</v>
      </c>
      <c r="L36" s="270"/>
      <c r="M36" s="336">
        <v>4</v>
      </c>
      <c r="N36" s="272">
        <f>K36/M36</f>
        <v>1035.0412546513787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2045.0732659464036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458801.05835066421</v>
      </c>
      <c r="N48" s="272">
        <f>K48*M48</f>
        <v>4588.0105835066424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191576.39872087442</v>
      </c>
      <c r="N49" s="272">
        <f>K49*M49</f>
        <v>191576.39872087442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356976.18367094779</v>
      </c>
      <c r="N50" s="272">
        <f>K50*M50</f>
        <v>130296.30703989594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326460.71634427703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121.90238512981296</v>
      </c>
      <c r="M58" s="913"/>
      <c r="N58" s="287">
        <f>K58*L58</f>
        <v>34.132667836347629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34.132667836347629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338640.24239100999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67728.048478202007</v>
      </c>
      <c r="M82" s="861"/>
      <c r="N82" s="51"/>
    </row>
    <row r="83" spans="1:14">
      <c r="B83" s="89" t="s">
        <v>973</v>
      </c>
      <c r="C83" s="90"/>
      <c r="D83" s="90"/>
      <c r="E83" s="90"/>
      <c r="F83" s="90"/>
      <c r="G83" s="90"/>
      <c r="H83" s="90"/>
      <c r="I83" s="87"/>
      <c r="J83" s="88"/>
      <c r="K83" s="304">
        <v>0.05</v>
      </c>
      <c r="L83" s="860">
        <f>N77*K83</f>
        <v>16932.012119550502</v>
      </c>
      <c r="M83" s="861"/>
      <c r="N83" s="51"/>
    </row>
    <row r="84" spans="1:14" ht="15.75" thickBot="1">
      <c r="B84" s="91" t="s">
        <v>974</v>
      </c>
      <c r="C84" s="92"/>
      <c r="D84" s="92"/>
      <c r="E84" s="92"/>
      <c r="F84" s="92"/>
      <c r="G84" s="92"/>
      <c r="H84" s="92"/>
      <c r="I84" s="93"/>
      <c r="J84" s="94"/>
      <c r="K84" s="305">
        <v>0.05</v>
      </c>
      <c r="L84" s="862">
        <f>N77*K84</f>
        <v>16932.012119550502</v>
      </c>
      <c r="M84" s="863"/>
      <c r="N84" s="51"/>
    </row>
    <row r="85" spans="1:14" ht="15.75" thickBot="1">
      <c r="B85" s="825" t="s">
        <v>953</v>
      </c>
      <c r="C85" s="826"/>
      <c r="D85" s="826"/>
      <c r="E85" s="826"/>
      <c r="F85" s="826"/>
      <c r="G85" s="826"/>
      <c r="H85" s="826"/>
      <c r="I85" s="826"/>
      <c r="J85" s="826"/>
      <c r="K85" s="826"/>
      <c r="L85" s="826"/>
      <c r="M85" s="827"/>
      <c r="N85" s="52">
        <f>L82+L83+L84</f>
        <v>101592.07271730302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440232.31510831299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4140.1650186055149</v>
      </c>
      <c r="L36" s="270"/>
      <c r="M36" s="441">
        <v>4</v>
      </c>
      <c r="N36" s="272">
        <f>K36/M36</f>
        <v>1035.0412546513787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2045.0732659464036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458801.05835066421</v>
      </c>
      <c r="N48" s="272">
        <f>K48*M48</f>
        <v>9176.0211670132849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191576.39872087442</v>
      </c>
      <c r="N49" s="272">
        <f>K49*M49</f>
        <v>191576.39872087442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356976.18367094779</v>
      </c>
      <c r="N50" s="272">
        <f>K50*M50</f>
        <v>164209.04448863599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364961.46437652374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121.90238512981296</v>
      </c>
      <c r="M58" s="913"/>
      <c r="N58" s="287">
        <f>K58*L58</f>
        <v>34.132667836347629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34.132667836347629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377140.99042325671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75428.198084651347</v>
      </c>
      <c r="M82" s="861"/>
      <c r="N82" s="51"/>
    </row>
    <row r="83" spans="1:14">
      <c r="B83" s="89" t="s">
        <v>973</v>
      </c>
      <c r="C83" s="90"/>
      <c r="D83" s="90"/>
      <c r="E83" s="90"/>
      <c r="F83" s="90"/>
      <c r="G83" s="90"/>
      <c r="H83" s="90"/>
      <c r="I83" s="87"/>
      <c r="J83" s="88"/>
      <c r="K83" s="304">
        <v>0.05</v>
      </c>
      <c r="L83" s="860">
        <f>N77*K83</f>
        <v>18857.049521162837</v>
      </c>
      <c r="M83" s="861"/>
      <c r="N83" s="51"/>
    </row>
    <row r="84" spans="1:14" ht="15.75" thickBot="1">
      <c r="B84" s="91" t="s">
        <v>974</v>
      </c>
      <c r="C84" s="92"/>
      <c r="D84" s="92"/>
      <c r="E84" s="92"/>
      <c r="F84" s="92"/>
      <c r="G84" s="92"/>
      <c r="H84" s="92"/>
      <c r="I84" s="93"/>
      <c r="J84" s="94"/>
      <c r="K84" s="305">
        <v>0.05</v>
      </c>
      <c r="L84" s="862">
        <f>N77*K84</f>
        <v>18857.049521162837</v>
      </c>
      <c r="M84" s="863"/>
      <c r="N84" s="51"/>
    </row>
    <row r="85" spans="1:14" ht="15.75" thickBot="1">
      <c r="B85" s="825" t="s">
        <v>953</v>
      </c>
      <c r="C85" s="826"/>
      <c r="D85" s="826"/>
      <c r="E85" s="826"/>
      <c r="F85" s="826"/>
      <c r="G85" s="826"/>
      <c r="H85" s="826"/>
      <c r="I85" s="826"/>
      <c r="J85" s="826"/>
      <c r="K85" s="826"/>
      <c r="L85" s="826"/>
      <c r="M85" s="827"/>
      <c r="N85" s="52">
        <f>L82+L83+L84</f>
        <v>113142.29712697704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490283.28755023377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310</v>
      </c>
      <c r="B36" s="874" t="str">
        <f>VLOOKUP(A36,EQUIPOS!A6:D154,3,FALSE)</f>
        <v>Retroexcavadora A25C</v>
      </c>
      <c r="C36" s="875"/>
      <c r="D36" s="875"/>
      <c r="E36" s="875"/>
      <c r="F36" s="875"/>
      <c r="G36" s="875"/>
      <c r="H36" s="876"/>
      <c r="I36" s="267"/>
      <c r="J36" s="268"/>
      <c r="K36" s="269">
        <f>VLOOKUP(A36,EQUIPOS!A6:D163,4,FALSE)</f>
        <v>196812.88160050809</v>
      </c>
      <c r="L36" s="270"/>
      <c r="M36" s="336">
        <v>3</v>
      </c>
      <c r="N36" s="272">
        <f>K36/M36</f>
        <v>65604.293866836029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1346.7093483933668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66951.003215229401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458801.05835066421</v>
      </c>
      <c r="N48" s="272">
        <f>K48*M48</f>
        <v>9176.0211670132849</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31949.274918954834</v>
      </c>
      <c r="N49" s="272">
        <f>K49*M49</f>
        <v>14696.666462719224</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688255.95096017851</v>
      </c>
      <c r="N50" s="272">
        <f>K50*M50</f>
        <v>688255.95096017851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712128.63858991105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121.90238512981296</v>
      </c>
      <c r="M58" s="913"/>
      <c r="N58" s="287">
        <f>K58*L58</f>
        <v>34.132667836347629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2">
        <f>VLOOKUP(A59,TRANSPORTE!A1:D117,4,FALSE)</f>
        <v>1255.9989130930808</v>
      </c>
      <c r="M59" s="913"/>
      <c r="N59" s="287">
        <f>K59*L59</f>
        <v>577.75950002281718</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611.89216785916483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793158.62745693326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158631.72549138666</v>
      </c>
      <c r="M82" s="861"/>
      <c r="N82" s="51"/>
    </row>
    <row r="83" spans="1:14">
      <c r="B83" s="89" t="s">
        <v>973</v>
      </c>
      <c r="C83" s="90"/>
      <c r="D83" s="90"/>
      <c r="E83" s="90"/>
      <c r="F83" s="90"/>
      <c r="G83" s="90"/>
      <c r="H83" s="90"/>
      <c r="I83" s="87"/>
      <c r="J83" s="88"/>
      <c r="K83" s="304">
        <v>0.05</v>
      </c>
      <c r="L83" s="860">
        <f>N77*K83</f>
        <v>39657.931372846666</v>
      </c>
      <c r="M83" s="861"/>
      <c r="N83" s="51"/>
    </row>
    <row r="84" spans="1:14" ht="15.75" thickBot="1">
      <c r="B84" s="91" t="s">
        <v>974</v>
      </c>
      <c r="C84" s="92"/>
      <c r="D84" s="92"/>
      <c r="E84" s="92"/>
      <c r="F84" s="92"/>
      <c r="G84" s="92"/>
      <c r="H84" s="92"/>
      <c r="I84" s="93"/>
      <c r="J84" s="94"/>
      <c r="K84" s="305">
        <v>0.05</v>
      </c>
      <c r="L84" s="862">
        <f>N77*K84</f>
        <v>39657.931372846666</v>
      </c>
      <c r="M84" s="863"/>
      <c r="N84" s="51"/>
    </row>
    <row r="85" spans="1:14" ht="15.75" thickBot="1">
      <c r="B85" s="825" t="s">
        <v>953</v>
      </c>
      <c r="C85" s="826"/>
      <c r="D85" s="826"/>
      <c r="E85" s="826"/>
      <c r="F85" s="826"/>
      <c r="G85" s="826"/>
      <c r="H85" s="826"/>
      <c r="I85" s="826"/>
      <c r="J85" s="826"/>
      <c r="K85" s="826"/>
      <c r="L85" s="826"/>
      <c r="M85" s="827"/>
      <c r="N85" s="52">
        <f>L82+L83+L84</f>
        <v>237947.58823707997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1031106.2156940133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336">
        <v>0.5</v>
      </c>
      <c r="N36" s="272">
        <f>K36/M36</f>
        <v>16990.010520795964</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141787.8736001444</v>
      </c>
      <c r="L37" s="335"/>
      <c r="M37" s="336">
        <v>1.5</v>
      </c>
      <c r="N37" s="272">
        <f>K37/M37</f>
        <v>94525.249066762932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114208.67828434562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31949.274918954834</v>
      </c>
      <c r="N48" s="272">
        <f>K48*M48</f>
        <v>18530.579452993803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232857.36877351196</v>
      </c>
      <c r="N49" s="272">
        <f>K49*M49</f>
        <v>232857.36877351196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251387.94822650577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1273.7461764888517</v>
      </c>
      <c r="M58" s="913"/>
      <c r="N58" s="287">
        <f>K58*L58</f>
        <v>1273.7461764888517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1255.9989130930808</v>
      </c>
      <c r="M59" s="913"/>
      <c r="N59" s="287">
        <f>K59*L59</f>
        <v>728.4793695939868</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f>
        <v>2002.2255460828385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394533.03902480152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78906.607804960309</v>
      </c>
      <c r="M82" s="861"/>
      <c r="N82" s="51"/>
    </row>
    <row r="83" spans="1:14">
      <c r="B83" s="89" t="s">
        <v>973</v>
      </c>
      <c r="C83" s="90"/>
      <c r="D83" s="90"/>
      <c r="E83" s="90"/>
      <c r="F83" s="90"/>
      <c r="G83" s="90"/>
      <c r="H83" s="90"/>
      <c r="I83" s="87"/>
      <c r="J83" s="88"/>
      <c r="K83" s="304">
        <v>0.05</v>
      </c>
      <c r="L83" s="860">
        <f>N77*K83</f>
        <v>19726.651951240077</v>
      </c>
      <c r="M83" s="861"/>
      <c r="N83" s="51"/>
    </row>
    <row r="84" spans="1:14" ht="15.75" thickBot="1">
      <c r="B84" s="91" t="s">
        <v>974</v>
      </c>
      <c r="C84" s="92"/>
      <c r="D84" s="92"/>
      <c r="E84" s="92"/>
      <c r="F84" s="92"/>
      <c r="G84" s="92"/>
      <c r="H84" s="92"/>
      <c r="I84" s="93"/>
      <c r="J84" s="94"/>
      <c r="K84" s="305">
        <v>0.05</v>
      </c>
      <c r="L84" s="862">
        <f>N77*K84</f>
        <v>19726.651951240077</v>
      </c>
      <c r="M84" s="863"/>
      <c r="N84" s="51"/>
    </row>
    <row r="85" spans="1:14" ht="15.75" thickBot="1">
      <c r="B85" s="825" t="s">
        <v>953</v>
      </c>
      <c r="C85" s="826"/>
      <c r="D85" s="826"/>
      <c r="E85" s="826"/>
      <c r="F85" s="826"/>
      <c r="G85" s="826"/>
      <c r="H85" s="826"/>
      <c r="I85" s="826"/>
      <c r="J85" s="826"/>
      <c r="K85" s="826"/>
      <c r="L85" s="826"/>
      <c r="M85" s="827"/>
      <c r="N85" s="52">
        <f>L82+L83+L84</f>
        <v>118359.91170744048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512892.95073224197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336">
        <v>0.5</v>
      </c>
      <c r="N36" s="272">
        <f>K36/M36</f>
        <v>16990.010520795964</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421"/>
      <c r="J37" s="422"/>
      <c r="K37" s="269">
        <f>VLOOKUP(A37,EQUIPOS!A7:D164,4,FALSE)</f>
        <v>149591.1475858289</v>
      </c>
      <c r="L37" s="335"/>
      <c r="M37" s="336">
        <v>1.5</v>
      </c>
      <c r="N37" s="272">
        <f>K37/M37</f>
        <v>99727.431723885937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119410.86094146864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31949.274918954834</v>
      </c>
      <c r="N48" s="272">
        <f>K48*M48</f>
        <v>18530.579452993803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232857.36877351196</v>
      </c>
      <c r="N49" s="272">
        <f>K49*M49</f>
        <v>232857.36877351196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251387.94822650577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1273.7461764888517</v>
      </c>
      <c r="M58" s="913"/>
      <c r="N58" s="287">
        <f>K58*L58</f>
        <v>1273.7461764888517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1255.9989130930808</v>
      </c>
      <c r="M59" s="913"/>
      <c r="N59" s="287">
        <f>K59*L59</f>
        <v>728.4793695939868</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2002.2255460828385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399735.22168192454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79947.044336384919</v>
      </c>
      <c r="M82" s="861"/>
      <c r="N82" s="51"/>
    </row>
    <row r="83" spans="1:14">
      <c r="B83" s="89" t="s">
        <v>973</v>
      </c>
      <c r="C83" s="90"/>
      <c r="D83" s="90"/>
      <c r="E83" s="90"/>
      <c r="F83" s="90"/>
      <c r="G83" s="90"/>
      <c r="H83" s="90"/>
      <c r="I83" s="87"/>
      <c r="J83" s="88"/>
      <c r="K83" s="304">
        <v>0.05</v>
      </c>
      <c r="L83" s="860">
        <f>N77*K83</f>
        <v>19986.76108409623</v>
      </c>
      <c r="M83" s="861"/>
      <c r="N83" s="51"/>
    </row>
    <row r="84" spans="1:14" ht="15.75" thickBot="1">
      <c r="B84" s="91" t="s">
        <v>974</v>
      </c>
      <c r="C84" s="92"/>
      <c r="D84" s="92"/>
      <c r="E84" s="92"/>
      <c r="F84" s="92"/>
      <c r="G84" s="92"/>
      <c r="H84" s="92"/>
      <c r="I84" s="93"/>
      <c r="J84" s="94"/>
      <c r="K84" s="305">
        <v>0.05</v>
      </c>
      <c r="L84" s="862">
        <f>N77*K84</f>
        <v>19986.76108409623</v>
      </c>
      <c r="M84" s="863"/>
      <c r="N84" s="51"/>
    </row>
    <row r="85" spans="1:14" ht="15.75" thickBot="1">
      <c r="B85" s="825" t="s">
        <v>953</v>
      </c>
      <c r="C85" s="826"/>
      <c r="D85" s="826"/>
      <c r="E85" s="826"/>
      <c r="F85" s="826"/>
      <c r="G85" s="826"/>
      <c r="H85" s="826"/>
      <c r="I85" s="826"/>
      <c r="J85" s="826"/>
      <c r="K85" s="826"/>
      <c r="L85" s="826"/>
      <c r="M85" s="827"/>
      <c r="N85" s="52">
        <f>L82+L83+L84</f>
        <v>119920.56650457738</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519655.78818650194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16359.718144736982</v>
      </c>
      <c r="N48" s="272">
        <f>K48*M48</f>
        <v>16359.718144736982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16359.718144736982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19185.050202688268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3837.0100405376538</v>
      </c>
      <c r="M82" s="861"/>
      <c r="N82" s="51"/>
    </row>
    <row r="83" spans="1:14">
      <c r="B83" s="89" t="s">
        <v>973</v>
      </c>
      <c r="C83" s="90"/>
      <c r="D83" s="90"/>
      <c r="E83" s="90"/>
      <c r="F83" s="90"/>
      <c r="G83" s="90"/>
      <c r="H83" s="90"/>
      <c r="I83" s="87"/>
      <c r="J83" s="88"/>
      <c r="K83" s="304">
        <v>0.05</v>
      </c>
      <c r="L83" s="860">
        <f>N77*K83</f>
        <v>959.25251013441346</v>
      </c>
      <c r="M83" s="861"/>
      <c r="N83" s="51"/>
    </row>
    <row r="84" spans="1:14" ht="15.75" thickBot="1">
      <c r="B84" s="91" t="s">
        <v>974</v>
      </c>
      <c r="C84" s="92"/>
      <c r="D84" s="92"/>
      <c r="E84" s="92"/>
      <c r="F84" s="92"/>
      <c r="G84" s="92"/>
      <c r="H84" s="92"/>
      <c r="I84" s="93"/>
      <c r="J84" s="94"/>
      <c r="K84" s="305">
        <v>0.05</v>
      </c>
      <c r="L84" s="862">
        <f>N77*K84</f>
        <v>959.25251013441346</v>
      </c>
      <c r="M84" s="863"/>
      <c r="N84" s="51"/>
    </row>
    <row r="85" spans="1:14" ht="15.75" thickBot="1">
      <c r="B85" s="825" t="s">
        <v>953</v>
      </c>
      <c r="C85" s="826"/>
      <c r="D85" s="826"/>
      <c r="E85" s="826"/>
      <c r="F85" s="826"/>
      <c r="G85" s="826"/>
      <c r="H85" s="826"/>
      <c r="I85" s="826"/>
      <c r="J85" s="826"/>
      <c r="K85" s="826"/>
      <c r="L85" s="826"/>
      <c r="M85" s="827"/>
      <c r="N85" s="52">
        <f>L82+L83+L84</f>
        <v>5755.5150608064805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24940.565263494747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30" customHeight="1" thickBot="1">
      <c r="A31" t="s">
        <v>1845</v>
      </c>
      <c r="B31" s="80" t="s">
        <v>1132</v>
      </c>
      <c r="C31" s="992" t="s">
        <v>2137</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460551.48963149387</v>
      </c>
      <c r="N50" s="272">
        <f>K50*M50</f>
        <v>55266.178755779263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10289.877632354302</v>
      </c>
      <c r="N51" s="272">
        <f>K51*M51</f>
        <v>20579.755264708605</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134795.09821186122</v>
      </c>
      <c r="N52" s="272">
        <f>K52*M52</f>
        <v>67397.549105930608</v>
      </c>
    </row>
    <row r="53" spans="1:14" ht="15.75" thickBot="1">
      <c r="B53" s="825" t="s">
        <v>953</v>
      </c>
      <c r="C53" s="826"/>
      <c r="D53" s="826"/>
      <c r="E53" s="826"/>
      <c r="F53" s="826"/>
      <c r="G53" s="826"/>
      <c r="H53" s="826"/>
      <c r="I53" s="826"/>
      <c r="J53" s="826"/>
      <c r="K53" s="826"/>
      <c r="L53" s="826"/>
      <c r="M53" s="827"/>
      <c r="N53" s="394">
        <f>SUM(N48:N52)</f>
        <v>213438.4819207796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1255.9989130930808</v>
      </c>
      <c r="M58" s="913"/>
      <c r="N58" s="287">
        <f>K58*L58</f>
        <v>1381.5988044023889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1381.5988044023889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257241.42519957304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51448.285039914612</v>
      </c>
      <c r="M82" s="861"/>
      <c r="N82" s="51"/>
    </row>
    <row r="83" spans="1:14">
      <c r="B83" s="89" t="s">
        <v>973</v>
      </c>
      <c r="C83" s="90"/>
      <c r="D83" s="90"/>
      <c r="E83" s="90"/>
      <c r="F83" s="90"/>
      <c r="G83" s="90"/>
      <c r="H83" s="90"/>
      <c r="I83" s="87"/>
      <c r="J83" s="88"/>
      <c r="K83" s="304">
        <v>0.05</v>
      </c>
      <c r="L83" s="860">
        <f>N77*K83</f>
        <v>12862.071259978653</v>
      </c>
      <c r="M83" s="861"/>
      <c r="N83" s="51"/>
    </row>
    <row r="84" spans="1:14" ht="15.75" thickBot="1">
      <c r="B84" s="91" t="s">
        <v>974</v>
      </c>
      <c r="C84" s="92"/>
      <c r="D84" s="92"/>
      <c r="E84" s="92"/>
      <c r="F84" s="92"/>
      <c r="G84" s="92"/>
      <c r="H84" s="92"/>
      <c r="I84" s="93"/>
      <c r="J84" s="94"/>
      <c r="K84" s="305">
        <v>0.05</v>
      </c>
      <c r="L84" s="862">
        <f>N77*K84</f>
        <v>12862.071259978653</v>
      </c>
      <c r="M84" s="863"/>
      <c r="N84" s="51"/>
    </row>
    <row r="85" spans="1:14" ht="15.75" thickBot="1">
      <c r="B85" s="825" t="s">
        <v>953</v>
      </c>
      <c r="C85" s="826"/>
      <c r="D85" s="826"/>
      <c r="E85" s="826"/>
      <c r="F85" s="826"/>
      <c r="G85" s="826"/>
      <c r="H85" s="826"/>
      <c r="I85" s="826"/>
      <c r="J85" s="826"/>
      <c r="K85" s="826"/>
      <c r="L85" s="826"/>
      <c r="M85" s="827"/>
      <c r="N85" s="52">
        <f>L82+L83+L84</f>
        <v>77172.42755987191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334413.85275944497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1133</v>
      </c>
      <c r="C31" s="992" t="s">
        <v>2138</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460551.48963149387</v>
      </c>
      <c r="N50" s="272">
        <f>K50*M50</f>
        <v>55266.178755779263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10289.877632354302</v>
      </c>
      <c r="N51" s="272">
        <f>K51*M51</f>
        <v>20579.755264708605</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114638.69745830933</v>
      </c>
      <c r="N52" s="272">
        <f>K52*M52</f>
        <v>57319.348729154663</v>
      </c>
    </row>
    <row r="53" spans="1:14" ht="15.75" thickBot="1">
      <c r="B53" s="825" t="s">
        <v>953</v>
      </c>
      <c r="C53" s="826"/>
      <c r="D53" s="826"/>
      <c r="E53" s="826"/>
      <c r="F53" s="826"/>
      <c r="G53" s="826"/>
      <c r="H53" s="826"/>
      <c r="I53" s="826"/>
      <c r="J53" s="826"/>
      <c r="K53" s="826"/>
      <c r="L53" s="826"/>
      <c r="M53" s="827"/>
      <c r="N53" s="394">
        <f>SUM(N48:N52)</f>
        <v>203360.28154400364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1255.9989130930808</v>
      </c>
      <c r="M58" s="913"/>
      <c r="N58" s="287">
        <f>K58*L58</f>
        <v>1381.5988044023889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1381.5988044023889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247163.22482279708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49432.644964559418</v>
      </c>
      <c r="M82" s="861"/>
      <c r="N82" s="51"/>
    </row>
    <row r="83" spans="1:14">
      <c r="B83" s="89" t="s">
        <v>973</v>
      </c>
      <c r="C83" s="90"/>
      <c r="D83" s="90"/>
      <c r="E83" s="90"/>
      <c r="F83" s="90"/>
      <c r="G83" s="90"/>
      <c r="H83" s="90"/>
      <c r="I83" s="87"/>
      <c r="J83" s="88"/>
      <c r="K83" s="304">
        <v>0.05</v>
      </c>
      <c r="L83" s="860">
        <f>N77*K83</f>
        <v>12358.161241139855</v>
      </c>
      <c r="M83" s="861"/>
      <c r="N83" s="51"/>
    </row>
    <row r="84" spans="1:14" ht="15.75" thickBot="1">
      <c r="B84" s="91" t="s">
        <v>974</v>
      </c>
      <c r="C84" s="92"/>
      <c r="D84" s="92"/>
      <c r="E84" s="92"/>
      <c r="F84" s="92"/>
      <c r="G84" s="92"/>
      <c r="H84" s="92"/>
      <c r="I84" s="93"/>
      <c r="J84" s="94"/>
      <c r="K84" s="305">
        <v>0.05</v>
      </c>
      <c r="L84" s="862">
        <f>N77*K84</f>
        <v>12358.161241139855</v>
      </c>
      <c r="M84" s="863"/>
      <c r="N84" s="51"/>
    </row>
    <row r="85" spans="1:14" ht="15.75" thickBot="1">
      <c r="B85" s="825" t="s">
        <v>953</v>
      </c>
      <c r="C85" s="826"/>
      <c r="D85" s="826"/>
      <c r="E85" s="826"/>
      <c r="F85" s="826"/>
      <c r="G85" s="826"/>
      <c r="H85" s="826"/>
      <c r="I85" s="826"/>
      <c r="J85" s="826"/>
      <c r="K85" s="826"/>
      <c r="L85" s="826"/>
      <c r="M85" s="827"/>
      <c r="N85" s="52">
        <f>L82+L83+L84</f>
        <v>74148.967446839131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321312.1922696362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1680</v>
      </c>
      <c r="C31" s="992" t="s">
        <v>2139</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460551.48963149387</v>
      </c>
      <c r="N50" s="272">
        <f>K50*M50</f>
        <v>55266.178755779263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10289.877632354302</v>
      </c>
      <c r="N51" s="272">
        <f>K51*M51</f>
        <v>20579.755264708605</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115079.4640048751</v>
      </c>
      <c r="N52" s="272">
        <f>K52*M52</f>
        <v>57539.732002437551</v>
      </c>
    </row>
    <row r="53" spans="1:14" ht="15.75" thickBot="1">
      <c r="B53" s="825" t="s">
        <v>953</v>
      </c>
      <c r="C53" s="826"/>
      <c r="D53" s="826"/>
      <c r="E53" s="826"/>
      <c r="F53" s="826"/>
      <c r="G53" s="826"/>
      <c r="H53" s="826"/>
      <c r="I53" s="826"/>
      <c r="J53" s="826"/>
      <c r="K53" s="826"/>
      <c r="L53" s="826"/>
      <c r="M53" s="827"/>
      <c r="N53" s="394">
        <f>SUM(N48:N52)</f>
        <v>203580.66481728654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1255.9989130930808</v>
      </c>
      <c r="M58" s="913"/>
      <c r="N58" s="287">
        <f>K58*L58</f>
        <v>1381.5988044023889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1381.5988044023889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247383.60809607999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49476.721619215998</v>
      </c>
      <c r="M82" s="861"/>
      <c r="N82" s="51"/>
    </row>
    <row r="83" spans="1:14">
      <c r="B83" s="89" t="s">
        <v>973</v>
      </c>
      <c r="C83" s="90"/>
      <c r="D83" s="90"/>
      <c r="E83" s="90"/>
      <c r="F83" s="90"/>
      <c r="G83" s="90"/>
      <c r="H83" s="90"/>
      <c r="I83" s="87"/>
      <c r="J83" s="88"/>
      <c r="K83" s="304">
        <v>0.05</v>
      </c>
      <c r="L83" s="860">
        <f>N77*K83</f>
        <v>12369.180404803999</v>
      </c>
      <c r="M83" s="861"/>
      <c r="N83" s="51"/>
    </row>
    <row r="84" spans="1:14" ht="15.75" thickBot="1">
      <c r="B84" s="91" t="s">
        <v>974</v>
      </c>
      <c r="C84" s="92"/>
      <c r="D84" s="92"/>
      <c r="E84" s="92"/>
      <c r="F84" s="92"/>
      <c r="G84" s="92"/>
      <c r="H84" s="92"/>
      <c r="I84" s="93"/>
      <c r="J84" s="94"/>
      <c r="K84" s="305">
        <v>0.05</v>
      </c>
      <c r="L84" s="862">
        <f>N77*K84</f>
        <v>12369.180404803999</v>
      </c>
      <c r="M84" s="863"/>
      <c r="N84" s="51"/>
    </row>
    <row r="85" spans="1:14" ht="15.75" thickBot="1">
      <c r="B85" s="825" t="s">
        <v>953</v>
      </c>
      <c r="C85" s="826"/>
      <c r="D85" s="826"/>
      <c r="E85" s="826"/>
      <c r="F85" s="826"/>
      <c r="G85" s="826"/>
      <c r="H85" s="826"/>
      <c r="I85" s="826"/>
      <c r="J85" s="826"/>
      <c r="K85" s="826"/>
      <c r="L85" s="826"/>
      <c r="M85" s="827"/>
      <c r="N85" s="52">
        <f>L82+L83+L84</f>
        <v>74215.082428823996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321598.690524904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8.5" customHeight="1" thickBot="1">
      <c r="A31" t="s">
        <v>1845</v>
      </c>
      <c r="B31" s="80" t="s">
        <v>1681</v>
      </c>
      <c r="C31" s="992" t="s">
        <v>2140</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460551.48963149387</v>
      </c>
      <c r="N50" s="272">
        <f>K50*M50</f>
        <v>55266.178755779263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10289.877632354302</v>
      </c>
      <c r="N51" s="272">
        <f>K51*M51</f>
        <v>20579.755264708605</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101171.24661543203</v>
      </c>
      <c r="N52" s="272">
        <f>K52*M52</f>
        <v>50585.623307716014</v>
      </c>
    </row>
    <row r="53" spans="1:14" ht="15.75" thickBot="1">
      <c r="B53" s="825" t="s">
        <v>953</v>
      </c>
      <c r="C53" s="826"/>
      <c r="D53" s="826"/>
      <c r="E53" s="826"/>
      <c r="F53" s="826"/>
      <c r="G53" s="826"/>
      <c r="H53" s="826"/>
      <c r="I53" s="826"/>
      <c r="J53" s="826"/>
      <c r="K53" s="826"/>
      <c r="L53" s="826"/>
      <c r="M53" s="827"/>
      <c r="N53" s="394">
        <f>SUM(N48:N52)</f>
        <v>196626.556122565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1255.9989130930808</v>
      </c>
      <c r="M58" s="913"/>
      <c r="N58" s="287">
        <f>K58*L58</f>
        <v>1381.5988044023889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1381.5988044023889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240429.49940135845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48085.899880271696</v>
      </c>
      <c r="M82" s="861"/>
      <c r="N82" s="51"/>
    </row>
    <row r="83" spans="1:14">
      <c r="B83" s="89" t="s">
        <v>973</v>
      </c>
      <c r="C83" s="90"/>
      <c r="D83" s="90"/>
      <c r="E83" s="90"/>
      <c r="F83" s="90"/>
      <c r="G83" s="90"/>
      <c r="H83" s="90"/>
      <c r="I83" s="87"/>
      <c r="J83" s="88"/>
      <c r="K83" s="304">
        <v>0.05</v>
      </c>
      <c r="L83" s="860">
        <f>N77*K83</f>
        <v>12021.474970067924</v>
      </c>
      <c r="M83" s="861"/>
      <c r="N83" s="51"/>
    </row>
    <row r="84" spans="1:14" ht="15.75" thickBot="1">
      <c r="B84" s="91" t="s">
        <v>974</v>
      </c>
      <c r="C84" s="92"/>
      <c r="D84" s="92"/>
      <c r="E84" s="92"/>
      <c r="F84" s="92"/>
      <c r="G84" s="92"/>
      <c r="H84" s="92"/>
      <c r="I84" s="93"/>
      <c r="J84" s="94"/>
      <c r="K84" s="305">
        <v>0.05</v>
      </c>
      <c r="L84" s="862">
        <f>N77*K84</f>
        <v>12021.474970067924</v>
      </c>
      <c r="M84" s="863"/>
      <c r="N84" s="51"/>
    </row>
    <row r="85" spans="1:14" ht="15.75" thickBot="1">
      <c r="B85" s="825" t="s">
        <v>953</v>
      </c>
      <c r="C85" s="826"/>
      <c r="D85" s="826"/>
      <c r="E85" s="826"/>
      <c r="F85" s="826"/>
      <c r="G85" s="826"/>
      <c r="H85" s="826"/>
      <c r="I85" s="826"/>
      <c r="J85" s="826"/>
      <c r="K85" s="826"/>
      <c r="L85" s="826"/>
      <c r="M85" s="827"/>
      <c r="N85" s="52">
        <f>L82+L83+L84</f>
        <v>72128.849820407544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312558.349221766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8075.8774436996464</v>
      </c>
      <c r="L36" s="270"/>
      <c r="M36" s="336">
        <v>1</v>
      </c>
      <c r="N36" s="272">
        <f>K36*M36</f>
        <v>8075.8774436996464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11449.216466289696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74549.491187807856</v>
      </c>
      <c r="N48" s="272">
        <f t="shared" ref="N48:N53" si="0">K48*M48</f>
        <v>37572.943558655163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10289.877632354302</v>
      </c>
      <c r="N49" s="272">
        <f t="shared" si="0"/>
        <v>20579.755264708605</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55.721352613595968</v>
      </c>
      <c r="N50" s="272">
        <f t="shared" si="0"/>
        <v>6185.0701401091528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57549.154944551505</v>
      </c>
      <c r="N51" s="272">
        <f t="shared" si="0"/>
        <v>23019.661977820604</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35071.289152779675</v>
      </c>
      <c r="N52" s="273">
        <f t="shared" si="0"/>
        <v>13256.947299750716</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439.38238557727266</v>
      </c>
      <c r="N53" s="273">
        <f t="shared" si="0"/>
        <v>68543.652150054535</v>
      </c>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169158.03039109876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2">
        <f>VLOOKUP(A60,TRANSPORTE!A1:D117,4,FALSE)</f>
        <v>1255.9989130930808</v>
      </c>
      <c r="M60" s="913"/>
      <c r="N60" s="287">
        <f>K60*L60</f>
        <v>502.39956523723231</v>
      </c>
    </row>
    <row r="61" spans="1:14">
      <c r="A61" t="s">
        <v>1229</v>
      </c>
      <c r="B61" s="46" t="str">
        <f>VLOOKUP(A61,TRANSPORTE!A1:D117,3,FALSE)</f>
        <v>Transporte de arena</v>
      </c>
      <c r="C61" s="47"/>
      <c r="D61" s="47"/>
      <c r="E61" s="47"/>
      <c r="F61" s="47"/>
      <c r="G61" s="47"/>
      <c r="H61" s="311" t="s">
        <v>339</v>
      </c>
      <c r="I61" s="279">
        <v>0.378</v>
      </c>
      <c r="J61" s="286">
        <v>1</v>
      </c>
      <c r="K61" s="279">
        <f>I61*J61</f>
        <v>0.378</v>
      </c>
      <c r="L61" s="912">
        <f>VLOOKUP(A61,TRANSPORTE!A1:D117,4,FALSE)</f>
        <v>1255.9989130930808</v>
      </c>
      <c r="M61" s="913"/>
      <c r="N61" s="287">
        <f t="shared" ref="N61:N62" si="1">K61*L61</f>
        <v>474.76758914918452</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2">
        <f>VLOOKUP(A62,TRANSPORTE!A1:D117,4,FALSE)</f>
        <v>1255.9989130930808</v>
      </c>
      <c r="M62" s="913"/>
      <c r="N62" s="287">
        <f t="shared" si="1"/>
        <v>633.02345219891276</v>
      </c>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1610.1906065853295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249684.21791577476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49936.843583154958</v>
      </c>
      <c r="M84" s="861"/>
      <c r="N84" s="51"/>
    </row>
    <row r="85" spans="1:14">
      <c r="B85" s="89" t="s">
        <v>973</v>
      </c>
      <c r="C85" s="90"/>
      <c r="D85" s="90"/>
      <c r="E85" s="90"/>
      <c r="F85" s="90"/>
      <c r="G85" s="90"/>
      <c r="H85" s="90"/>
      <c r="I85" s="87"/>
      <c r="J85" s="88"/>
      <c r="K85" s="304">
        <v>0.05</v>
      </c>
      <c r="L85" s="860">
        <f>N79*K85</f>
        <v>12484.210895788739</v>
      </c>
      <c r="M85" s="861"/>
      <c r="N85" s="51"/>
    </row>
    <row r="86" spans="1:14" ht="15.75" thickBot="1">
      <c r="B86" s="91" t="s">
        <v>974</v>
      </c>
      <c r="C86" s="92"/>
      <c r="D86" s="92"/>
      <c r="E86" s="92"/>
      <c r="F86" s="92"/>
      <c r="G86" s="92"/>
      <c r="H86" s="92"/>
      <c r="I86" s="93"/>
      <c r="J86" s="94"/>
      <c r="K86" s="305">
        <v>0.05</v>
      </c>
      <c r="L86" s="862">
        <f>N79*K86</f>
        <v>12484.210895788739</v>
      </c>
      <c r="M86" s="863"/>
      <c r="N86" s="51"/>
    </row>
    <row r="87" spans="1:14" ht="15.75" thickBot="1">
      <c r="B87" s="825" t="s">
        <v>953</v>
      </c>
      <c r="C87" s="826"/>
      <c r="D87" s="826"/>
      <c r="E87" s="826"/>
      <c r="F87" s="826"/>
      <c r="G87" s="826"/>
      <c r="H87" s="826"/>
      <c r="I87" s="826"/>
      <c r="J87" s="826"/>
      <c r="K87" s="826"/>
      <c r="L87" s="826"/>
      <c r="M87" s="827"/>
      <c r="N87" s="52">
        <f>L84+L85+L86</f>
        <v>74905.265374732437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324589.48329050723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1345.39621807204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1776.3399352296037</v>
      </c>
      <c r="N48" s="272">
        <f>K48*M48</f>
        <v>888.16996761480186</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356976.18367094779</v>
      </c>
      <c r="N49" s="272">
        <f>K49*M49</f>
        <v>360545.94550765725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10289.877632354302</v>
      </c>
      <c r="N50" s="272">
        <f>K50*M50</f>
        <v>3086.9632897062907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364521.07876497833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2">
        <f>VLOOKUP(A60,TRANSPORTE!A1:D117,4,FALSE)</f>
        <v>1290.8397983112416</v>
      </c>
      <c r="M60" s="913"/>
      <c r="N60" s="287">
        <f>K60*L60</f>
        <v>1303.7481962943541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1303.7481962943541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394078.14754078555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78815.629508157115</v>
      </c>
      <c r="M84" s="861"/>
      <c r="N84" s="51"/>
    </row>
    <row r="85" spans="1:14">
      <c r="B85" s="89" t="s">
        <v>973</v>
      </c>
      <c r="C85" s="90"/>
      <c r="D85" s="90"/>
      <c r="E85" s="90"/>
      <c r="F85" s="90"/>
      <c r="G85" s="90"/>
      <c r="H85" s="90"/>
      <c r="I85" s="87"/>
      <c r="J85" s="88"/>
      <c r="K85" s="304">
        <v>0.05</v>
      </c>
      <c r="L85" s="860">
        <f>N79*K85</f>
        <v>19703.907377039279</v>
      </c>
      <c r="M85" s="861"/>
      <c r="N85" s="51"/>
    </row>
    <row r="86" spans="1:14" ht="15.75" thickBot="1">
      <c r="B86" s="91" t="s">
        <v>974</v>
      </c>
      <c r="C86" s="92"/>
      <c r="D86" s="92"/>
      <c r="E86" s="92"/>
      <c r="F86" s="92"/>
      <c r="G86" s="92"/>
      <c r="H86" s="92"/>
      <c r="I86" s="93"/>
      <c r="J86" s="94"/>
      <c r="K86" s="305">
        <v>0.05</v>
      </c>
      <c r="L86" s="862">
        <f>N79*K86</f>
        <v>19703.907377039279</v>
      </c>
      <c r="M86" s="863"/>
      <c r="N86" s="51"/>
    </row>
    <row r="87" spans="1:14" ht="15.75" thickBot="1">
      <c r="B87" s="825" t="s">
        <v>953</v>
      </c>
      <c r="C87" s="826"/>
      <c r="D87" s="826"/>
      <c r="E87" s="826"/>
      <c r="F87" s="826"/>
      <c r="G87" s="826"/>
      <c r="H87" s="826"/>
      <c r="I87" s="826"/>
      <c r="J87" s="826"/>
      <c r="K87" s="826"/>
      <c r="L87" s="826"/>
      <c r="M87" s="827"/>
      <c r="N87" s="52">
        <f>L84+L85+L86</f>
        <v>118223.44426223569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512301.59180302126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1776.3399352296037</v>
      </c>
      <c r="N48" s="272">
        <f>K48*M48</f>
        <v>88.816996761480198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58660.750313696371</v>
      </c>
      <c r="N49" s="272">
        <f>K49*M49</f>
        <v>58660.750313696371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58749.567310457853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60254.205015758707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12050.841003151741</v>
      </c>
      <c r="M84" s="861"/>
      <c r="N84" s="51"/>
    </row>
    <row r="85" spans="1:14">
      <c r="B85" s="89" t="s">
        <v>973</v>
      </c>
      <c r="C85" s="90"/>
      <c r="D85" s="90"/>
      <c r="E85" s="90"/>
      <c r="F85" s="90"/>
      <c r="G85" s="90"/>
      <c r="H85" s="90"/>
      <c r="I85" s="87"/>
      <c r="J85" s="88"/>
      <c r="K85" s="304">
        <v>0.05</v>
      </c>
      <c r="L85" s="860">
        <f>N79*K85</f>
        <v>3012.7102507879354</v>
      </c>
      <c r="M85" s="861"/>
      <c r="N85" s="51"/>
    </row>
    <row r="86" spans="1:14" ht="15.75" thickBot="1">
      <c r="B86" s="91" t="s">
        <v>974</v>
      </c>
      <c r="C86" s="92"/>
      <c r="D86" s="92"/>
      <c r="E86" s="92"/>
      <c r="F86" s="92"/>
      <c r="G86" s="92"/>
      <c r="H86" s="92"/>
      <c r="I86" s="93"/>
      <c r="J86" s="94"/>
      <c r="K86" s="305">
        <v>0.05</v>
      </c>
      <c r="L86" s="862">
        <f>N79*K86</f>
        <v>3012.7102507879354</v>
      </c>
      <c r="M86" s="863"/>
      <c r="N86" s="51"/>
    </row>
    <row r="87" spans="1:14" ht="15.75" thickBot="1">
      <c r="B87" s="825" t="s">
        <v>953</v>
      </c>
      <c r="C87" s="826"/>
      <c r="D87" s="826"/>
      <c r="E87" s="826"/>
      <c r="F87" s="826"/>
      <c r="G87" s="826"/>
      <c r="H87" s="826"/>
      <c r="I87" s="826"/>
      <c r="J87" s="826"/>
      <c r="K87" s="826"/>
      <c r="L87" s="826"/>
      <c r="M87" s="827"/>
      <c r="N87" s="52">
        <f>L84+L85+L86</f>
        <v>18076.261504727612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78330.466520486312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336">
        <v>1.25</v>
      </c>
      <c r="N36" s="272">
        <f>K36/M36</f>
        <v>6796.0042083183853</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1886.7062180720402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8682.7104263904257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31675.991851996434</v>
      </c>
      <c r="N48" s="272">
        <f>K48*M48</f>
        <v>15837.995925998217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1776.3399352296037</v>
      </c>
      <c r="N49" s="272">
        <f>K49*M49</f>
        <v>888.16996761480186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356976.18367094779</v>
      </c>
      <c r="N50" s="272">
        <f>K50*M50</f>
        <v>360545.94550765725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10289.877632354302</v>
      </c>
      <c r="N51" s="272">
        <f>K51*M51</f>
        <v>3086.9632897062907</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380359.07469097653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2">
        <f>VLOOKUP(A58,TRANSPORTE!A1:D117,4,FALSE)</f>
        <v>1290.8397983112416</v>
      </c>
      <c r="M58" s="913"/>
      <c r="N58" s="287">
        <f>K58*L58</f>
        <v>1303.7481962943541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2">
        <f>VLOOKUP(A59,TRANSPORTE!A1:D117,4,FALSE)</f>
        <v>1255.9989130930808</v>
      </c>
      <c r="M59" s="913"/>
      <c r="N59" s="287">
        <f>K59*L59</f>
        <v>627.99945654654039</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1931.7476528408945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428707.65713164862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85741.531426329733</v>
      </c>
      <c r="M82" s="861"/>
      <c r="N82" s="51"/>
    </row>
    <row r="83" spans="1:14">
      <c r="B83" s="89" t="s">
        <v>973</v>
      </c>
      <c r="C83" s="90"/>
      <c r="D83" s="90"/>
      <c r="E83" s="90"/>
      <c r="F83" s="90"/>
      <c r="G83" s="90"/>
      <c r="H83" s="90"/>
      <c r="I83" s="87"/>
      <c r="J83" s="88"/>
      <c r="K83" s="304">
        <v>0.05</v>
      </c>
      <c r="L83" s="860">
        <f>N77*K83</f>
        <v>21435.382856582433</v>
      </c>
      <c r="M83" s="861"/>
      <c r="N83" s="51"/>
    </row>
    <row r="84" spans="1:14" ht="15.75" thickBot="1">
      <c r="B84" s="91" t="s">
        <v>974</v>
      </c>
      <c r="C84" s="92"/>
      <c r="D84" s="92"/>
      <c r="E84" s="92"/>
      <c r="F84" s="92"/>
      <c r="G84" s="92"/>
      <c r="H84" s="92"/>
      <c r="I84" s="93"/>
      <c r="J84" s="94"/>
      <c r="K84" s="305">
        <v>0.05</v>
      </c>
      <c r="L84" s="862">
        <f>N77*K84</f>
        <v>21435.382856582433</v>
      </c>
      <c r="M84" s="863"/>
      <c r="N84" s="51"/>
    </row>
    <row r="85" spans="1:14" ht="15.75" thickBot="1">
      <c r="B85" s="825" t="s">
        <v>953</v>
      </c>
      <c r="C85" s="826"/>
      <c r="D85" s="826"/>
      <c r="E85" s="826"/>
      <c r="F85" s="826"/>
      <c r="G85" s="826"/>
      <c r="H85" s="826"/>
      <c r="I85" s="826"/>
      <c r="J85" s="826"/>
      <c r="K85" s="826"/>
      <c r="L85" s="826"/>
      <c r="M85" s="827"/>
      <c r="N85" s="52">
        <f>L82+L83+L84</f>
        <v>128612.29713949461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557319.95427114319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336">
        <v>18.75</v>
      </c>
      <c r="N36" s="272">
        <f>K36/M36</f>
        <v>453.06694722122569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107.73674787146933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560.80369509269508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31675.991851996434</v>
      </c>
      <c r="N48" s="272">
        <f>K48*M48</f>
        <v>1583.7995925998218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1776.3399352296037</v>
      </c>
      <c r="N49" s="272">
        <f>K49*M49</f>
        <v>88.816996761480198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58660.750313696371</v>
      </c>
      <c r="N50" s="272">
        <f>K50*M50</f>
        <v>58660.750313696371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60333.366903057671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2">
        <f>VLOOKUP(A58,TRANSPORTE!A1:D117,4,FALSE)</f>
        <v>1255.9989130930808</v>
      </c>
      <c r="M58" s="913"/>
      <c r="N58" s="287">
        <f>K58*L58</f>
        <v>62.799945654654039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62.799945654654039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63111.705501234406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12622.341100246882</v>
      </c>
      <c r="M82" s="861"/>
      <c r="N82" s="51"/>
    </row>
    <row r="83" spans="1:14">
      <c r="B83" s="89" t="s">
        <v>973</v>
      </c>
      <c r="C83" s="90"/>
      <c r="D83" s="90"/>
      <c r="E83" s="90"/>
      <c r="F83" s="90"/>
      <c r="G83" s="90"/>
      <c r="H83" s="90"/>
      <c r="I83" s="87"/>
      <c r="J83" s="88"/>
      <c r="K83" s="304">
        <v>0.05</v>
      </c>
      <c r="L83" s="860">
        <f>N77*K83</f>
        <v>3155.5852750617205</v>
      </c>
      <c r="M83" s="861"/>
      <c r="N83" s="51"/>
    </row>
    <row r="84" spans="1:14" ht="15.75" thickBot="1">
      <c r="B84" s="91" t="s">
        <v>974</v>
      </c>
      <c r="C84" s="92"/>
      <c r="D84" s="92"/>
      <c r="E84" s="92"/>
      <c r="F84" s="92"/>
      <c r="G84" s="92"/>
      <c r="H84" s="92"/>
      <c r="I84" s="93"/>
      <c r="J84" s="94"/>
      <c r="K84" s="305">
        <v>0.05</v>
      </c>
      <c r="L84" s="862">
        <f>N77*K84</f>
        <v>3155.5852750617205</v>
      </c>
      <c r="M84" s="863"/>
      <c r="N84" s="51"/>
    </row>
    <row r="85" spans="1:14" ht="15.75" thickBot="1">
      <c r="B85" s="825" t="s">
        <v>953</v>
      </c>
      <c r="C85" s="826"/>
      <c r="D85" s="826"/>
      <c r="E85" s="826"/>
      <c r="F85" s="826"/>
      <c r="G85" s="826"/>
      <c r="H85" s="826"/>
      <c r="I85" s="826"/>
      <c r="J85" s="826"/>
      <c r="K85" s="826"/>
      <c r="L85" s="826"/>
      <c r="M85" s="827"/>
      <c r="N85" s="52">
        <f>L82+L83+L84</f>
        <v>18933.511650370321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82045.217151604724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356976.18367094779</v>
      </c>
      <c r="N48" s="272">
        <f>K48*M48</f>
        <v>24988.332856966346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10289.877632354302</v>
      </c>
      <c r="N49" s="272">
        <f>K49*M49</f>
        <v>3086.9632897062907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28075.296146672637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2">
        <f>VLOOKUP(A58,TRANSPORTE!A1:D117,4,FALSE)</f>
        <v>1290.8397983112416</v>
      </c>
      <c r="M58" s="913"/>
      <c r="N58" s="287">
        <f>K58*L58</f>
        <v>90.358785881786915</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90.358785881786915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30990.986990505713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6198.1973981011433</v>
      </c>
      <c r="M82" s="861"/>
      <c r="N82" s="51"/>
    </row>
    <row r="83" spans="1:14">
      <c r="B83" s="89" t="s">
        <v>973</v>
      </c>
      <c r="C83" s="90"/>
      <c r="D83" s="90"/>
      <c r="E83" s="90"/>
      <c r="F83" s="90"/>
      <c r="G83" s="90"/>
      <c r="H83" s="90"/>
      <c r="I83" s="87"/>
      <c r="J83" s="88"/>
      <c r="K83" s="304">
        <v>0.05</v>
      </c>
      <c r="L83" s="860">
        <f>N77*K83</f>
        <v>1549.5493495252858</v>
      </c>
      <c r="M83" s="861"/>
      <c r="N83" s="51"/>
    </row>
    <row r="84" spans="1:14" ht="15.75" thickBot="1">
      <c r="B84" s="91" t="s">
        <v>974</v>
      </c>
      <c r="C84" s="92"/>
      <c r="D84" s="92"/>
      <c r="E84" s="92"/>
      <c r="F84" s="92"/>
      <c r="G84" s="92"/>
      <c r="H84" s="92"/>
      <c r="I84" s="93"/>
      <c r="J84" s="94"/>
      <c r="K84" s="305">
        <v>0.05</v>
      </c>
      <c r="L84" s="862">
        <f>N77*K84</f>
        <v>1549.5493495252858</v>
      </c>
      <c r="M84" s="863"/>
      <c r="N84" s="51"/>
    </row>
    <row r="85" spans="1:14" ht="15.75" thickBot="1">
      <c r="B85" s="825" t="s">
        <v>953</v>
      </c>
      <c r="C85" s="826"/>
      <c r="D85" s="826"/>
      <c r="E85" s="826"/>
      <c r="F85" s="826"/>
      <c r="G85" s="826"/>
      <c r="H85" s="826"/>
      <c r="I85" s="826"/>
      <c r="J85" s="826"/>
      <c r="K85" s="826"/>
      <c r="L85" s="826"/>
      <c r="M85" s="827"/>
      <c r="N85" s="52">
        <f>L82+L83+L84</f>
        <v>9297.296097151715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40288.28308765743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38537.854034079683</v>
      </c>
      <c r="N48" s="272">
        <f>K48*M48</f>
        <v>48172.317542599601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48172.317542599601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49676.955247900456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9935.3910495800919</v>
      </c>
      <c r="M82" s="861"/>
      <c r="N82" s="51"/>
    </row>
    <row r="83" spans="1:14">
      <c r="B83" s="89" t="s">
        <v>973</v>
      </c>
      <c r="C83" s="90"/>
      <c r="D83" s="90"/>
      <c r="E83" s="90"/>
      <c r="F83" s="90"/>
      <c r="G83" s="90"/>
      <c r="H83" s="90"/>
      <c r="I83" s="87"/>
      <c r="J83" s="88"/>
      <c r="K83" s="304">
        <v>0.05</v>
      </c>
      <c r="L83" s="860">
        <f>N77*K83</f>
        <v>2483.847762395023</v>
      </c>
      <c r="M83" s="861"/>
      <c r="N83" s="51"/>
    </row>
    <row r="84" spans="1:14" ht="15.75" thickBot="1">
      <c r="B84" s="91" t="s">
        <v>974</v>
      </c>
      <c r="C84" s="92"/>
      <c r="D84" s="92"/>
      <c r="E84" s="92"/>
      <c r="F84" s="92"/>
      <c r="G84" s="92"/>
      <c r="H84" s="92"/>
      <c r="I84" s="93"/>
      <c r="J84" s="94"/>
      <c r="K84" s="305">
        <v>0.05</v>
      </c>
      <c r="L84" s="862">
        <f>N77*K84</f>
        <v>2483.847762395023</v>
      </c>
      <c r="M84" s="863"/>
      <c r="N84" s="51"/>
    </row>
    <row r="85" spans="1:14" ht="15.75" thickBot="1">
      <c r="B85" s="825" t="s">
        <v>953</v>
      </c>
      <c r="C85" s="826"/>
      <c r="D85" s="826"/>
      <c r="E85" s="826"/>
      <c r="F85" s="826"/>
      <c r="G85" s="826"/>
      <c r="H85" s="826"/>
      <c r="I85" s="826"/>
      <c r="J85" s="826"/>
      <c r="K85" s="826"/>
      <c r="L85" s="826"/>
      <c r="M85" s="827"/>
      <c r="N85" s="52">
        <f>L82+L83+L84</f>
        <v>14903.08657437014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64580.041822270592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161.605121807204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458801.05835066421</v>
      </c>
      <c r="N48" s="272">
        <f>K48*M48</f>
        <v>917.60211670132844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356976.18367094779</v>
      </c>
      <c r="N49" s="272">
        <f>K49*M49</f>
        <v>24988.332856966346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10289.877632354302</v>
      </c>
      <c r="N50" s="272">
        <f>K50*M50</f>
        <v>3086.9632897062907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28992.898263373965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2">
        <f>VLOOKUP(A58,TRANSPORTE!A1:D117,4,FALSE)</f>
        <v>1290.8397983112416</v>
      </c>
      <c r="M58" s="913"/>
      <c r="N58" s="287">
        <f>K58*L58</f>
        <v>92.940465478409408</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92.940465478409408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32479.546286803656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6495.9092573607313</v>
      </c>
      <c r="M82" s="861"/>
      <c r="N82" s="51"/>
    </row>
    <row r="83" spans="1:14">
      <c r="B83" s="89" t="s">
        <v>973</v>
      </c>
      <c r="C83" s="90"/>
      <c r="D83" s="90"/>
      <c r="E83" s="90"/>
      <c r="F83" s="90"/>
      <c r="G83" s="90"/>
      <c r="H83" s="90"/>
      <c r="I83" s="87"/>
      <c r="J83" s="88"/>
      <c r="K83" s="304">
        <v>0.05</v>
      </c>
      <c r="L83" s="860">
        <f>N77*K83</f>
        <v>1623.9773143401828</v>
      </c>
      <c r="M83" s="861"/>
      <c r="N83" s="51"/>
    </row>
    <row r="84" spans="1:14" ht="15.75" thickBot="1">
      <c r="B84" s="91" t="s">
        <v>974</v>
      </c>
      <c r="C84" s="92"/>
      <c r="D84" s="92"/>
      <c r="E84" s="92"/>
      <c r="F84" s="92"/>
      <c r="G84" s="92"/>
      <c r="H84" s="92"/>
      <c r="I84" s="93"/>
      <c r="J84" s="94"/>
      <c r="K84" s="305">
        <v>0.05</v>
      </c>
      <c r="L84" s="862">
        <f>N77*K84</f>
        <v>1623.9773143401828</v>
      </c>
      <c r="M84" s="863"/>
      <c r="N84" s="51"/>
    </row>
    <row r="85" spans="1:14" ht="15.75" thickBot="1">
      <c r="B85" s="825" t="s">
        <v>953</v>
      </c>
      <c r="C85" s="826"/>
      <c r="D85" s="826"/>
      <c r="E85" s="826"/>
      <c r="F85" s="826"/>
      <c r="G85" s="826"/>
      <c r="H85" s="826"/>
      <c r="I85" s="826"/>
      <c r="J85" s="826"/>
      <c r="K85" s="826"/>
      <c r="L85" s="826"/>
      <c r="M85" s="827"/>
      <c r="N85" s="52">
        <f>L82+L83+L84</f>
        <v>9743.8638860410974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42223.410172844757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89.693081204802667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458801.05835066421</v>
      </c>
      <c r="N48" s="272">
        <f>K48*M48</f>
        <v>917.60211670132844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38537.854034079683</v>
      </c>
      <c r="N49" s="272">
        <f>K49*M49</f>
        <v>48172.317542599601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49089.919659300933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2">
        <f>VLOOKUP(A58,TRANSPORTE!A1:D117,4,FALSE)</f>
        <v>1290.8397983112416</v>
      </c>
      <c r="M58" s="913"/>
      <c r="N58" s="287">
        <f>K58*L58</f>
        <v>2.5816795966224833</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2.5816795966224833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50976.056044198413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10195.211208839683</v>
      </c>
      <c r="M82" s="861"/>
      <c r="N82" s="51"/>
    </row>
    <row r="83" spans="1:14">
      <c r="B83" s="89" t="s">
        <v>973</v>
      </c>
      <c r="C83" s="90"/>
      <c r="D83" s="90"/>
      <c r="E83" s="90"/>
      <c r="F83" s="90"/>
      <c r="G83" s="90"/>
      <c r="H83" s="90"/>
      <c r="I83" s="87"/>
      <c r="J83" s="88"/>
      <c r="K83" s="304">
        <v>0.05</v>
      </c>
      <c r="L83" s="860">
        <f>N77*K83</f>
        <v>2548.8028022099206</v>
      </c>
      <c r="M83" s="861"/>
      <c r="N83" s="51"/>
    </row>
    <row r="84" spans="1:14" ht="15.75" thickBot="1">
      <c r="B84" s="91" t="s">
        <v>974</v>
      </c>
      <c r="C84" s="92"/>
      <c r="D84" s="92"/>
      <c r="E84" s="92"/>
      <c r="F84" s="92"/>
      <c r="G84" s="92"/>
      <c r="H84" s="92"/>
      <c r="I84" s="93"/>
      <c r="J84" s="94"/>
      <c r="K84" s="305">
        <v>0.05</v>
      </c>
      <c r="L84" s="862">
        <f>N77*K84</f>
        <v>2548.8028022099206</v>
      </c>
      <c r="M84" s="863"/>
      <c r="N84" s="51"/>
    </row>
    <row r="85" spans="1:14" ht="15.75" thickBot="1">
      <c r="B85" s="825" t="s">
        <v>953</v>
      </c>
      <c r="C85" s="826"/>
      <c r="D85" s="826"/>
      <c r="E85" s="826"/>
      <c r="F85" s="826"/>
      <c r="G85" s="826"/>
      <c r="H85" s="826"/>
      <c r="I85" s="826"/>
      <c r="J85" s="826"/>
      <c r="K85" s="826"/>
      <c r="L85" s="826"/>
      <c r="M85" s="827"/>
      <c r="N85" s="52">
        <f>L82+L83+L84</f>
        <v>15292.816813259524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66268.872857457929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6223.3484712887275</v>
      </c>
      <c r="N48" s="272">
        <f>K48*M48</f>
        <v>6845.6833184176012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6845.6833184176012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7319.329568417601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1463.8659136835204</v>
      </c>
      <c r="M82" s="861"/>
      <c r="N82" s="51"/>
    </row>
    <row r="83" spans="1:14">
      <c r="B83" s="89" t="s">
        <v>973</v>
      </c>
      <c r="C83" s="90"/>
      <c r="D83" s="90"/>
      <c r="E83" s="90"/>
      <c r="F83" s="90"/>
      <c r="G83" s="90"/>
      <c r="H83" s="90"/>
      <c r="I83" s="87"/>
      <c r="J83" s="88"/>
      <c r="K83" s="304">
        <v>0.05</v>
      </c>
      <c r="L83" s="860">
        <f>N77*K83</f>
        <v>365.96647842088009</v>
      </c>
      <c r="M83" s="861"/>
      <c r="N83" s="51"/>
    </row>
    <row r="84" spans="1:14" ht="15.75" thickBot="1">
      <c r="B84" s="91" t="s">
        <v>974</v>
      </c>
      <c r="C84" s="92"/>
      <c r="D84" s="92"/>
      <c r="E84" s="92"/>
      <c r="F84" s="92"/>
      <c r="G84" s="92"/>
      <c r="H84" s="92"/>
      <c r="I84" s="93"/>
      <c r="J84" s="94"/>
      <c r="K84" s="305">
        <v>0.05</v>
      </c>
      <c r="L84" s="862">
        <f>N77*K84</f>
        <v>365.96647842088009</v>
      </c>
      <c r="M84" s="863"/>
      <c r="N84" s="51"/>
    </row>
    <row r="85" spans="1:14" ht="15.75" thickBot="1">
      <c r="B85" s="825" t="s">
        <v>953</v>
      </c>
      <c r="C85" s="826"/>
      <c r="D85" s="826"/>
      <c r="E85" s="826"/>
      <c r="F85" s="826"/>
      <c r="G85" s="826"/>
      <c r="H85" s="826"/>
      <c r="I85" s="826"/>
      <c r="J85" s="826"/>
      <c r="K85" s="826"/>
      <c r="L85" s="826"/>
      <c r="M85" s="827"/>
      <c r="N85" s="52">
        <f>L82+L83+L84</f>
        <v>2195.7988705252806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9515.128438942882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6014.3569515286454</v>
      </c>
      <c r="N48" s="272">
        <f>K48*M48</f>
        <v>6615.7926466815106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6615.7926466815106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7089.4388966815104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1417.8877793363022</v>
      </c>
      <c r="M82" s="861"/>
      <c r="N82" s="51"/>
    </row>
    <row r="83" spans="1:14">
      <c r="B83" s="89" t="s">
        <v>973</v>
      </c>
      <c r="C83" s="90"/>
      <c r="D83" s="90"/>
      <c r="E83" s="90"/>
      <c r="F83" s="90"/>
      <c r="G83" s="90"/>
      <c r="H83" s="90"/>
      <c r="I83" s="87"/>
      <c r="J83" s="88"/>
      <c r="K83" s="304">
        <v>0.05</v>
      </c>
      <c r="L83" s="860">
        <f>N77*K83</f>
        <v>354.47194483407554</v>
      </c>
      <c r="M83" s="861"/>
      <c r="N83" s="51"/>
    </row>
    <row r="84" spans="1:14" ht="15.75" thickBot="1">
      <c r="B84" s="91" t="s">
        <v>974</v>
      </c>
      <c r="C84" s="92"/>
      <c r="D84" s="92"/>
      <c r="E84" s="92"/>
      <c r="F84" s="92"/>
      <c r="G84" s="92"/>
      <c r="H84" s="92"/>
      <c r="I84" s="93"/>
      <c r="J84" s="94"/>
      <c r="K84" s="305">
        <v>0.05</v>
      </c>
      <c r="L84" s="862">
        <f>N77*K84</f>
        <v>354.47194483407554</v>
      </c>
      <c r="M84" s="863"/>
      <c r="N84" s="51"/>
    </row>
    <row r="85" spans="1:14" ht="15.75" thickBot="1">
      <c r="B85" s="825" t="s">
        <v>953</v>
      </c>
      <c r="C85" s="826"/>
      <c r="D85" s="826"/>
      <c r="E85" s="826"/>
      <c r="F85" s="826"/>
      <c r="G85" s="826"/>
      <c r="H85" s="826"/>
      <c r="I85" s="826"/>
      <c r="J85" s="826"/>
      <c r="K85" s="826"/>
      <c r="L85" s="826"/>
      <c r="M85" s="827"/>
      <c r="N85" s="52">
        <f>L82+L83+L84</f>
        <v>2126.8316690044535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9216.2705656859634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324.78600000000006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57517.212767894031</v>
      </c>
      <c r="N48" s="272">
        <f>K48*M48</f>
        <v>63268.934044683439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63268.934044683439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2">
        <f>VLOOKUP(A58,TRANSPORTE!A1:D117,4,FALSE)</f>
        <v>1255.9989130930808</v>
      </c>
      <c r="M58" s="913"/>
      <c r="N58" s="287">
        <f>K58*L58</f>
        <v>1381.5988044023889</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1381.5988044023889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71471.038849085831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14294.207769817167</v>
      </c>
      <c r="M82" s="861"/>
      <c r="N82" s="51"/>
    </row>
    <row r="83" spans="1:14">
      <c r="B83" s="89" t="s">
        <v>973</v>
      </c>
      <c r="C83" s="90"/>
      <c r="D83" s="90"/>
      <c r="E83" s="90"/>
      <c r="F83" s="90"/>
      <c r="G83" s="90"/>
      <c r="H83" s="90"/>
      <c r="I83" s="87"/>
      <c r="J83" s="88"/>
      <c r="K83" s="304">
        <v>0.05</v>
      </c>
      <c r="L83" s="860">
        <f>N77*K83</f>
        <v>3573.5519424542917</v>
      </c>
      <c r="M83" s="861"/>
      <c r="N83" s="51"/>
    </row>
    <row r="84" spans="1:14" ht="15.75" thickBot="1">
      <c r="B84" s="91" t="s">
        <v>974</v>
      </c>
      <c r="C84" s="92"/>
      <c r="D84" s="92"/>
      <c r="E84" s="92"/>
      <c r="F84" s="92"/>
      <c r="G84" s="92"/>
      <c r="H84" s="92"/>
      <c r="I84" s="93"/>
      <c r="J84" s="94"/>
      <c r="K84" s="305">
        <v>0.05</v>
      </c>
      <c r="L84" s="862">
        <f>N77*K84</f>
        <v>3573.5519424542917</v>
      </c>
      <c r="M84" s="863"/>
      <c r="N84" s="51"/>
    </row>
    <row r="85" spans="1:14" ht="15.75" thickBot="1">
      <c r="B85" s="825" t="s">
        <v>953</v>
      </c>
      <c r="C85" s="826"/>
      <c r="D85" s="826"/>
      <c r="E85" s="826"/>
      <c r="F85" s="826"/>
      <c r="G85" s="826"/>
      <c r="H85" s="826"/>
      <c r="I85" s="826"/>
      <c r="J85" s="826"/>
      <c r="K85" s="826"/>
      <c r="L85" s="826"/>
      <c r="M85" s="827"/>
      <c r="N85" s="52">
        <f>L82+L83+L84</f>
        <v>21441.311654725749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92912.350503811584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8495.0052603979821</v>
      </c>
      <c r="L36" s="270"/>
      <c r="M36" s="336">
        <v>3</v>
      </c>
      <c r="N36" s="272">
        <f>K36/M36</f>
        <v>2831.6684201326607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451.0916666666667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3282.7600867993274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50191.806921113006</v>
      </c>
      <c r="N48" s="272">
        <f>K48*M48</f>
        <v>62739.758651391254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62739.758651391254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2">
        <f>VLOOKUP(A60,TRANSPORTE!A1:D117,4,FALSE)</f>
        <v>1255.9989130930808</v>
      </c>
      <c r="M60" s="913"/>
      <c r="N60" s="287">
        <f>K60*L60</f>
        <v>1569.998641366351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1569.998641366351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72103.434046223614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14420.686809244724</v>
      </c>
      <c r="M84" s="861"/>
      <c r="N84" s="51"/>
    </row>
    <row r="85" spans="1:14">
      <c r="B85" s="89" t="s">
        <v>973</v>
      </c>
      <c r="C85" s="90"/>
      <c r="D85" s="90"/>
      <c r="E85" s="90"/>
      <c r="F85" s="90"/>
      <c r="G85" s="90"/>
      <c r="H85" s="90"/>
      <c r="I85" s="87"/>
      <c r="J85" s="88"/>
      <c r="K85" s="304">
        <v>0.05</v>
      </c>
      <c r="L85" s="860">
        <f>N79*K85</f>
        <v>3605.171702311181</v>
      </c>
      <c r="M85" s="861"/>
      <c r="N85" s="51"/>
    </row>
    <row r="86" spans="1:14" ht="15.75" thickBot="1">
      <c r="B86" s="91" t="s">
        <v>974</v>
      </c>
      <c r="C86" s="92"/>
      <c r="D86" s="92"/>
      <c r="E86" s="92"/>
      <c r="F86" s="92"/>
      <c r="G86" s="92"/>
      <c r="H86" s="92"/>
      <c r="I86" s="93"/>
      <c r="J86" s="94"/>
      <c r="K86" s="305">
        <v>0.05</v>
      </c>
      <c r="L86" s="862">
        <f>N79*K86</f>
        <v>3605.171702311181</v>
      </c>
      <c r="M86" s="863"/>
      <c r="N86" s="51"/>
    </row>
    <row r="87" spans="1:14" ht="15.75" thickBot="1">
      <c r="B87" s="825" t="s">
        <v>953</v>
      </c>
      <c r="C87" s="826"/>
      <c r="D87" s="826"/>
      <c r="E87" s="826"/>
      <c r="F87" s="826"/>
      <c r="G87" s="826"/>
      <c r="H87" s="826"/>
      <c r="I87" s="826"/>
      <c r="J87" s="826"/>
      <c r="K87" s="826"/>
      <c r="L87" s="826"/>
      <c r="M87" s="827"/>
      <c r="N87" s="52">
        <f>L84+L85+L86</f>
        <v>21631.030213867085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93734.464260090695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180736.09266406298</v>
      </c>
      <c r="L36" s="270"/>
      <c r="M36" s="336">
        <v>2.5</v>
      </c>
      <c r="N36" s="272">
        <f>K36/M36</f>
        <v>72294.437065625185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72696.480174661207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27051.768594315381</v>
      </c>
      <c r="N48" s="272">
        <f>K48*M48</f>
        <v>27322.286280258537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27322.286280258537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108059.62863564014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21611.925727128029</v>
      </c>
      <c r="M84" s="861"/>
      <c r="N84" s="51"/>
    </row>
    <row r="85" spans="1:14">
      <c r="B85" s="89" t="s">
        <v>973</v>
      </c>
      <c r="C85" s="90"/>
      <c r="D85" s="90"/>
      <c r="E85" s="90"/>
      <c r="F85" s="90"/>
      <c r="G85" s="90"/>
      <c r="H85" s="90"/>
      <c r="I85" s="87"/>
      <c r="J85" s="88"/>
      <c r="K85" s="304">
        <v>0.05</v>
      </c>
      <c r="L85" s="860">
        <f>N79*K85</f>
        <v>5402.9814317820073</v>
      </c>
      <c r="M85" s="861"/>
      <c r="N85" s="51"/>
    </row>
    <row r="86" spans="1:14" ht="15.75" thickBot="1">
      <c r="B86" s="91" t="s">
        <v>974</v>
      </c>
      <c r="C86" s="92"/>
      <c r="D86" s="92"/>
      <c r="E86" s="92"/>
      <c r="F86" s="92"/>
      <c r="G86" s="92"/>
      <c r="H86" s="92"/>
      <c r="I86" s="93"/>
      <c r="J86" s="94"/>
      <c r="K86" s="305">
        <v>0.05</v>
      </c>
      <c r="L86" s="862">
        <f>N79*K86</f>
        <v>5402.9814317820073</v>
      </c>
      <c r="M86" s="863"/>
      <c r="N86" s="51"/>
    </row>
    <row r="87" spans="1:14" ht="15.75" thickBot="1">
      <c r="B87" s="825" t="s">
        <v>953</v>
      </c>
      <c r="C87" s="826"/>
      <c r="D87" s="826"/>
      <c r="E87" s="826"/>
      <c r="F87" s="826"/>
      <c r="G87" s="826"/>
      <c r="H87" s="826"/>
      <c r="I87" s="826"/>
      <c r="J87" s="826"/>
      <c r="K87" s="826"/>
      <c r="L87" s="826"/>
      <c r="M87" s="827"/>
      <c r="N87" s="52">
        <f>L84+L85+L86</f>
        <v>32417.88859069204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140477.51722633219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180736.09266406298</v>
      </c>
      <c r="L36" s="270"/>
      <c r="M36" s="336">
        <v>1.25</v>
      </c>
      <c r="N36" s="272">
        <f>K36/M36</f>
        <v>144588.87413125037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145663.61534932241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27051.768594315381</v>
      </c>
      <c r="N48" s="272">
        <f>K48*M48</f>
        <v>27322.286280258537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27322.286280258537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194480.72599102173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38896.145198204344</v>
      </c>
      <c r="M84" s="861"/>
      <c r="N84" s="51"/>
    </row>
    <row r="85" spans="1:14">
      <c r="B85" s="89" t="s">
        <v>973</v>
      </c>
      <c r="C85" s="90"/>
      <c r="D85" s="90"/>
      <c r="E85" s="90"/>
      <c r="F85" s="90"/>
      <c r="G85" s="90"/>
      <c r="H85" s="90"/>
      <c r="I85" s="87"/>
      <c r="J85" s="88"/>
      <c r="K85" s="304">
        <v>0.05</v>
      </c>
      <c r="L85" s="860">
        <f>N79*K85</f>
        <v>9724.0362995510859</v>
      </c>
      <c r="M85" s="861"/>
      <c r="N85" s="51"/>
    </row>
    <row r="86" spans="1:14" ht="15.75" thickBot="1">
      <c r="B86" s="91" t="s">
        <v>974</v>
      </c>
      <c r="C86" s="92"/>
      <c r="D86" s="92"/>
      <c r="E86" s="92"/>
      <c r="F86" s="92"/>
      <c r="G86" s="92"/>
      <c r="H86" s="92"/>
      <c r="I86" s="93"/>
      <c r="J86" s="94"/>
      <c r="K86" s="305">
        <v>0.05</v>
      </c>
      <c r="L86" s="862">
        <f>N79*K86</f>
        <v>9724.0362995510859</v>
      </c>
      <c r="M86" s="863"/>
      <c r="N86" s="51"/>
    </row>
    <row r="87" spans="1:14" ht="15.75" thickBot="1">
      <c r="B87" s="825" t="s">
        <v>953</v>
      </c>
      <c r="C87" s="826"/>
      <c r="D87" s="826"/>
      <c r="E87" s="826"/>
      <c r="F87" s="826"/>
      <c r="G87" s="826"/>
      <c r="H87" s="826"/>
      <c r="I87" s="826"/>
      <c r="J87" s="826"/>
      <c r="K87" s="826"/>
      <c r="L87" s="826"/>
      <c r="M87" s="827"/>
      <c r="N87" s="52">
        <f>L84+L85+L86</f>
        <v>58344.217797306519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252824.94378832824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314</v>
      </c>
      <c r="B36" s="874" t="str">
        <f>VLOOKUP(A36,EQUIPOS!A6:D154,3,FALSE)</f>
        <v xml:space="preserve">Retroexcavadora E-200 sobre orugas
</v>
      </c>
      <c r="C36" s="875"/>
      <c r="D36" s="875"/>
      <c r="E36" s="875"/>
      <c r="F36" s="875"/>
      <c r="G36" s="875"/>
      <c r="H36" s="876"/>
      <c r="I36" s="267"/>
      <c r="J36" s="268"/>
      <c r="K36" s="269">
        <f>VLOOKUP(A36,EQUIPOS!A6:D163,4,FALSE)</f>
        <v>189067.53584965185</v>
      </c>
      <c r="L36" s="270"/>
      <c r="M36" s="336">
        <v>23</v>
      </c>
      <c r="N36" s="272">
        <f>K36/M36</f>
        <v>8220.3276456370368</v>
      </c>
    </row>
    <row r="37" spans="1:14">
      <c r="A37" s="113" t="s">
        <v>328</v>
      </c>
      <c r="B37" s="874" t="str">
        <f>VLOOKUP(A37,EQUIPOS!A7:D154,3,FALSE)</f>
        <v xml:space="preserve">Taco metálico o puntal (escamas en concreto)
</v>
      </c>
      <c r="C37" s="875"/>
      <c r="D37" s="875"/>
      <c r="E37" s="875"/>
      <c r="F37" s="875"/>
      <c r="G37" s="875"/>
      <c r="H37" s="876"/>
      <c r="I37" s="421"/>
      <c r="J37" s="422"/>
      <c r="K37" s="269">
        <f>VLOOKUP(A37,EQUIPOS!A7:D164,4,FALSE)</f>
        <v>107.33761159347631</v>
      </c>
      <c r="L37" s="335"/>
      <c r="M37" s="336">
        <v>1</v>
      </c>
      <c r="N37" s="272">
        <f>K37/M37</f>
        <v>107.33761159347631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9402.4064753025541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4643.3277467750067</v>
      </c>
      <c r="N48" s="272">
        <f>K48*M48</f>
        <v>1625.1647113712522</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15417.382282048524</v>
      </c>
      <c r="N49" s="272">
        <f>K49*M49</f>
        <v>15417.382282048524</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3839.0930752859736</v>
      </c>
      <c r="N50" s="272">
        <f>K50*M50</f>
        <v>14588.5536860867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385605.601695969</v>
      </c>
      <c r="N51" s="272">
        <f>K51*M51</f>
        <v>69409.008305274416</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101040.10898478089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2">
        <f>VLOOKUP(A58,TRANSPORTE!A1:D117,4,FALSE)</f>
        <v>1290.8397983112416</v>
      </c>
      <c r="M58" s="913"/>
      <c r="N58" s="287">
        <f>K58*L58</f>
        <v>232.35116369602346</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232.35116369602346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132169.69098522025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26433.938197044052</v>
      </c>
      <c r="M82" s="861"/>
      <c r="N82" s="51"/>
    </row>
    <row r="83" spans="1:14">
      <c r="B83" s="89" t="s">
        <v>973</v>
      </c>
      <c r="C83" s="90"/>
      <c r="D83" s="90"/>
      <c r="E83" s="90"/>
      <c r="F83" s="90"/>
      <c r="G83" s="90"/>
      <c r="H83" s="90"/>
      <c r="I83" s="87"/>
      <c r="J83" s="88"/>
      <c r="K83" s="304">
        <v>0.05</v>
      </c>
      <c r="L83" s="860">
        <f>N77*K83</f>
        <v>6608.4845492610129</v>
      </c>
      <c r="M83" s="861"/>
      <c r="N83" s="51"/>
    </row>
    <row r="84" spans="1:14" ht="15.75" thickBot="1">
      <c r="B84" s="91" t="s">
        <v>974</v>
      </c>
      <c r="C84" s="92"/>
      <c r="D84" s="92"/>
      <c r="E84" s="92"/>
      <c r="F84" s="92"/>
      <c r="G84" s="92"/>
      <c r="H84" s="92"/>
      <c r="I84" s="93"/>
      <c r="J84" s="94"/>
      <c r="K84" s="305">
        <v>0.05</v>
      </c>
      <c r="L84" s="862">
        <f>N77*K84</f>
        <v>6608.4845492610129</v>
      </c>
      <c r="M84" s="863"/>
      <c r="N84" s="51"/>
    </row>
    <row r="85" spans="1:14" ht="15.75" thickBot="1">
      <c r="B85" s="825" t="s">
        <v>953</v>
      </c>
      <c r="C85" s="826"/>
      <c r="D85" s="826"/>
      <c r="E85" s="826"/>
      <c r="F85" s="826"/>
      <c r="G85" s="826"/>
      <c r="H85" s="826"/>
      <c r="I85" s="826"/>
      <c r="J85" s="826"/>
      <c r="K85" s="826"/>
      <c r="L85" s="826"/>
      <c r="M85" s="827"/>
      <c r="N85" s="52">
        <f>L82+L83+L84</f>
        <v>39650.907295566074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171820.59828078633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53.737060903601993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5977.7366102663718</v>
      </c>
      <c r="N48" s="272">
        <f>K48*M48</f>
        <v>5977.7366102663718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3488.0849436532885</v>
      </c>
      <c r="N49" s="272">
        <f>K49*M49</f>
        <v>13952.339774613154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19930.076384879525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20521.184054819147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4104.2368109638292</v>
      </c>
      <c r="M82" s="861"/>
      <c r="N82" s="51"/>
    </row>
    <row r="83" spans="1:14">
      <c r="B83" s="89" t="s">
        <v>973</v>
      </c>
      <c r="C83" s="90"/>
      <c r="D83" s="90"/>
      <c r="E83" s="90"/>
      <c r="F83" s="90"/>
      <c r="G83" s="90"/>
      <c r="H83" s="90"/>
      <c r="I83" s="87"/>
      <c r="J83" s="88"/>
      <c r="K83" s="304">
        <v>0.05</v>
      </c>
      <c r="L83" s="860">
        <f>N77*K83</f>
        <v>1026.0592027409573</v>
      </c>
      <c r="M83" s="861"/>
      <c r="N83" s="51"/>
    </row>
    <row r="84" spans="1:14" ht="15.75" thickBot="1">
      <c r="B84" s="91" t="s">
        <v>974</v>
      </c>
      <c r="C84" s="92"/>
      <c r="D84" s="92"/>
      <c r="E84" s="92"/>
      <c r="F84" s="92"/>
      <c r="G84" s="92"/>
      <c r="H84" s="92"/>
      <c r="I84" s="93"/>
      <c r="J84" s="94"/>
      <c r="K84" s="305">
        <v>0.05</v>
      </c>
      <c r="L84" s="862">
        <f>N77*K84</f>
        <v>1026.0592027409573</v>
      </c>
      <c r="M84" s="863"/>
      <c r="N84" s="51"/>
    </row>
    <row r="85" spans="1:14" ht="15.75" thickBot="1">
      <c r="B85" s="825" t="s">
        <v>953</v>
      </c>
      <c r="C85" s="826"/>
      <c r="D85" s="826"/>
      <c r="E85" s="826"/>
      <c r="F85" s="826"/>
      <c r="G85" s="826"/>
      <c r="H85" s="826"/>
      <c r="I85" s="826"/>
      <c r="J85" s="826"/>
      <c r="K85" s="826"/>
      <c r="L85" s="826"/>
      <c r="M85" s="827"/>
      <c r="N85" s="52">
        <f>L82+L83+L84</f>
        <v>6156.3552164457442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26677.53927126489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269</v>
      </c>
      <c r="B36" s="874" t="str">
        <f>VLOOKUP(A36,EQUIPOS!A6:D154,3,FALSE)</f>
        <v>Motoniveladora  potencia 215 HP, ancho de cuchilla 4,27 m, peso 18 ton.</v>
      </c>
      <c r="C36" s="875"/>
      <c r="D36" s="875"/>
      <c r="E36" s="875"/>
      <c r="F36" s="875"/>
      <c r="G36" s="875"/>
      <c r="H36" s="876"/>
      <c r="I36" s="267"/>
      <c r="J36" s="268"/>
      <c r="K36" s="269">
        <f>VLOOKUP(A36,EQUIPOS!A6:D163,4,FALSE)</f>
        <v>242003.7198529742</v>
      </c>
      <c r="L36" s="270"/>
      <c r="M36" s="336">
        <v>15</v>
      </c>
      <c r="N36" s="272">
        <f>K36/M36</f>
        <v>16133.581323531613</v>
      </c>
    </row>
    <row r="37" spans="1:14">
      <c r="A37" s="113" t="s">
        <v>365</v>
      </c>
      <c r="B37" s="874" t="str">
        <f>VLOOKUP(A37,EQUIPOS!A7:D154,3,FALSE)</f>
        <v xml:space="preserve">Vibrocompatador, potencia 153 HP, peso 10 Ton. </v>
      </c>
      <c r="C37" s="875"/>
      <c r="D37" s="875"/>
      <c r="E37" s="875"/>
      <c r="F37" s="875"/>
      <c r="G37" s="875"/>
      <c r="H37" s="876"/>
      <c r="I37" s="421"/>
      <c r="J37" s="422"/>
      <c r="K37" s="269">
        <f>VLOOKUP(A37,EQUIPOS!A7:D164,4,FALSE)</f>
        <v>140595.23347132801</v>
      </c>
      <c r="L37" s="335"/>
      <c r="M37" s="336">
        <v>15</v>
      </c>
      <c r="N37" s="272">
        <f>K37/M37</f>
        <v>9373.0155647552001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112.11635150600333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25618.713239792814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31675.991851996434</v>
      </c>
      <c r="N48" s="272">
        <f>K48*M48</f>
        <v>33259.79144459626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55.721352613595968</v>
      </c>
      <c r="N49" s="272">
        <f>K49*M49</f>
        <v>1671.640578407879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34931.432023004141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2">
        <f>VLOOKUP(A60,TRANSPORTE!A1:D117,4,FALSE)</f>
        <v>1255.9989130930808</v>
      </c>
      <c r="M60" s="913"/>
      <c r="N60" s="287">
        <f>K60*L60</f>
        <v>1318.7988587477348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1318.7988587477348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64111.271151664761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12822.254230332954</v>
      </c>
      <c r="M84" s="861"/>
      <c r="N84" s="51"/>
    </row>
    <row r="85" spans="1:14">
      <c r="B85" s="89" t="s">
        <v>973</v>
      </c>
      <c r="C85" s="90"/>
      <c r="D85" s="90"/>
      <c r="E85" s="90"/>
      <c r="F85" s="90"/>
      <c r="G85" s="90"/>
      <c r="H85" s="90"/>
      <c r="I85" s="87"/>
      <c r="J85" s="88"/>
      <c r="K85" s="304">
        <v>0.05</v>
      </c>
      <c r="L85" s="860">
        <f>N79*K85</f>
        <v>3205.5635575832384</v>
      </c>
      <c r="M85" s="861"/>
      <c r="N85" s="51"/>
    </row>
    <row r="86" spans="1:14" ht="15.75" thickBot="1">
      <c r="B86" s="91" t="s">
        <v>974</v>
      </c>
      <c r="C86" s="92"/>
      <c r="D86" s="92"/>
      <c r="E86" s="92"/>
      <c r="F86" s="92"/>
      <c r="G86" s="92"/>
      <c r="H86" s="92"/>
      <c r="I86" s="93"/>
      <c r="J86" s="94"/>
      <c r="K86" s="305">
        <v>0.05</v>
      </c>
      <c r="L86" s="862">
        <f>N79*K86</f>
        <v>3205.5635575832384</v>
      </c>
      <c r="M86" s="863"/>
      <c r="N86" s="51"/>
    </row>
    <row r="87" spans="1:14" ht="15.75" thickBot="1">
      <c r="B87" s="825" t="s">
        <v>953</v>
      </c>
      <c r="C87" s="826"/>
      <c r="D87" s="826"/>
      <c r="E87" s="826"/>
      <c r="F87" s="826"/>
      <c r="G87" s="826"/>
      <c r="H87" s="826"/>
      <c r="I87" s="826"/>
      <c r="J87" s="826"/>
      <c r="K87" s="826"/>
      <c r="L87" s="826"/>
      <c r="M87" s="827"/>
      <c r="N87" s="52">
        <f>L84+L85+L86</f>
        <v>19233.381345499431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83344.652497164192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10289.877632354302</v>
      </c>
      <c r="N50" s="272">
        <f>K50*M50</f>
        <v>20579.755264708605</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134795.09821186122</v>
      </c>
      <c r="N51" s="272">
        <f>K51*M51</f>
        <v>67397.549105930608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158172.30316500034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176522.43975915917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35304.487951831834</v>
      </c>
      <c r="M84" s="861"/>
      <c r="N84" s="51"/>
    </row>
    <row r="85" spans="1:14">
      <c r="B85" s="89" t="s">
        <v>973</v>
      </c>
      <c r="C85" s="90"/>
      <c r="D85" s="90"/>
      <c r="E85" s="90"/>
      <c r="F85" s="90"/>
      <c r="G85" s="90"/>
      <c r="H85" s="90"/>
      <c r="I85" s="87"/>
      <c r="J85" s="88"/>
      <c r="K85" s="304">
        <v>0.05</v>
      </c>
      <c r="L85" s="860">
        <f>N79*K85</f>
        <v>8826.1219879579585</v>
      </c>
      <c r="M85" s="861"/>
      <c r="N85" s="51"/>
    </row>
    <row r="86" spans="1:14" ht="15.75" thickBot="1">
      <c r="B86" s="91" t="s">
        <v>974</v>
      </c>
      <c r="C86" s="92"/>
      <c r="D86" s="92"/>
      <c r="E86" s="92"/>
      <c r="F86" s="92"/>
      <c r="G86" s="92"/>
      <c r="H86" s="92"/>
      <c r="I86" s="93"/>
      <c r="J86" s="94"/>
      <c r="K86" s="305">
        <v>0.05</v>
      </c>
      <c r="L86" s="862">
        <f>N79*K86</f>
        <v>8826.1219879579585</v>
      </c>
      <c r="M86" s="863"/>
      <c r="N86" s="51"/>
    </row>
    <row r="87" spans="1:14" ht="15.75" thickBot="1">
      <c r="B87" s="825" t="s">
        <v>953</v>
      </c>
      <c r="C87" s="826"/>
      <c r="D87" s="826"/>
      <c r="E87" s="826"/>
      <c r="F87" s="826"/>
      <c r="G87" s="826"/>
      <c r="H87" s="826"/>
      <c r="I87" s="826"/>
      <c r="J87" s="826"/>
      <c r="K87" s="826"/>
      <c r="L87" s="826"/>
      <c r="M87" s="827"/>
      <c r="N87" s="52">
        <f>L84+L85+L86</f>
        <v>52956.731927747751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229479.17168690692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10289.877632354302</v>
      </c>
      <c r="N50" s="272">
        <f>K50*M50</f>
        <v>20579.755264708605</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114638.69745830933</v>
      </c>
      <c r="N51" s="272">
        <f>K51*M51</f>
        <v>57319.348729154663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148094.10278822441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166444.23938238324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33288.847876476648</v>
      </c>
      <c r="M84" s="861"/>
      <c r="N84" s="51"/>
    </row>
    <row r="85" spans="1:14">
      <c r="B85" s="89" t="s">
        <v>973</v>
      </c>
      <c r="C85" s="90"/>
      <c r="D85" s="90"/>
      <c r="E85" s="90"/>
      <c r="F85" s="90"/>
      <c r="G85" s="90"/>
      <c r="H85" s="90"/>
      <c r="I85" s="87"/>
      <c r="J85" s="88"/>
      <c r="K85" s="304">
        <v>0.05</v>
      </c>
      <c r="L85" s="860">
        <f>N79*K85</f>
        <v>8322.2119691191619</v>
      </c>
      <c r="M85" s="861"/>
      <c r="N85" s="51"/>
    </row>
    <row r="86" spans="1:14" ht="15.75" thickBot="1">
      <c r="B86" s="91" t="s">
        <v>974</v>
      </c>
      <c r="C86" s="92"/>
      <c r="D86" s="92"/>
      <c r="E86" s="92"/>
      <c r="F86" s="92"/>
      <c r="G86" s="92"/>
      <c r="H86" s="92"/>
      <c r="I86" s="93"/>
      <c r="J86" s="94"/>
      <c r="K86" s="305">
        <v>0.05</v>
      </c>
      <c r="L86" s="862">
        <f>N79*K86</f>
        <v>8322.2119691191619</v>
      </c>
      <c r="M86" s="863"/>
      <c r="N86" s="51"/>
    </row>
    <row r="87" spans="1:14" ht="15.75" thickBot="1">
      <c r="B87" s="825" t="s">
        <v>953</v>
      </c>
      <c r="C87" s="826"/>
      <c r="D87" s="826"/>
      <c r="E87" s="826"/>
      <c r="F87" s="826"/>
      <c r="G87" s="826"/>
      <c r="H87" s="826"/>
      <c r="I87" s="826"/>
      <c r="J87" s="826"/>
      <c r="K87" s="826"/>
      <c r="L87" s="826"/>
      <c r="M87" s="827"/>
      <c r="N87" s="52">
        <f>L84+L85+L86</f>
        <v>49933.271814714972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216377.51119709821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10289.877632354302</v>
      </c>
      <c r="N50" s="272">
        <f>K50*M50</f>
        <v>20579.755264708605</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115079.4640048751</v>
      </c>
      <c r="N51" s="272">
        <f>K51*M51</f>
        <v>57539.732002437551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148314.48606150728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166664.62265566611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33332.924531133227</v>
      </c>
      <c r="M84" s="861"/>
      <c r="N84" s="51"/>
    </row>
    <row r="85" spans="1:14">
      <c r="B85" s="89" t="s">
        <v>973</v>
      </c>
      <c r="C85" s="90"/>
      <c r="D85" s="90"/>
      <c r="E85" s="90"/>
      <c r="F85" s="90"/>
      <c r="G85" s="90"/>
      <c r="H85" s="90"/>
      <c r="I85" s="87"/>
      <c r="J85" s="88"/>
      <c r="K85" s="304">
        <v>0.05</v>
      </c>
      <c r="L85" s="860">
        <f>N79*K85</f>
        <v>8333.2311327833067</v>
      </c>
      <c r="M85" s="861"/>
      <c r="N85" s="51"/>
    </row>
    <row r="86" spans="1:14" ht="15.75" thickBot="1">
      <c r="B86" s="91" t="s">
        <v>974</v>
      </c>
      <c r="C86" s="92"/>
      <c r="D86" s="92"/>
      <c r="E86" s="92"/>
      <c r="F86" s="92"/>
      <c r="G86" s="92"/>
      <c r="H86" s="92"/>
      <c r="I86" s="93"/>
      <c r="J86" s="94"/>
      <c r="K86" s="305">
        <v>0.05</v>
      </c>
      <c r="L86" s="862">
        <f>N79*K86</f>
        <v>8333.2311327833067</v>
      </c>
      <c r="M86" s="863"/>
      <c r="N86" s="51"/>
    </row>
    <row r="87" spans="1:14" ht="15.75" thickBot="1">
      <c r="B87" s="825" t="s">
        <v>953</v>
      </c>
      <c r="C87" s="826"/>
      <c r="D87" s="826"/>
      <c r="E87" s="826"/>
      <c r="F87" s="826"/>
      <c r="G87" s="826"/>
      <c r="H87" s="826"/>
      <c r="I87" s="826"/>
      <c r="J87" s="826"/>
      <c r="K87" s="826"/>
      <c r="L87" s="826"/>
      <c r="M87" s="827"/>
      <c r="N87" s="52">
        <f>L84+L85+L86</f>
        <v>49999.386796699844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216664.00945236595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6026.0598204272874</v>
      </c>
      <c r="N49" s="272">
        <f>K49*M49</f>
        <v>6929.96879349138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10289.877632354302</v>
      </c>
      <c r="N50" s="272">
        <f>K50*M50</f>
        <v>20579.755264708605</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101171.24661543203</v>
      </c>
      <c r="N51" s="272">
        <f>K51*M51</f>
        <v>50585.623307716014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141360.37736678575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159710.51396094458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31942.102792188918</v>
      </c>
      <c r="M84" s="861"/>
      <c r="N84" s="51"/>
    </row>
    <row r="85" spans="1:14">
      <c r="B85" s="89" t="s">
        <v>973</v>
      </c>
      <c r="C85" s="90"/>
      <c r="D85" s="90"/>
      <c r="E85" s="90"/>
      <c r="F85" s="90"/>
      <c r="G85" s="90"/>
      <c r="H85" s="90"/>
      <c r="I85" s="87"/>
      <c r="J85" s="88"/>
      <c r="K85" s="304">
        <v>0.05</v>
      </c>
      <c r="L85" s="860">
        <f>N79*K85</f>
        <v>7985.5256980472295</v>
      </c>
      <c r="M85" s="861"/>
      <c r="N85" s="51"/>
    </row>
    <row r="86" spans="1:14" ht="15.75" thickBot="1">
      <c r="B86" s="91" t="s">
        <v>974</v>
      </c>
      <c r="C86" s="92"/>
      <c r="D86" s="92"/>
      <c r="E86" s="92"/>
      <c r="F86" s="92"/>
      <c r="G86" s="92"/>
      <c r="H86" s="92"/>
      <c r="I86" s="93"/>
      <c r="J86" s="94"/>
      <c r="K86" s="305">
        <v>0.05</v>
      </c>
      <c r="L86" s="862">
        <f>N79*K86</f>
        <v>7985.5256980472295</v>
      </c>
      <c r="M86" s="863"/>
      <c r="N86" s="51"/>
    </row>
    <row r="87" spans="1:14" ht="15.75" thickBot="1">
      <c r="B87" s="825" t="s">
        <v>953</v>
      </c>
      <c r="C87" s="826"/>
      <c r="D87" s="826"/>
      <c r="E87" s="826"/>
      <c r="F87" s="826"/>
      <c r="G87" s="826"/>
      <c r="H87" s="826"/>
      <c r="I87" s="826"/>
      <c r="J87" s="826"/>
      <c r="K87" s="826"/>
      <c r="L87" s="826"/>
      <c r="M87" s="827"/>
      <c r="N87" s="52">
        <f>L84+L85+L86</f>
        <v>47913.154188283384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207623.66814922797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6026.0598204272874</v>
      </c>
      <c r="N49" s="272">
        <f>K49*M49</f>
        <v>3013.0299102136437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10289.877632354302</v>
      </c>
      <c r="N50" s="272">
        <f>K50*M50</f>
        <v>10289.877632354302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106324.53927874986</v>
      </c>
      <c r="N51" s="272">
        <f>K51*M51</f>
        <v>106324.53927874986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182892.47682218754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201242.61341634637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40248.522683269279</v>
      </c>
      <c r="M84" s="861"/>
      <c r="N84" s="51"/>
    </row>
    <row r="85" spans="1:14">
      <c r="B85" s="89" t="s">
        <v>973</v>
      </c>
      <c r="C85" s="90"/>
      <c r="D85" s="90"/>
      <c r="E85" s="90"/>
      <c r="F85" s="90"/>
      <c r="G85" s="90"/>
      <c r="H85" s="90"/>
      <c r="I85" s="87"/>
      <c r="J85" s="88"/>
      <c r="K85" s="304">
        <v>0.05</v>
      </c>
      <c r="L85" s="860">
        <f>N79*K85</f>
        <v>10062.13067081732</v>
      </c>
      <c r="M85" s="861"/>
      <c r="N85" s="51"/>
    </row>
    <row r="86" spans="1:14" ht="15.75" thickBot="1">
      <c r="B86" s="91" t="s">
        <v>974</v>
      </c>
      <c r="C86" s="92"/>
      <c r="D86" s="92"/>
      <c r="E86" s="92"/>
      <c r="F86" s="92"/>
      <c r="G86" s="92"/>
      <c r="H86" s="92"/>
      <c r="I86" s="93"/>
      <c r="J86" s="94"/>
      <c r="K86" s="305">
        <v>0.05</v>
      </c>
      <c r="L86" s="862">
        <f>N79*K86</f>
        <v>10062.13067081732</v>
      </c>
      <c r="M86" s="863"/>
      <c r="N86" s="51"/>
    </row>
    <row r="87" spans="1:14" ht="15.75" thickBot="1">
      <c r="B87" s="825" t="s">
        <v>953</v>
      </c>
      <c r="C87" s="826"/>
      <c r="D87" s="826"/>
      <c r="E87" s="826"/>
      <c r="F87" s="826"/>
      <c r="G87" s="826"/>
      <c r="H87" s="826"/>
      <c r="I87" s="826"/>
      <c r="J87" s="826"/>
      <c r="K87" s="826"/>
      <c r="L87" s="826"/>
      <c r="M87" s="827"/>
      <c r="N87" s="52">
        <f>L84+L85+L86</f>
        <v>60372.784024903922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261615.3974412503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6026.0598204272874</v>
      </c>
      <c r="N49" s="272">
        <f>K49*M49</f>
        <v>3013.0299102136437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10289.877632354302</v>
      </c>
      <c r="N50" s="272">
        <f>K50*M50</f>
        <v>10289.877632354302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106324.53927874986</v>
      </c>
      <c r="N51" s="272">
        <f>K51*M51</f>
        <v>106324.53927874986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182892.47682218754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201242.61341634637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40248.522683269279</v>
      </c>
      <c r="M84" s="861"/>
      <c r="N84" s="51"/>
    </row>
    <row r="85" spans="1:14">
      <c r="B85" s="89" t="s">
        <v>973</v>
      </c>
      <c r="C85" s="90"/>
      <c r="D85" s="90"/>
      <c r="E85" s="90"/>
      <c r="F85" s="90"/>
      <c r="G85" s="90"/>
      <c r="H85" s="90"/>
      <c r="I85" s="87"/>
      <c r="J85" s="88"/>
      <c r="K85" s="304">
        <v>0.05</v>
      </c>
      <c r="L85" s="860">
        <f>N79*K85</f>
        <v>10062.13067081732</v>
      </c>
      <c r="M85" s="861"/>
      <c r="N85" s="51"/>
    </row>
    <row r="86" spans="1:14" ht="15.75" thickBot="1">
      <c r="B86" s="91" t="s">
        <v>974</v>
      </c>
      <c r="C86" s="92"/>
      <c r="D86" s="92"/>
      <c r="E86" s="92"/>
      <c r="F86" s="92"/>
      <c r="G86" s="92"/>
      <c r="H86" s="92"/>
      <c r="I86" s="93"/>
      <c r="J86" s="94"/>
      <c r="K86" s="305">
        <v>0.05</v>
      </c>
      <c r="L86" s="862">
        <f>N79*K86</f>
        <v>10062.13067081732</v>
      </c>
      <c r="M86" s="863"/>
      <c r="N86" s="51"/>
    </row>
    <row r="87" spans="1:14" ht="15.75" thickBot="1">
      <c r="B87" s="825" t="s">
        <v>953</v>
      </c>
      <c r="C87" s="826"/>
      <c r="D87" s="826"/>
      <c r="E87" s="826"/>
      <c r="F87" s="826"/>
      <c r="G87" s="826"/>
      <c r="H87" s="826"/>
      <c r="I87" s="826"/>
      <c r="J87" s="826"/>
      <c r="K87" s="826"/>
      <c r="L87" s="826"/>
      <c r="M87" s="827"/>
      <c r="N87" s="52">
        <f>L84+L85+L86</f>
        <v>60372.784024903922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261615.3974412503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6026.0598204272874</v>
      </c>
      <c r="N49" s="272">
        <f>K49*M49</f>
        <v>3013.0299102136437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10289.877632354302</v>
      </c>
      <c r="N50" s="272">
        <f>K50*M50</f>
        <v>10289.877632354302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106324.53927874986</v>
      </c>
      <c r="N51" s="272">
        <f>K51*M51</f>
        <v>106324.53927874986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182892.47682218754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201242.61341634637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40248.522683269279</v>
      </c>
      <c r="M84" s="861"/>
      <c r="N84" s="51"/>
    </row>
    <row r="85" spans="1:14">
      <c r="B85" s="89" t="s">
        <v>973</v>
      </c>
      <c r="C85" s="90"/>
      <c r="D85" s="90"/>
      <c r="E85" s="90"/>
      <c r="F85" s="90"/>
      <c r="G85" s="90"/>
      <c r="H85" s="90"/>
      <c r="I85" s="87"/>
      <c r="J85" s="88"/>
      <c r="K85" s="304">
        <v>0.05</v>
      </c>
      <c r="L85" s="860">
        <f>N79*K85</f>
        <v>10062.13067081732</v>
      </c>
      <c r="M85" s="861"/>
      <c r="N85" s="51"/>
    </row>
    <row r="86" spans="1:14" ht="15.75" thickBot="1">
      <c r="B86" s="91" t="s">
        <v>974</v>
      </c>
      <c r="C86" s="92"/>
      <c r="D86" s="92"/>
      <c r="E86" s="92"/>
      <c r="F86" s="92"/>
      <c r="G86" s="92"/>
      <c r="H86" s="92"/>
      <c r="I86" s="93"/>
      <c r="J86" s="94"/>
      <c r="K86" s="305">
        <v>0.05</v>
      </c>
      <c r="L86" s="862">
        <f>N79*K86</f>
        <v>10062.13067081732</v>
      </c>
      <c r="M86" s="863"/>
      <c r="N86" s="51"/>
    </row>
    <row r="87" spans="1:14" ht="15.75" thickBot="1">
      <c r="B87" s="825" t="s">
        <v>953</v>
      </c>
      <c r="C87" s="826"/>
      <c r="D87" s="826"/>
      <c r="E87" s="826"/>
      <c r="F87" s="826"/>
      <c r="G87" s="826"/>
      <c r="H87" s="826"/>
      <c r="I87" s="826"/>
      <c r="J87" s="826"/>
      <c r="K87" s="826"/>
      <c r="L87" s="826"/>
      <c r="M87" s="827"/>
      <c r="N87" s="52">
        <f>L84+L85+L86</f>
        <v>60372.784024903922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261615.3974412503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57513.663637154299</v>
      </c>
      <c r="N48" s="272">
        <f>K48*M48</f>
        <v>63265.030000869738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6026.0598204272874</v>
      </c>
      <c r="N49" s="272">
        <f>K49*M49</f>
        <v>3013.0299102136437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10289.877632354302</v>
      </c>
      <c r="N50" s="272">
        <f>K50*M50</f>
        <v>10289.877632354302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106324.53927874986</v>
      </c>
      <c r="N51" s="272">
        <f>K51*M51</f>
        <v>106324.53927874986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182892.47682218754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1255.9989130930808</v>
      </c>
      <c r="M60" s="913"/>
      <c r="N60" s="287">
        <f>K60*L60</f>
        <v>1381.5988044023889</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1381.5988044023889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201242.61341634637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40248.522683269279</v>
      </c>
      <c r="M84" s="861"/>
      <c r="N84" s="51"/>
    </row>
    <row r="85" spans="1:14">
      <c r="B85" s="89" t="s">
        <v>973</v>
      </c>
      <c r="C85" s="90"/>
      <c r="D85" s="90"/>
      <c r="E85" s="90"/>
      <c r="F85" s="90"/>
      <c r="G85" s="90"/>
      <c r="H85" s="90"/>
      <c r="I85" s="87"/>
      <c r="J85" s="88"/>
      <c r="K85" s="304">
        <v>0.05</v>
      </c>
      <c r="L85" s="860">
        <f>N79*K85</f>
        <v>10062.13067081732</v>
      </c>
      <c r="M85" s="861"/>
      <c r="N85" s="51"/>
    </row>
    <row r="86" spans="1:14" ht="15.75" thickBot="1">
      <c r="B86" s="91" t="s">
        <v>974</v>
      </c>
      <c r="C86" s="92"/>
      <c r="D86" s="92"/>
      <c r="E86" s="92"/>
      <c r="F86" s="92"/>
      <c r="G86" s="92"/>
      <c r="H86" s="92"/>
      <c r="I86" s="93"/>
      <c r="J86" s="94"/>
      <c r="K86" s="305">
        <v>0.05</v>
      </c>
      <c r="L86" s="862">
        <f>N79*K86</f>
        <v>10062.13067081732</v>
      </c>
      <c r="M86" s="863"/>
      <c r="N86" s="51"/>
    </row>
    <row r="87" spans="1:14" ht="15.75" thickBot="1">
      <c r="B87" s="825" t="s">
        <v>953</v>
      </c>
      <c r="C87" s="826"/>
      <c r="D87" s="826"/>
      <c r="E87" s="826"/>
      <c r="F87" s="826"/>
      <c r="G87" s="826"/>
      <c r="H87" s="826"/>
      <c r="I87" s="826"/>
      <c r="J87" s="826"/>
      <c r="K87" s="826"/>
      <c r="L87" s="826"/>
      <c r="M87" s="827"/>
      <c r="N87" s="52">
        <f>L84+L85+L86</f>
        <v>60372.784024903922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261615.3974412503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7983.7443977076082</v>
      </c>
      <c r="N48" s="272">
        <f>K48*M48</f>
        <v>10378.867717019892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10378.867717019892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11994.918935091931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2398.9837870183865</v>
      </c>
      <c r="M84" s="861"/>
      <c r="N84" s="51"/>
    </row>
    <row r="85" spans="1:14">
      <c r="B85" s="89" t="s">
        <v>973</v>
      </c>
      <c r="C85" s="90"/>
      <c r="D85" s="90"/>
      <c r="E85" s="90"/>
      <c r="F85" s="90"/>
      <c r="G85" s="90"/>
      <c r="H85" s="90"/>
      <c r="I85" s="87"/>
      <c r="J85" s="88"/>
      <c r="K85" s="304">
        <v>0.05</v>
      </c>
      <c r="L85" s="860">
        <f>N79*K85</f>
        <v>599.74594675459662</v>
      </c>
      <c r="M85" s="861"/>
      <c r="N85" s="51"/>
    </row>
    <row r="86" spans="1:14" ht="15.75" thickBot="1">
      <c r="B86" s="91" t="s">
        <v>974</v>
      </c>
      <c r="C86" s="92"/>
      <c r="D86" s="92"/>
      <c r="E86" s="92"/>
      <c r="F86" s="92"/>
      <c r="G86" s="92"/>
      <c r="H86" s="92"/>
      <c r="I86" s="93"/>
      <c r="J86" s="94"/>
      <c r="K86" s="305">
        <v>0.05</v>
      </c>
      <c r="L86" s="862">
        <f>N79*K86</f>
        <v>599.74594675459662</v>
      </c>
      <c r="M86" s="863"/>
      <c r="N86" s="51"/>
    </row>
    <row r="87" spans="1:14" ht="15.75" thickBot="1">
      <c r="B87" s="825" t="s">
        <v>953</v>
      </c>
      <c r="C87" s="826"/>
      <c r="D87" s="826"/>
      <c r="E87" s="826"/>
      <c r="F87" s="826"/>
      <c r="G87" s="826"/>
      <c r="H87" s="826"/>
      <c r="I87" s="826"/>
      <c r="J87" s="826"/>
      <c r="K87" s="826"/>
      <c r="L87" s="826"/>
      <c r="M87" s="827"/>
      <c r="N87" s="52">
        <f>L84+L85+L86</f>
        <v>3598.4756805275802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15593.394615619512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17938.871427640461</v>
      </c>
      <c r="N48" s="272">
        <f>K48*M48</f>
        <v>23320.532855932601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23320.532855932601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24936.584074004641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4987.3168148009281</v>
      </c>
      <c r="M84" s="861"/>
      <c r="N84" s="51"/>
    </row>
    <row r="85" spans="1:14">
      <c r="B85" s="89" t="s">
        <v>973</v>
      </c>
      <c r="C85" s="90"/>
      <c r="D85" s="90"/>
      <c r="E85" s="90"/>
      <c r="F85" s="90"/>
      <c r="G85" s="90"/>
      <c r="H85" s="90"/>
      <c r="I85" s="87"/>
      <c r="J85" s="88"/>
      <c r="K85" s="304">
        <v>0.05</v>
      </c>
      <c r="L85" s="860">
        <f>N79*K85</f>
        <v>1246.829203700232</v>
      </c>
      <c r="M85" s="861"/>
      <c r="N85" s="51"/>
    </row>
    <row r="86" spans="1:14" ht="15.75" thickBot="1">
      <c r="B86" s="91" t="s">
        <v>974</v>
      </c>
      <c r="C86" s="92"/>
      <c r="D86" s="92"/>
      <c r="E86" s="92"/>
      <c r="F86" s="92"/>
      <c r="G86" s="92"/>
      <c r="H86" s="92"/>
      <c r="I86" s="93"/>
      <c r="J86" s="94"/>
      <c r="K86" s="305">
        <v>0.05</v>
      </c>
      <c r="L86" s="862">
        <f>N79*K86</f>
        <v>1246.829203700232</v>
      </c>
      <c r="M86" s="863"/>
      <c r="N86" s="51"/>
    </row>
    <row r="87" spans="1:14" ht="15.75" thickBot="1">
      <c r="B87" s="825" t="s">
        <v>953</v>
      </c>
      <c r="C87" s="826"/>
      <c r="D87" s="826"/>
      <c r="E87" s="826"/>
      <c r="F87" s="826"/>
      <c r="G87" s="826"/>
      <c r="H87" s="826"/>
      <c r="I87" s="826"/>
      <c r="J87" s="826"/>
      <c r="K87" s="826"/>
      <c r="L87" s="826"/>
      <c r="M87" s="827"/>
      <c r="N87" s="52">
        <f>L84+L85+L86</f>
        <v>7480.9752222013922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32417.559296206033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7983.7443977076082</v>
      </c>
      <c r="N48" s="272">
        <f>K48*M48</f>
        <v>10378.867717019892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10378.867717019892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11994.918935091931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2398.9837870183865</v>
      </c>
      <c r="M84" s="861"/>
      <c r="N84" s="51"/>
    </row>
    <row r="85" spans="1:14">
      <c r="B85" s="89" t="s">
        <v>973</v>
      </c>
      <c r="C85" s="90"/>
      <c r="D85" s="90"/>
      <c r="E85" s="90"/>
      <c r="F85" s="90"/>
      <c r="G85" s="90"/>
      <c r="H85" s="90"/>
      <c r="I85" s="87"/>
      <c r="J85" s="88"/>
      <c r="K85" s="304">
        <v>0.05</v>
      </c>
      <c r="L85" s="860">
        <f>N79*K85</f>
        <v>599.74594675459662</v>
      </c>
      <c r="M85" s="861"/>
      <c r="N85" s="51"/>
    </row>
    <row r="86" spans="1:14" ht="15.75" thickBot="1">
      <c r="B86" s="91" t="s">
        <v>974</v>
      </c>
      <c r="C86" s="92"/>
      <c r="D86" s="92"/>
      <c r="E86" s="92"/>
      <c r="F86" s="92"/>
      <c r="G86" s="92"/>
      <c r="H86" s="92"/>
      <c r="I86" s="93"/>
      <c r="J86" s="94"/>
      <c r="K86" s="305">
        <v>0.05</v>
      </c>
      <c r="L86" s="862">
        <f>N79*K86</f>
        <v>599.74594675459662</v>
      </c>
      <c r="M86" s="863"/>
      <c r="N86" s="51"/>
    </row>
    <row r="87" spans="1:14" ht="15.75" thickBot="1">
      <c r="B87" s="825" t="s">
        <v>953</v>
      </c>
      <c r="C87" s="826"/>
      <c r="D87" s="826"/>
      <c r="E87" s="826"/>
      <c r="F87" s="826"/>
      <c r="G87" s="826"/>
      <c r="H87" s="826"/>
      <c r="I87" s="826"/>
      <c r="J87" s="826"/>
      <c r="K87" s="826"/>
      <c r="L87" s="826"/>
      <c r="M87" s="827"/>
      <c r="N87" s="52">
        <f>L84+L85+L86</f>
        <v>3598.4756805275802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15593.394615619512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17938.871427640461</v>
      </c>
      <c r="N48" s="272">
        <f>K48*M48</f>
        <v>23320.532855932601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23320.532855932601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24936.584074004641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4987.3168148009281</v>
      </c>
      <c r="M84" s="861"/>
      <c r="N84" s="51"/>
    </row>
    <row r="85" spans="1:14">
      <c r="B85" s="89" t="s">
        <v>973</v>
      </c>
      <c r="C85" s="90"/>
      <c r="D85" s="90"/>
      <c r="E85" s="90"/>
      <c r="F85" s="90"/>
      <c r="G85" s="90"/>
      <c r="H85" s="90"/>
      <c r="I85" s="87"/>
      <c r="J85" s="88"/>
      <c r="K85" s="304">
        <v>0.05</v>
      </c>
      <c r="L85" s="860">
        <f>N79*K85</f>
        <v>1246.829203700232</v>
      </c>
      <c r="M85" s="861"/>
      <c r="N85" s="51"/>
    </row>
    <row r="86" spans="1:14" ht="15.75" thickBot="1">
      <c r="B86" s="91" t="s">
        <v>974</v>
      </c>
      <c r="C86" s="92"/>
      <c r="D86" s="92"/>
      <c r="E86" s="92"/>
      <c r="F86" s="92"/>
      <c r="G86" s="92"/>
      <c r="H86" s="92"/>
      <c r="I86" s="93"/>
      <c r="J86" s="94"/>
      <c r="K86" s="305">
        <v>0.05</v>
      </c>
      <c r="L86" s="862">
        <f>N79*K86</f>
        <v>1246.829203700232</v>
      </c>
      <c r="M86" s="863"/>
      <c r="N86" s="51"/>
    </row>
    <row r="87" spans="1:14" ht="15.75" thickBot="1">
      <c r="B87" s="825" t="s">
        <v>953</v>
      </c>
      <c r="C87" s="826"/>
      <c r="D87" s="826"/>
      <c r="E87" s="826"/>
      <c r="F87" s="826"/>
      <c r="G87" s="826"/>
      <c r="H87" s="826"/>
      <c r="I87" s="826"/>
      <c r="J87" s="826"/>
      <c r="K87" s="826"/>
      <c r="L87" s="826"/>
      <c r="M87" s="827"/>
      <c r="N87" s="52">
        <f>L84+L85+L86</f>
        <v>7480.9752222013922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32417.559296206033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82053.640862568558</v>
      </c>
      <c r="L36" s="270"/>
      <c r="M36" s="336">
        <v>15</v>
      </c>
      <c r="N36" s="272">
        <f>K36/M36</f>
        <v>5470.2427241712376</v>
      </c>
    </row>
    <row r="37" spans="1:14">
      <c r="A37" s="113" t="s">
        <v>174</v>
      </c>
      <c r="B37" s="874" t="str">
        <f>VLOOKUP(A37,EQUIPOS!A7:D154,3,FALSE)</f>
        <v>Compactador vibratorio tipo DD-20</v>
      </c>
      <c r="C37" s="875"/>
      <c r="D37" s="875"/>
      <c r="E37" s="875"/>
      <c r="F37" s="875"/>
      <c r="G37" s="875"/>
      <c r="H37" s="876"/>
      <c r="I37" s="421"/>
      <c r="J37" s="422"/>
      <c r="K37" s="269">
        <f>VLOOKUP(A37,EQUIPOS!A7:D164,4,FALSE)</f>
        <v>98965.277889185149</v>
      </c>
      <c r="L37" s="335"/>
      <c r="M37" s="336">
        <v>15</v>
      </c>
      <c r="N37" s="272">
        <f>K37/M37</f>
        <v>6597.6851926123436</v>
      </c>
    </row>
    <row r="38" spans="1:14">
      <c r="A38" s="113" t="s">
        <v>269</v>
      </c>
      <c r="B38" s="874" t="str">
        <f>VLOOKUP(A38,EQUIPOS!A8:D154,3,FALSE)</f>
        <v>Motoniveladora  potencia 215 HP, ancho de cuchilla 4,27 m, peso 18 ton.</v>
      </c>
      <c r="C38" s="875"/>
      <c r="D38" s="875"/>
      <c r="E38" s="875"/>
      <c r="F38" s="875"/>
      <c r="G38" s="875"/>
      <c r="H38" s="876"/>
      <c r="I38" s="328"/>
      <c r="J38" s="330"/>
      <c r="K38" s="269">
        <f>VLOOKUP(A38,EQUIPOS!A8:D165,4,FALSE)</f>
        <v>242003.7198529742</v>
      </c>
      <c r="L38" s="423"/>
      <c r="M38" s="424">
        <v>15</v>
      </c>
      <c r="N38" s="272">
        <f>K38/M38</f>
        <v>16133.581323531613</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N75*M41</f>
        <v>44.846540602401326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28246.355780917595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31675.991851996434</v>
      </c>
      <c r="N48" s="272">
        <f>K48*M48</f>
        <v>41178.789407595366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55.721352613595968</v>
      </c>
      <c r="N49" s="272">
        <f>K49*M49</f>
        <v>1671.640578407879</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4" t="s">
        <v>953</v>
      </c>
      <c r="C53" s="868"/>
      <c r="D53" s="868"/>
      <c r="E53" s="868"/>
      <c r="F53" s="868"/>
      <c r="G53" s="868"/>
      <c r="H53" s="868"/>
      <c r="I53" s="868"/>
      <c r="J53" s="868"/>
      <c r="K53" s="868"/>
      <c r="L53" s="868"/>
      <c r="M53" s="869"/>
      <c r="N53" s="104">
        <f>SUM(N48:N52)</f>
        <v>42850.429986003248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2">
        <f>VLOOKUP(A58,TRANSPORTE!A1:D117,4,FALSE)</f>
        <v>1255.9989130930808</v>
      </c>
      <c r="M58" s="913"/>
      <c r="N58" s="287">
        <f>K58*L58</f>
        <v>1632.798587021005</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1632.798587021005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74971.911384061925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14994.382276812386</v>
      </c>
      <c r="M82" s="861"/>
      <c r="N82" s="51"/>
    </row>
    <row r="83" spans="1:14">
      <c r="B83" s="89" t="s">
        <v>973</v>
      </c>
      <c r="C83" s="90"/>
      <c r="D83" s="90"/>
      <c r="E83" s="90"/>
      <c r="F83" s="90"/>
      <c r="G83" s="90"/>
      <c r="H83" s="90"/>
      <c r="I83" s="87"/>
      <c r="J83" s="88"/>
      <c r="K83" s="304">
        <v>0.05</v>
      </c>
      <c r="L83" s="860">
        <f>N77*K83</f>
        <v>3748.5955692030966</v>
      </c>
      <c r="M83" s="861"/>
      <c r="N83" s="51"/>
    </row>
    <row r="84" spans="1:14" ht="15.75" thickBot="1">
      <c r="B84" s="91" t="s">
        <v>974</v>
      </c>
      <c r="C84" s="92"/>
      <c r="D84" s="92"/>
      <c r="E84" s="92"/>
      <c r="F84" s="92"/>
      <c r="G84" s="92"/>
      <c r="H84" s="92"/>
      <c r="I84" s="93"/>
      <c r="J84" s="94"/>
      <c r="K84" s="305">
        <v>0.05</v>
      </c>
      <c r="L84" s="862">
        <f>N77*K84</f>
        <v>3748.5955692030966</v>
      </c>
      <c r="M84" s="863"/>
      <c r="N84" s="51"/>
    </row>
    <row r="85" spans="1:14" ht="15.75" thickBot="1">
      <c r="B85" s="825" t="s">
        <v>953</v>
      </c>
      <c r="C85" s="826"/>
      <c r="D85" s="826"/>
      <c r="E85" s="826"/>
      <c r="F85" s="826"/>
      <c r="G85" s="826"/>
      <c r="H85" s="826"/>
      <c r="I85" s="826"/>
      <c r="J85" s="826"/>
      <c r="K85" s="826"/>
      <c r="L85" s="826"/>
      <c r="M85" s="827"/>
      <c r="N85" s="52">
        <f>L82+L83+L84</f>
        <v>22491.573415218583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97463.484799280501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106.68624361440799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10950.842897404482</v>
      </c>
      <c r="N48" s="272">
        <f>K48*M48</f>
        <v>7665.5900281831364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7665.5900281831364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9906.0011440857052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1981.2002288171411</v>
      </c>
      <c r="M84" s="861"/>
      <c r="N84" s="51"/>
    </row>
    <row r="85" spans="1:14">
      <c r="B85" s="89" t="s">
        <v>973</v>
      </c>
      <c r="C85" s="90"/>
      <c r="D85" s="90"/>
      <c r="E85" s="90"/>
      <c r="F85" s="90"/>
      <c r="G85" s="90"/>
      <c r="H85" s="90"/>
      <c r="I85" s="87"/>
      <c r="J85" s="88"/>
      <c r="K85" s="304">
        <v>0.05</v>
      </c>
      <c r="L85" s="860">
        <f>N79*K85</f>
        <v>495.30005720428528</v>
      </c>
      <c r="M85" s="861"/>
      <c r="N85" s="51"/>
    </row>
    <row r="86" spans="1:14" ht="15.75" thickBot="1">
      <c r="B86" s="91" t="s">
        <v>974</v>
      </c>
      <c r="C86" s="92"/>
      <c r="D86" s="92"/>
      <c r="E86" s="92"/>
      <c r="F86" s="92"/>
      <c r="G86" s="92"/>
      <c r="H86" s="92"/>
      <c r="I86" s="93"/>
      <c r="J86" s="94"/>
      <c r="K86" s="305">
        <v>0.05</v>
      </c>
      <c r="L86" s="862">
        <f>N79*K86</f>
        <v>495.30005720428528</v>
      </c>
      <c r="M86" s="863"/>
      <c r="N86" s="51"/>
    </row>
    <row r="87" spans="1:14" ht="15.75" thickBot="1">
      <c r="B87" s="825" t="s">
        <v>953</v>
      </c>
      <c r="C87" s="826"/>
      <c r="D87" s="826"/>
      <c r="E87" s="826"/>
      <c r="F87" s="826"/>
      <c r="G87" s="826"/>
      <c r="H87" s="826"/>
      <c r="I87" s="826"/>
      <c r="J87" s="826"/>
      <c r="K87" s="826"/>
      <c r="L87" s="826"/>
      <c r="M87" s="827"/>
      <c r="N87" s="52">
        <f>L84+L85+L86</f>
        <v>2971.8003432257115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12877.801487311417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537.37060903602003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40000</v>
      </c>
      <c r="N48" s="272">
        <f>K48*M48</f>
        <v>8000</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3302.5599915672647</v>
      </c>
      <c r="N49" s="272">
        <f>K49*M49</f>
        <v>3467.6879911456281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11467.687991145627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22752.470780902047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4550.4941561804098</v>
      </c>
      <c r="M84" s="861"/>
      <c r="N84" s="51"/>
    </row>
    <row r="85" spans="1:14">
      <c r="B85" s="89" t="s">
        <v>973</v>
      </c>
      <c r="C85" s="90"/>
      <c r="D85" s="90"/>
      <c r="E85" s="90"/>
      <c r="F85" s="90"/>
      <c r="G85" s="90"/>
      <c r="H85" s="90"/>
      <c r="I85" s="87"/>
      <c r="J85" s="88"/>
      <c r="K85" s="304">
        <v>0.05</v>
      </c>
      <c r="L85" s="860">
        <f>N79*K85</f>
        <v>1137.6235390451025</v>
      </c>
      <c r="M85" s="861"/>
      <c r="N85" s="51"/>
    </row>
    <row r="86" spans="1:14" ht="15.75" thickBot="1">
      <c r="B86" s="91" t="s">
        <v>974</v>
      </c>
      <c r="C86" s="92"/>
      <c r="D86" s="92"/>
      <c r="E86" s="92"/>
      <c r="F86" s="92"/>
      <c r="G86" s="92"/>
      <c r="H86" s="92"/>
      <c r="I86" s="93"/>
      <c r="J86" s="94"/>
      <c r="K86" s="305">
        <v>0.05</v>
      </c>
      <c r="L86" s="862">
        <f>N79*K86</f>
        <v>1137.6235390451025</v>
      </c>
      <c r="M86" s="863"/>
      <c r="N86" s="51"/>
    </row>
    <row r="87" spans="1:14" ht="15.75" thickBot="1">
      <c r="B87" s="825" t="s">
        <v>953</v>
      </c>
      <c r="C87" s="826"/>
      <c r="D87" s="826"/>
      <c r="E87" s="826"/>
      <c r="F87" s="826"/>
      <c r="G87" s="826"/>
      <c r="H87" s="826"/>
      <c r="I87" s="826"/>
      <c r="J87" s="826"/>
      <c r="K87" s="826"/>
      <c r="L87" s="826"/>
      <c r="M87" s="827"/>
      <c r="N87" s="52">
        <f>L84+L85+L86</f>
        <v>6825.7412342706139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29578.212015172663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1500</v>
      </c>
      <c r="N36" s="272">
        <f>K36/M36</f>
        <v>32.821456345027421</v>
      </c>
    </row>
    <row r="37" spans="1:14">
      <c r="A37" s="113" t="s">
        <v>361</v>
      </c>
      <c r="B37" s="874" t="str">
        <f>VLOOKUP(A37,EQUIPOS!A7:D154,3,FALSE)</f>
        <v>Vehículo delineador</v>
      </c>
      <c r="C37" s="875"/>
      <c r="D37" s="875"/>
      <c r="E37" s="875"/>
      <c r="F37" s="875"/>
      <c r="G37" s="875"/>
      <c r="H37" s="876"/>
      <c r="I37" s="421"/>
      <c r="J37" s="422"/>
      <c r="K37" s="269">
        <f>VLOOKUP(A37,EQUIPOS!A7:D164,4,FALSE)</f>
        <v>127680.64464785896</v>
      </c>
      <c r="L37" s="335"/>
      <c r="M37" s="336">
        <v>1500</v>
      </c>
      <c r="N37" s="272">
        <f>K37/M37</f>
        <v>85.120429765239308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0.22423270301200668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118.16611881327873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7722.2554495734985</v>
      </c>
      <c r="N48" s="272">
        <f>K48*M48</f>
        <v>355.22375068038093</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102800.92678904894</v>
      </c>
      <c r="N49" s="272">
        <f>K49*M49</f>
        <v>1439.2129750466852</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29186.986464231151</v>
      </c>
      <c r="N50" s="272">
        <f>K50*M50</f>
        <v>12.550404179619395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1806.9871299066854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1947.5765190211648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389.51530380423299</v>
      </c>
      <c r="M84" s="861"/>
      <c r="N84" s="51"/>
    </row>
    <row r="85" spans="1:14">
      <c r="B85" s="89" t="s">
        <v>973</v>
      </c>
      <c r="C85" s="90"/>
      <c r="D85" s="90"/>
      <c r="E85" s="90"/>
      <c r="F85" s="90"/>
      <c r="G85" s="90"/>
      <c r="H85" s="90"/>
      <c r="I85" s="87"/>
      <c r="J85" s="88"/>
      <c r="K85" s="304">
        <v>0.05</v>
      </c>
      <c r="L85" s="860">
        <f>N79*K85</f>
        <v>97.378825951058246</v>
      </c>
      <c r="M85" s="861"/>
      <c r="N85" s="51"/>
    </row>
    <row r="86" spans="1:14" ht="15.75" thickBot="1">
      <c r="B86" s="91" t="s">
        <v>974</v>
      </c>
      <c r="C86" s="92"/>
      <c r="D86" s="92"/>
      <c r="E86" s="92"/>
      <c r="F86" s="92"/>
      <c r="G86" s="92"/>
      <c r="H86" s="92"/>
      <c r="I86" s="93"/>
      <c r="J86" s="94"/>
      <c r="K86" s="305">
        <v>0.05</v>
      </c>
      <c r="L86" s="862">
        <f>N79*K86</f>
        <v>97.378825951058246</v>
      </c>
      <c r="M86" s="863"/>
      <c r="N86" s="51"/>
    </row>
    <row r="87" spans="1:14" ht="15.75" thickBot="1">
      <c r="B87" s="825" t="s">
        <v>953</v>
      </c>
      <c r="C87" s="826"/>
      <c r="D87" s="826"/>
      <c r="E87" s="826"/>
      <c r="F87" s="826"/>
      <c r="G87" s="826"/>
      <c r="H87" s="826"/>
      <c r="I87" s="826"/>
      <c r="J87" s="826"/>
      <c r="K87" s="826"/>
      <c r="L87" s="826"/>
      <c r="M87" s="827"/>
      <c r="N87" s="52">
        <f>L84+L85+L86</f>
        <v>584.27295570634953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2531.8494747275145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1200</v>
      </c>
      <c r="N36" s="272">
        <f>K36/M36</f>
        <v>41.026820431284271</v>
      </c>
    </row>
    <row r="37" spans="1:14">
      <c r="A37" s="113" t="s">
        <v>201</v>
      </c>
      <c r="B37" s="874" t="str">
        <f>VLOOKUP(A37,EQUIPOS!A7:D154,3,FALSE)</f>
        <v>Equipo autopropulsado para pintura termoplástica</v>
      </c>
      <c r="C37" s="875"/>
      <c r="D37" s="875"/>
      <c r="E37" s="875"/>
      <c r="F37" s="875"/>
      <c r="G37" s="875"/>
      <c r="H37" s="876"/>
      <c r="I37" s="421"/>
      <c r="J37" s="422"/>
      <c r="K37" s="269">
        <f>VLOOKUP(A37,EQUIPOS!A7:D164,4,FALSE)</f>
        <v>116827.61947562968</v>
      </c>
      <c r="L37" s="335"/>
      <c r="M37" s="336">
        <v>1200</v>
      </c>
      <c r="N37" s="272">
        <f>K37/M37</f>
        <v>97.356349563024736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0.39306379543167497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138.7762337897407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7722.2554495734985</v>
      </c>
      <c r="N48" s="272">
        <f>K48*M48</f>
        <v>834.00358855393779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10764.708275806375</v>
      </c>
      <c r="N49" s="272">
        <f>K49*M49</f>
        <v>839.64724551289726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1673.6508340668352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1851.7334473997432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370.34668947994868</v>
      </c>
      <c r="M84" s="861"/>
      <c r="N84" s="51"/>
    </row>
    <row r="85" spans="1:14">
      <c r="B85" s="89" t="s">
        <v>973</v>
      </c>
      <c r="C85" s="90"/>
      <c r="D85" s="90"/>
      <c r="E85" s="90"/>
      <c r="F85" s="90"/>
      <c r="G85" s="90"/>
      <c r="H85" s="90"/>
      <c r="I85" s="87"/>
      <c r="J85" s="88"/>
      <c r="K85" s="304">
        <v>0.05</v>
      </c>
      <c r="L85" s="860">
        <f>N79*K85</f>
        <v>92.58667236998717</v>
      </c>
      <c r="M85" s="861"/>
      <c r="N85" s="51"/>
    </row>
    <row r="86" spans="1:14" ht="15.75" thickBot="1">
      <c r="B86" s="91" t="s">
        <v>974</v>
      </c>
      <c r="C86" s="92"/>
      <c r="D86" s="92"/>
      <c r="E86" s="92"/>
      <c r="F86" s="92"/>
      <c r="G86" s="92"/>
      <c r="H86" s="92"/>
      <c r="I86" s="93"/>
      <c r="J86" s="94"/>
      <c r="K86" s="305">
        <v>0.05</v>
      </c>
      <c r="L86" s="862">
        <f>N79*K86</f>
        <v>92.58667236998717</v>
      </c>
      <c r="M86" s="863"/>
      <c r="N86" s="51"/>
    </row>
    <row r="87" spans="1:14" ht="15.75" thickBot="1">
      <c r="B87" s="825" t="s">
        <v>953</v>
      </c>
      <c r="C87" s="826"/>
      <c r="D87" s="826"/>
      <c r="E87" s="826"/>
      <c r="F87" s="826"/>
      <c r="G87" s="826"/>
      <c r="H87" s="826"/>
      <c r="I87" s="826"/>
      <c r="J87" s="826"/>
      <c r="K87" s="826"/>
      <c r="L87" s="826"/>
      <c r="M87" s="827"/>
      <c r="N87" s="52">
        <f>L84+L85+L86</f>
        <v>555.52003421992299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2407.2534816196662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199</v>
      </c>
      <c r="B36" s="874" t="str">
        <f>VLOOKUP(A36,EQUIPOS!A6:D154,3,FALSE)</f>
        <v xml:space="preserve">Equipo de pintura (Compresor), Presión máxima de trabajo 3300 psi.
</v>
      </c>
      <c r="C36" s="875"/>
      <c r="D36" s="875"/>
      <c r="E36" s="875"/>
      <c r="F36" s="875"/>
      <c r="G36" s="875"/>
      <c r="H36" s="876"/>
      <c r="I36" s="267"/>
      <c r="J36" s="268"/>
      <c r="K36" s="269">
        <f>VLOOKUP(A36,EQUIPOS!A6:D163,4,FALSE)</f>
        <v>8944.8009661230244</v>
      </c>
      <c r="L36" s="270"/>
      <c r="M36" s="336">
        <v>6.1</v>
      </c>
      <c r="N36" s="272">
        <f>K36/M36</f>
        <v>1466.3608141185287</v>
      </c>
    </row>
    <row r="37" spans="1:14">
      <c r="A37" s="113" t="s">
        <v>138</v>
      </c>
      <c r="B37" s="874" t="str">
        <f>VLOOKUP(A37,EQUIPOS!A7:D154,3,FALSE)</f>
        <v>Camioneta D-300</v>
      </c>
      <c r="C37" s="875"/>
      <c r="D37" s="875"/>
      <c r="E37" s="875"/>
      <c r="F37" s="875"/>
      <c r="G37" s="875"/>
      <c r="H37" s="876"/>
      <c r="I37" s="421"/>
      <c r="J37" s="422"/>
      <c r="K37" s="269">
        <f>VLOOKUP(A37,EQUIPOS!A7:D164,4,FALSE)</f>
        <v>49232.184517541129</v>
      </c>
      <c r="L37" s="335"/>
      <c r="M37" s="336">
        <v>6.1</v>
      </c>
      <c r="N37" s="272">
        <f>K37/M37</f>
        <v>8070.849920908382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77.324025330821314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9614.534760357732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7722.2554495734985</v>
      </c>
      <c r="N48" s="272">
        <f>K48*M48</f>
        <v>2949.9015817370764</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29186.986464231151</v>
      </c>
      <c r="N49" s="272">
        <f>K49*M49</f>
        <v>1459.3493232115577</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102800.92678904894</v>
      </c>
      <c r="N50" s="272">
        <f>K50*M50</f>
        <v>12336.111214685872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16745.362119634505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34092.299413074368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6818.459882614874</v>
      </c>
      <c r="M84" s="861"/>
      <c r="N84" s="51"/>
    </row>
    <row r="85" spans="1:14">
      <c r="B85" s="89" t="s">
        <v>973</v>
      </c>
      <c r="C85" s="90"/>
      <c r="D85" s="90"/>
      <c r="E85" s="90"/>
      <c r="F85" s="90"/>
      <c r="G85" s="90"/>
      <c r="H85" s="90"/>
      <c r="I85" s="87"/>
      <c r="J85" s="88"/>
      <c r="K85" s="304">
        <v>0.05</v>
      </c>
      <c r="L85" s="860">
        <f>N79*K85</f>
        <v>1704.6149706537185</v>
      </c>
      <c r="M85" s="861"/>
      <c r="N85" s="51"/>
    </row>
    <row r="86" spans="1:14" ht="15.75" thickBot="1">
      <c r="B86" s="91" t="s">
        <v>974</v>
      </c>
      <c r="C86" s="92"/>
      <c r="D86" s="92"/>
      <c r="E86" s="92"/>
      <c r="F86" s="92"/>
      <c r="G86" s="92"/>
      <c r="H86" s="92"/>
      <c r="I86" s="93"/>
      <c r="J86" s="94"/>
      <c r="K86" s="305">
        <v>0.05</v>
      </c>
      <c r="L86" s="862">
        <f>N79*K86</f>
        <v>1704.6149706537185</v>
      </c>
      <c r="M86" s="863"/>
      <c r="N86" s="51"/>
    </row>
    <row r="87" spans="1:14" ht="15.75" thickBot="1">
      <c r="B87" s="825" t="s">
        <v>953</v>
      </c>
      <c r="C87" s="826"/>
      <c r="D87" s="826"/>
      <c r="E87" s="826"/>
      <c r="F87" s="826"/>
      <c r="G87" s="826"/>
      <c r="H87" s="826"/>
      <c r="I87" s="826"/>
      <c r="J87" s="826"/>
      <c r="K87" s="826"/>
      <c r="L87" s="826"/>
      <c r="M87" s="827"/>
      <c r="N87" s="52">
        <f>L84+L85+L86</f>
        <v>10227.68982392231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44319.989236996676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6</v>
      </c>
      <c r="N36" s="272">
        <f>K36/M36</f>
        <v>8205.3640862568554</v>
      </c>
    </row>
    <row r="37" spans="1:14">
      <c r="A37" s="113" t="s">
        <v>1711</v>
      </c>
      <c r="B37" s="874" t="str">
        <f>VLOOKUP(A37,EQUIPOS!A7:D154,3,FALSE)</f>
        <v>Caldera para pintura termoplástica</v>
      </c>
      <c r="C37" s="875"/>
      <c r="D37" s="875"/>
      <c r="E37" s="875"/>
      <c r="F37" s="875"/>
      <c r="G37" s="875"/>
      <c r="H37" s="876"/>
      <c r="I37" s="421"/>
      <c r="J37" s="422"/>
      <c r="K37" s="269">
        <f>VLOOKUP(A37,EQUIPOS!A7:D164,4,FALSE)</f>
        <v>52503.42601372327</v>
      </c>
      <c r="L37" s="335"/>
      <c r="M37" s="336">
        <v>6</v>
      </c>
      <c r="N37" s="272">
        <f>K37/M37</f>
        <v>8750.5710022872117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89.890050753001674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17045.825139297067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7722.2554495734985</v>
      </c>
      <c r="N48" s="272">
        <f>K48*M48</f>
        <v>6950.029904616149</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10764.708275806375</v>
      </c>
      <c r="N49" s="272">
        <f>K49*M49</f>
        <v>6997.060379274144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13947.090283890293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39981.920498487525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7996.384099697505</v>
      </c>
      <c r="M84" s="861"/>
      <c r="N84" s="51"/>
    </row>
    <row r="85" spans="1:14">
      <c r="B85" s="89" t="s">
        <v>973</v>
      </c>
      <c r="C85" s="90"/>
      <c r="D85" s="90"/>
      <c r="E85" s="90"/>
      <c r="F85" s="90"/>
      <c r="G85" s="90"/>
      <c r="H85" s="90"/>
      <c r="I85" s="87"/>
      <c r="J85" s="88"/>
      <c r="K85" s="304">
        <v>0.05</v>
      </c>
      <c r="L85" s="860">
        <f>N79*K85</f>
        <v>1999.0960249243763</v>
      </c>
      <c r="M85" s="861"/>
      <c r="N85" s="51"/>
    </row>
    <row r="86" spans="1:14" ht="15.75" thickBot="1">
      <c r="B86" s="91" t="s">
        <v>974</v>
      </c>
      <c r="C86" s="92"/>
      <c r="D86" s="92"/>
      <c r="E86" s="92"/>
      <c r="F86" s="92"/>
      <c r="G86" s="92"/>
      <c r="H86" s="92"/>
      <c r="I86" s="93"/>
      <c r="J86" s="94"/>
      <c r="K86" s="305">
        <v>0.05</v>
      </c>
      <c r="L86" s="862">
        <f>N79*K86</f>
        <v>1999.0960249243763</v>
      </c>
      <c r="M86" s="863"/>
      <c r="N86" s="51"/>
    </row>
    <row r="87" spans="1:14" ht="15.75" thickBot="1">
      <c r="B87" s="825" t="s">
        <v>953</v>
      </c>
      <c r="C87" s="826"/>
      <c r="D87" s="826"/>
      <c r="E87" s="826"/>
      <c r="F87" s="826"/>
      <c r="G87" s="826"/>
      <c r="H87" s="826"/>
      <c r="I87" s="826"/>
      <c r="J87" s="826"/>
      <c r="K87" s="826"/>
      <c r="L87" s="826"/>
      <c r="M87" s="827"/>
      <c r="N87" s="52">
        <f>L84+L85+L86</f>
        <v>11994.576149546258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51976.496648033783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250</v>
      </c>
      <c r="N36" s="272">
        <f>K36/M36</f>
        <v>196.92873807016451</v>
      </c>
    </row>
    <row r="37" spans="1:14">
      <c r="A37" s="113" t="s">
        <v>251</v>
      </c>
      <c r="B37" s="874" t="str">
        <f>VLOOKUP(A37,EQUIPOS!A7:D154,3,FALSE)</f>
        <v>Maquina térmica pegatachas</v>
      </c>
      <c r="C37" s="875"/>
      <c r="D37" s="875"/>
      <c r="E37" s="875"/>
      <c r="F37" s="875"/>
      <c r="G37" s="875"/>
      <c r="H37" s="876"/>
      <c r="I37" s="421"/>
      <c r="J37" s="422"/>
      <c r="K37" s="269">
        <f>VLOOKUP(A37,EQUIPOS!A7:D164,4,FALSE)</f>
        <v>27907.77901430384</v>
      </c>
      <c r="L37" s="335"/>
      <c r="M37" s="336">
        <v>250</v>
      </c>
      <c r="N37" s="272">
        <f>K37/M37</f>
        <v>111.63111605721537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1.0747412180720399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309.63459534545194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10764.708275806375</v>
      </c>
      <c r="N48" s="272">
        <f>K48*M48</f>
        <v>861.17666206451008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7049.9485506324909</v>
      </c>
      <c r="N49" s="272">
        <f>K49*M49</f>
        <v>7049.9485506324909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7911.1252126970012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8328.2339298496554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1665.6467859699312</v>
      </c>
      <c r="M84" s="861"/>
      <c r="N84" s="51"/>
    </row>
    <row r="85" spans="1:14">
      <c r="B85" s="89" t="s">
        <v>973</v>
      </c>
      <c r="C85" s="90"/>
      <c r="D85" s="90"/>
      <c r="E85" s="90"/>
      <c r="F85" s="90"/>
      <c r="G85" s="90"/>
      <c r="H85" s="90"/>
      <c r="I85" s="87"/>
      <c r="J85" s="88"/>
      <c r="K85" s="304">
        <v>0.05</v>
      </c>
      <c r="L85" s="860">
        <f>N79*K85</f>
        <v>416.4116964924828</v>
      </c>
      <c r="M85" s="861"/>
      <c r="N85" s="51"/>
    </row>
    <row r="86" spans="1:14" ht="15.75" thickBot="1">
      <c r="B86" s="91" t="s">
        <v>974</v>
      </c>
      <c r="C86" s="92"/>
      <c r="D86" s="92"/>
      <c r="E86" s="92"/>
      <c r="F86" s="92"/>
      <c r="G86" s="92"/>
      <c r="H86" s="92"/>
      <c r="I86" s="93"/>
      <c r="J86" s="94"/>
      <c r="K86" s="305">
        <v>0.05</v>
      </c>
      <c r="L86" s="862">
        <f>N79*K86</f>
        <v>416.4116964924828</v>
      </c>
      <c r="M86" s="863"/>
      <c r="N86" s="51"/>
    </row>
    <row r="87" spans="1:14" ht="15.75" thickBot="1">
      <c r="B87" s="825" t="s">
        <v>953</v>
      </c>
      <c r="C87" s="826"/>
      <c r="D87" s="826"/>
      <c r="E87" s="826"/>
      <c r="F87" s="826"/>
      <c r="G87" s="826"/>
      <c r="H87" s="826"/>
      <c r="I87" s="826"/>
      <c r="J87" s="826"/>
      <c r="K87" s="826"/>
      <c r="L87" s="826"/>
      <c r="M87" s="827"/>
      <c r="N87" s="52">
        <f>L84+L85+L86</f>
        <v>2498.4701789548967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10826.704108804552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3.75</v>
      </c>
      <c r="N36" s="272">
        <f>K36/M36</f>
        <v>13128.582538010967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13218.27561921577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113381.37530419482</v>
      </c>
      <c r="N48" s="272">
        <f>K48*M48</f>
        <v>113381.37530419482</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315802.54050292494</v>
      </c>
      <c r="N49" s="272">
        <f>K49*M49</f>
        <v>315802.54050292494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356976.18367094779</v>
      </c>
      <c r="N50" s="272">
        <f>K50*M50</f>
        <v>10709.285510128433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439893.20131724817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462080.78505694424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92416.157011388859</v>
      </c>
      <c r="M84" s="861"/>
      <c r="N84" s="51"/>
    </row>
    <row r="85" spans="1:14">
      <c r="B85" s="89" t="s">
        <v>973</v>
      </c>
      <c r="C85" s="90"/>
      <c r="D85" s="90"/>
      <c r="E85" s="90"/>
      <c r="F85" s="90"/>
      <c r="G85" s="90"/>
      <c r="H85" s="90"/>
      <c r="I85" s="87"/>
      <c r="J85" s="88"/>
      <c r="K85" s="304">
        <v>0.05</v>
      </c>
      <c r="L85" s="860">
        <f>N79*K85</f>
        <v>23104.039252847215</v>
      </c>
      <c r="M85" s="861"/>
      <c r="N85" s="51"/>
    </row>
    <row r="86" spans="1:14" ht="15.75" thickBot="1">
      <c r="B86" s="91" t="s">
        <v>974</v>
      </c>
      <c r="C86" s="92"/>
      <c r="D86" s="92"/>
      <c r="E86" s="92"/>
      <c r="F86" s="92"/>
      <c r="G86" s="92"/>
      <c r="H86" s="92"/>
      <c r="I86" s="93"/>
      <c r="J86" s="94"/>
      <c r="K86" s="305">
        <v>0.05</v>
      </c>
      <c r="L86" s="862">
        <f>N79*K86</f>
        <v>23104.039252847215</v>
      </c>
      <c r="M86" s="863"/>
      <c r="N86" s="51"/>
    </row>
    <row r="87" spans="1:14" ht="15.75" thickBot="1">
      <c r="B87" s="825" t="s">
        <v>953</v>
      </c>
      <c r="C87" s="826"/>
      <c r="D87" s="826"/>
      <c r="E87" s="826"/>
      <c r="F87" s="826"/>
      <c r="G87" s="826"/>
      <c r="H87" s="826"/>
      <c r="I87" s="826"/>
      <c r="J87" s="826"/>
      <c r="K87" s="826"/>
      <c r="L87" s="826"/>
      <c r="M87" s="827"/>
      <c r="N87" s="52">
        <f>L84+L85+L86</f>
        <v>138624.23551708329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600705.02057402756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8.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3.75</v>
      </c>
      <c r="N36" s="272">
        <f>K36/M36</f>
        <v>13128.582538010967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13218.27561921577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113381.37530419482</v>
      </c>
      <c r="N48" s="272">
        <f>K48*M48</f>
        <v>113381.37530419482</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283642.97958764184</v>
      </c>
      <c r="N49" s="272">
        <f>K49*M49</f>
        <v>283642.97958764184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356976.18367094779</v>
      </c>
      <c r="N50" s="272">
        <f>K50*M50</f>
        <v>10709.285510128433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407733.64040196507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429921.22414166114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85984.24482833223</v>
      </c>
      <c r="M84" s="861"/>
      <c r="N84" s="51"/>
    </row>
    <row r="85" spans="1:14">
      <c r="B85" s="89" t="s">
        <v>973</v>
      </c>
      <c r="C85" s="90"/>
      <c r="D85" s="90"/>
      <c r="E85" s="90"/>
      <c r="F85" s="90"/>
      <c r="G85" s="90"/>
      <c r="H85" s="90"/>
      <c r="I85" s="87"/>
      <c r="J85" s="88"/>
      <c r="K85" s="304">
        <v>0.05</v>
      </c>
      <c r="L85" s="860">
        <f>N79*K85</f>
        <v>21496.061207083058</v>
      </c>
      <c r="M85" s="861"/>
      <c r="N85" s="51"/>
    </row>
    <row r="86" spans="1:14" ht="15.75" thickBot="1">
      <c r="B86" s="91" t="s">
        <v>974</v>
      </c>
      <c r="C86" s="92"/>
      <c r="D86" s="92"/>
      <c r="E86" s="92"/>
      <c r="F86" s="92"/>
      <c r="G86" s="92"/>
      <c r="H86" s="92"/>
      <c r="I86" s="93"/>
      <c r="J86" s="94"/>
      <c r="K86" s="305">
        <v>0.05</v>
      </c>
      <c r="L86" s="862">
        <f>N79*K86</f>
        <v>21496.061207083058</v>
      </c>
      <c r="M86" s="863"/>
      <c r="N86" s="51"/>
    </row>
    <row r="87" spans="1:14" ht="15.75" thickBot="1">
      <c r="B87" s="825" t="s">
        <v>953</v>
      </c>
      <c r="C87" s="826"/>
      <c r="D87" s="826"/>
      <c r="E87" s="826"/>
      <c r="F87" s="826"/>
      <c r="G87" s="826"/>
      <c r="H87" s="826"/>
      <c r="I87" s="826"/>
      <c r="J87" s="826"/>
      <c r="K87" s="826"/>
      <c r="L87" s="826"/>
      <c r="M87" s="827"/>
      <c r="N87" s="52">
        <f>L84+L85+L86</f>
        <v>128976.36724249834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558897.59138415952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3</v>
      </c>
      <c r="N36" s="272">
        <f>K36/M36</f>
        <v>16410.728172513711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45.109166666666674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16455.837339180376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154365.6528270345</v>
      </c>
      <c r="N48" s="272">
        <f>K48*M48</f>
        <v>154365.6528270345</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356976.18367094779</v>
      </c>
      <c r="N49" s="272">
        <f>K49*M49</f>
        <v>21418.571020256866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175784.22384729137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196750.97785313841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39350.195570627686</v>
      </c>
      <c r="M84" s="861"/>
      <c r="N84" s="51"/>
    </row>
    <row r="85" spans="1:14">
      <c r="B85" s="89" t="s">
        <v>973</v>
      </c>
      <c r="C85" s="90"/>
      <c r="D85" s="90"/>
      <c r="E85" s="90"/>
      <c r="F85" s="90"/>
      <c r="G85" s="90"/>
      <c r="H85" s="90"/>
      <c r="I85" s="87"/>
      <c r="J85" s="88"/>
      <c r="K85" s="304">
        <v>0.05</v>
      </c>
      <c r="L85" s="860">
        <f>N79*K85</f>
        <v>9837.5488926569215</v>
      </c>
      <c r="M85" s="861"/>
      <c r="N85" s="51"/>
    </row>
    <row r="86" spans="1:14" ht="15.75" thickBot="1">
      <c r="B86" s="91" t="s">
        <v>974</v>
      </c>
      <c r="C86" s="92"/>
      <c r="D86" s="92"/>
      <c r="E86" s="92"/>
      <c r="F86" s="92"/>
      <c r="G86" s="92"/>
      <c r="H86" s="92"/>
      <c r="I86" s="93"/>
      <c r="J86" s="94"/>
      <c r="K86" s="305">
        <v>0.05</v>
      </c>
      <c r="L86" s="862">
        <f>N79*K86</f>
        <v>9837.5488926569215</v>
      </c>
      <c r="M86" s="863"/>
      <c r="N86" s="51"/>
    </row>
    <row r="87" spans="1:14" ht="15.75" thickBot="1">
      <c r="B87" s="825" t="s">
        <v>953</v>
      </c>
      <c r="C87" s="826"/>
      <c r="D87" s="826"/>
      <c r="E87" s="826"/>
      <c r="F87" s="826"/>
      <c r="G87" s="826"/>
      <c r="H87" s="826"/>
      <c r="I87" s="826"/>
      <c r="J87" s="826"/>
      <c r="K87" s="826"/>
      <c r="L87" s="826"/>
      <c r="M87" s="827"/>
      <c r="N87" s="52">
        <f>L84+L85+L86</f>
        <v>59025.293355941532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255776.27120907995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135</v>
      </c>
      <c r="B36" s="874" t="str">
        <f>VLOOKUP(A36,EQUIPOS!A6:D154,3,FALSE)</f>
        <v>Camión 350</v>
      </c>
      <c r="C36" s="875"/>
      <c r="D36" s="875"/>
      <c r="E36" s="875"/>
      <c r="F36" s="875"/>
      <c r="G36" s="875"/>
      <c r="H36" s="876"/>
      <c r="I36" s="267"/>
      <c r="J36" s="268"/>
      <c r="K36" s="269">
        <f>VLOOKUP(A36,EQUIPOS!A6:D163,4,FALSE)</f>
        <v>61570.898535953122</v>
      </c>
      <c r="L36" s="270"/>
      <c r="M36" s="336">
        <v>6.25</v>
      </c>
      <c r="N36" s="272">
        <f>K36/M36</f>
        <v>9851.3437657524992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323.210243614408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10174.554009366908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226959.07048886159</v>
      </c>
      <c r="N48" s="272">
        <f>K48*M48</f>
        <v>56739.767622215397</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403754.79155967251</v>
      </c>
      <c r="N49" s="272">
        <f>K49*M49</f>
        <v>97761.450740840795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154501.21836305619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171139.97724471125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34227.995448942253</v>
      </c>
      <c r="M84" s="861"/>
      <c r="N84" s="51"/>
    </row>
    <row r="85" spans="1:14">
      <c r="B85" s="89" t="s">
        <v>973</v>
      </c>
      <c r="C85" s="90"/>
      <c r="D85" s="90"/>
      <c r="E85" s="90"/>
      <c r="F85" s="90"/>
      <c r="G85" s="90"/>
      <c r="H85" s="90"/>
      <c r="I85" s="87"/>
      <c r="J85" s="88"/>
      <c r="K85" s="304">
        <v>0.05</v>
      </c>
      <c r="L85" s="860">
        <f>N79*K85</f>
        <v>8556.9988622355631</v>
      </c>
      <c r="M85" s="861"/>
      <c r="N85" s="51"/>
    </row>
    <row r="86" spans="1:14" ht="15.75" thickBot="1">
      <c r="B86" s="91" t="s">
        <v>974</v>
      </c>
      <c r="C86" s="92"/>
      <c r="D86" s="92"/>
      <c r="E86" s="92"/>
      <c r="F86" s="92"/>
      <c r="G86" s="92"/>
      <c r="H86" s="92"/>
      <c r="I86" s="93"/>
      <c r="J86" s="94"/>
      <c r="K86" s="305">
        <v>0.05</v>
      </c>
      <c r="L86" s="862">
        <f>N79*K86</f>
        <v>8556.9988622355631</v>
      </c>
      <c r="M86" s="863"/>
      <c r="N86" s="51"/>
    </row>
    <row r="87" spans="1:14" ht="15.75" thickBot="1">
      <c r="B87" s="825" t="s">
        <v>953</v>
      </c>
      <c r="C87" s="826"/>
      <c r="D87" s="826"/>
      <c r="E87" s="826"/>
      <c r="F87" s="826"/>
      <c r="G87" s="826"/>
      <c r="H87" s="826"/>
      <c r="I87" s="826"/>
      <c r="J87" s="826"/>
      <c r="K87" s="826"/>
      <c r="L87" s="826"/>
      <c r="M87" s="827"/>
      <c r="N87" s="52">
        <f>L84+L85+L86</f>
        <v>51341.993173413372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222481.97041812463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36.087333333333333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80904.103303353419</v>
      </c>
      <c r="N48" s="272">
        <f>K48*M48</f>
        <v>80904.103303353419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80904.103303353419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84548.923970020085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16909.784794004019</v>
      </c>
      <c r="M84" s="861"/>
      <c r="N84" s="51"/>
    </row>
    <row r="85" spans="1:14">
      <c r="B85" s="89" t="s">
        <v>973</v>
      </c>
      <c r="C85" s="90"/>
      <c r="D85" s="90"/>
      <c r="E85" s="90"/>
      <c r="F85" s="90"/>
      <c r="G85" s="90"/>
      <c r="H85" s="90"/>
      <c r="I85" s="87"/>
      <c r="J85" s="88"/>
      <c r="K85" s="304">
        <v>0.05</v>
      </c>
      <c r="L85" s="860">
        <f>N79*K85</f>
        <v>4227.4461985010048</v>
      </c>
      <c r="M85" s="861"/>
      <c r="N85" s="51"/>
    </row>
    <row r="86" spans="1:14" ht="15.75" thickBot="1">
      <c r="B86" s="91" t="s">
        <v>974</v>
      </c>
      <c r="C86" s="92"/>
      <c r="D86" s="92"/>
      <c r="E86" s="92"/>
      <c r="F86" s="92"/>
      <c r="G86" s="92"/>
      <c r="H86" s="92"/>
      <c r="I86" s="93"/>
      <c r="J86" s="94"/>
      <c r="K86" s="305">
        <v>0.05</v>
      </c>
      <c r="L86" s="862">
        <f>N79*K86</f>
        <v>4227.4461985010048</v>
      </c>
      <c r="M86" s="863"/>
      <c r="N86" s="51"/>
    </row>
    <row r="87" spans="1:14" ht="15.75" thickBot="1">
      <c r="B87" s="825" t="s">
        <v>953</v>
      </c>
      <c r="C87" s="826"/>
      <c r="D87" s="826"/>
      <c r="E87" s="826"/>
      <c r="F87" s="826"/>
      <c r="G87" s="826"/>
      <c r="H87" s="826"/>
      <c r="I87" s="826"/>
      <c r="J87" s="826"/>
      <c r="K87" s="826"/>
      <c r="L87" s="826"/>
      <c r="M87" s="827"/>
      <c r="N87" s="52">
        <f>L84+L85+L86</f>
        <v>25364.677191006031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109913.60116102612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73423.149703642688</v>
      </c>
      <c r="N48" s="272">
        <f>K48*M48</f>
        <v>73423.149703642688</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73423.149703642688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77193.653841573716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15438.730768314745</v>
      </c>
      <c r="M84" s="861"/>
      <c r="N84" s="51"/>
    </row>
    <row r="85" spans="1:14">
      <c r="B85" s="89" t="s">
        <v>973</v>
      </c>
      <c r="C85" s="90"/>
      <c r="D85" s="90"/>
      <c r="E85" s="90"/>
      <c r="F85" s="90"/>
      <c r="G85" s="90"/>
      <c r="H85" s="90"/>
      <c r="I85" s="87"/>
      <c r="J85" s="88"/>
      <c r="K85" s="304">
        <v>0.05</v>
      </c>
      <c r="L85" s="860">
        <f>N79*K85</f>
        <v>3859.6826920786862</v>
      </c>
      <c r="M85" s="861"/>
      <c r="N85" s="51"/>
    </row>
    <row r="86" spans="1:14" ht="15.75" thickBot="1">
      <c r="B86" s="91" t="s">
        <v>974</v>
      </c>
      <c r="C86" s="92"/>
      <c r="D86" s="92"/>
      <c r="E86" s="92"/>
      <c r="F86" s="92"/>
      <c r="G86" s="92"/>
      <c r="H86" s="92"/>
      <c r="I86" s="93"/>
      <c r="J86" s="94"/>
      <c r="K86" s="305">
        <v>0.05</v>
      </c>
      <c r="L86" s="862">
        <f>N79*K86</f>
        <v>3859.6826920786862</v>
      </c>
      <c r="M86" s="863"/>
      <c r="N86" s="51"/>
    </row>
    <row r="87" spans="1:14" ht="15.75" thickBot="1">
      <c r="B87" s="825" t="s">
        <v>953</v>
      </c>
      <c r="C87" s="826"/>
      <c r="D87" s="826"/>
      <c r="E87" s="826"/>
      <c r="F87" s="826"/>
      <c r="G87" s="826"/>
      <c r="H87" s="826"/>
      <c r="I87" s="826"/>
      <c r="J87" s="826"/>
      <c r="K87" s="826"/>
      <c r="L87" s="826"/>
      <c r="M87" s="827"/>
      <c r="N87" s="52">
        <f>L84+L85+L86</f>
        <v>23158.096152472113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100351.74999404582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53852.615135293694</v>
      </c>
      <c r="N48" s="272">
        <f>K48*M48</f>
        <v>53852.615135293694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53852.615135293694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57623.119273224729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11524.623854644946</v>
      </c>
      <c r="M84" s="861"/>
      <c r="N84" s="51"/>
    </row>
    <row r="85" spans="1:14">
      <c r="B85" s="89" t="s">
        <v>973</v>
      </c>
      <c r="C85" s="90"/>
      <c r="D85" s="90"/>
      <c r="E85" s="90"/>
      <c r="F85" s="90"/>
      <c r="G85" s="90"/>
      <c r="H85" s="90"/>
      <c r="I85" s="87"/>
      <c r="J85" s="88"/>
      <c r="K85" s="304">
        <v>0.05</v>
      </c>
      <c r="L85" s="860">
        <f>N79*K85</f>
        <v>2881.1559636612365</v>
      </c>
      <c r="M85" s="861"/>
      <c r="N85" s="51"/>
    </row>
    <row r="86" spans="1:14" ht="15.75" thickBot="1">
      <c r="B86" s="91" t="s">
        <v>974</v>
      </c>
      <c r="C86" s="92"/>
      <c r="D86" s="92"/>
      <c r="E86" s="92"/>
      <c r="F86" s="92"/>
      <c r="G86" s="92"/>
      <c r="H86" s="92"/>
      <c r="I86" s="93"/>
      <c r="J86" s="94"/>
      <c r="K86" s="305">
        <v>0.05</v>
      </c>
      <c r="L86" s="862">
        <f>N79*K86</f>
        <v>2881.1559636612365</v>
      </c>
      <c r="M86" s="863"/>
      <c r="N86" s="51"/>
    </row>
    <row r="87" spans="1:14" ht="15.75" thickBot="1">
      <c r="B87" s="825" t="s">
        <v>953</v>
      </c>
      <c r="C87" s="826"/>
      <c r="D87" s="826"/>
      <c r="E87" s="826"/>
      <c r="F87" s="826"/>
      <c r="G87" s="826"/>
      <c r="H87" s="826"/>
      <c r="I87" s="826"/>
      <c r="J87" s="826"/>
      <c r="K87" s="826"/>
      <c r="L87" s="826"/>
      <c r="M87" s="827"/>
      <c r="N87" s="52">
        <f>L84+L85+L86</f>
        <v>17286.935781967419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74910.055055192148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10375.96912070271</v>
      </c>
      <c r="L36" s="270"/>
      <c r="M36" s="336">
        <v>1.25</v>
      </c>
      <c r="N36" s="272">
        <f>K36/M36</f>
        <v>8300.7752965621676</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N77*M41</f>
        <v>538.15848722881594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8838.9337837909843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3839.0930752859736</v>
      </c>
      <c r="N48" s="272">
        <f>K48*M48</f>
        <v>36855.293522745342</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385605.601695969</v>
      </c>
      <c r="N49" s="272">
        <f>K49*M49</f>
        <v>46272.672203516282</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40547.494730636055</v>
      </c>
      <c r="N50" s="272">
        <f>K50*M50</f>
        <v>20273.747365318028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103401.71309157964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139148.57123681143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27829.714247362288</v>
      </c>
      <c r="M84" s="861"/>
      <c r="N84" s="51"/>
    </row>
    <row r="85" spans="1:14">
      <c r="B85" s="89" t="s">
        <v>973</v>
      </c>
      <c r="C85" s="90"/>
      <c r="D85" s="90"/>
      <c r="E85" s="90"/>
      <c r="F85" s="90"/>
      <c r="G85" s="90"/>
      <c r="H85" s="90"/>
      <c r="I85" s="87"/>
      <c r="J85" s="88"/>
      <c r="K85" s="304">
        <v>0.05</v>
      </c>
      <c r="L85" s="860">
        <f>N79*K85</f>
        <v>6957.428561840572</v>
      </c>
      <c r="M85" s="861"/>
      <c r="N85" s="51"/>
    </row>
    <row r="86" spans="1:14" ht="15.75" thickBot="1">
      <c r="B86" s="91" t="s">
        <v>974</v>
      </c>
      <c r="C86" s="92"/>
      <c r="D86" s="92"/>
      <c r="E86" s="92"/>
      <c r="F86" s="92"/>
      <c r="G86" s="92"/>
      <c r="H86" s="92"/>
      <c r="I86" s="93"/>
      <c r="J86" s="94"/>
      <c r="K86" s="305">
        <v>0.05</v>
      </c>
      <c r="L86" s="862">
        <f>N79*K86</f>
        <v>6957.428561840572</v>
      </c>
      <c r="M86" s="863"/>
      <c r="N86" s="51"/>
    </row>
    <row r="87" spans="1:14" ht="15.75" thickBot="1">
      <c r="B87" s="825" t="s">
        <v>953</v>
      </c>
      <c r="C87" s="826"/>
      <c r="D87" s="826"/>
      <c r="E87" s="826"/>
      <c r="F87" s="826"/>
      <c r="G87" s="826"/>
      <c r="H87" s="826"/>
      <c r="I87" s="826"/>
      <c r="J87" s="826"/>
      <c r="K87" s="826"/>
      <c r="L87" s="826"/>
      <c r="M87" s="827"/>
      <c r="N87" s="52">
        <f>L84+L85+L86</f>
        <v>41744.571371043428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180893.14260785485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7.7329999999999997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14298.205554570915</v>
      </c>
      <c r="N48" s="272">
        <f>K48*M48</f>
        <v>14298.205554570915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14298.205554570915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15079.238554570915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3015.8477109141832</v>
      </c>
      <c r="M84" s="861"/>
      <c r="N84" s="51"/>
    </row>
    <row r="85" spans="1:14">
      <c r="B85" s="89" t="s">
        <v>973</v>
      </c>
      <c r="C85" s="90"/>
      <c r="D85" s="90"/>
      <c r="E85" s="90"/>
      <c r="F85" s="90"/>
      <c r="G85" s="90"/>
      <c r="H85" s="90"/>
      <c r="I85" s="87"/>
      <c r="J85" s="88"/>
      <c r="K85" s="304">
        <v>0.05</v>
      </c>
      <c r="L85" s="860">
        <f>N79*K85</f>
        <v>753.96192772854579</v>
      </c>
      <c r="M85" s="861"/>
      <c r="N85" s="51"/>
    </row>
    <row r="86" spans="1:14" ht="15.75" thickBot="1">
      <c r="B86" s="91" t="s">
        <v>974</v>
      </c>
      <c r="C86" s="92"/>
      <c r="D86" s="92"/>
      <c r="E86" s="92"/>
      <c r="F86" s="92"/>
      <c r="G86" s="92"/>
      <c r="H86" s="92"/>
      <c r="I86" s="93"/>
      <c r="J86" s="94"/>
      <c r="K86" s="305">
        <v>0.05</v>
      </c>
      <c r="L86" s="862">
        <f>N79*K86</f>
        <v>753.96192772854579</v>
      </c>
      <c r="M86" s="863"/>
      <c r="N86" s="51"/>
    </row>
    <row r="87" spans="1:14" ht="15.75" thickBot="1">
      <c r="B87" s="825" t="s">
        <v>953</v>
      </c>
      <c r="C87" s="826"/>
      <c r="D87" s="826"/>
      <c r="E87" s="826"/>
      <c r="F87" s="826"/>
      <c r="G87" s="826"/>
      <c r="H87" s="826"/>
      <c r="I87" s="826"/>
      <c r="J87" s="826"/>
      <c r="K87" s="826"/>
      <c r="L87" s="826"/>
      <c r="M87" s="827"/>
      <c r="N87" s="52">
        <f>L84+L85+L86</f>
        <v>4523.7715663712743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19603.010120942188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933</v>
      </c>
      <c r="L1" s="936" t="s">
        <v>2198</v>
      </c>
      <c r="M1" s="937"/>
      <c r="N1" s="938"/>
    </row>
    <row r="2" spans="2:14" ht="24.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160</v>
      </c>
      <c r="N36" s="272">
        <f>K36/M36</f>
        <v>307.70115323463205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20.102155451800996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327.80330868643307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70471.18505479618</v>
      </c>
      <c r="N48" s="272">
        <f>K48*M48</f>
        <v>70471.18505479618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356976.18367094779</v>
      </c>
      <c r="N49" s="272">
        <f>K49*M49</f>
        <v>10709.285510128433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81180.470564924617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83518.489418791141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16703.697883758228</v>
      </c>
      <c r="M84" s="861"/>
      <c r="N84" s="51"/>
    </row>
    <row r="85" spans="1:14">
      <c r="B85" s="89" t="s">
        <v>973</v>
      </c>
      <c r="C85" s="90"/>
      <c r="D85" s="90"/>
      <c r="E85" s="90"/>
      <c r="F85" s="90"/>
      <c r="G85" s="90"/>
      <c r="H85" s="90"/>
      <c r="I85" s="87"/>
      <c r="J85" s="88"/>
      <c r="K85" s="304">
        <v>0.05</v>
      </c>
      <c r="L85" s="860">
        <f>N79*K85</f>
        <v>4175.9244709395571</v>
      </c>
      <c r="M85" s="861"/>
      <c r="N85" s="51"/>
    </row>
    <row r="86" spans="1:14" ht="15.75" thickBot="1">
      <c r="B86" s="91" t="s">
        <v>974</v>
      </c>
      <c r="C86" s="92"/>
      <c r="D86" s="92"/>
      <c r="E86" s="92"/>
      <c r="F86" s="92"/>
      <c r="G86" s="92"/>
      <c r="H86" s="92"/>
      <c r="I86" s="93"/>
      <c r="J86" s="94"/>
      <c r="K86" s="305">
        <v>0.05</v>
      </c>
      <c r="L86" s="862">
        <f>N79*K86</f>
        <v>4175.9244709395571</v>
      </c>
      <c r="M86" s="863"/>
      <c r="N86" s="51"/>
    </row>
    <row r="87" spans="1:14" ht="15.75" thickBot="1">
      <c r="B87" s="825" t="s">
        <v>953</v>
      </c>
      <c r="C87" s="826"/>
      <c r="D87" s="826"/>
      <c r="E87" s="826"/>
      <c r="F87" s="826"/>
      <c r="G87" s="826"/>
      <c r="H87" s="826"/>
      <c r="I87" s="826"/>
      <c r="J87" s="826"/>
      <c r="K87" s="826"/>
      <c r="L87" s="826"/>
      <c r="M87" s="827"/>
      <c r="N87" s="52">
        <f>L84+L85+L86</f>
        <v>25055.546825637342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108574.03624442848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8792.6164945810597</v>
      </c>
      <c r="N48" s="272">
        <f>K48*M48</f>
        <v>351.70465978324239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10739.152424506483</v>
      </c>
      <c r="N49" s="272">
        <f>K49*M49</f>
        <v>4295.6609698025932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492.22484574651105</v>
      </c>
      <c r="N50" s="272">
        <f>K50*M50</f>
        <v>1476.674537239533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6124.0401668253689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6917.9615001587026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1383.5923000317407</v>
      </c>
      <c r="M84" s="861"/>
      <c r="N84" s="51"/>
    </row>
    <row r="85" spans="1:14">
      <c r="B85" s="89" t="s">
        <v>973</v>
      </c>
      <c r="C85" s="90"/>
      <c r="D85" s="90"/>
      <c r="E85" s="90"/>
      <c r="F85" s="90"/>
      <c r="G85" s="90"/>
      <c r="H85" s="90"/>
      <c r="I85" s="87"/>
      <c r="J85" s="88"/>
      <c r="K85" s="304">
        <v>0.05</v>
      </c>
      <c r="L85" s="860">
        <f>N79*K85</f>
        <v>345.89807500793518</v>
      </c>
      <c r="M85" s="861"/>
      <c r="N85" s="51"/>
    </row>
    <row r="86" spans="1:14" ht="15.75" thickBot="1">
      <c r="B86" s="91" t="s">
        <v>974</v>
      </c>
      <c r="C86" s="92"/>
      <c r="D86" s="92"/>
      <c r="E86" s="92"/>
      <c r="F86" s="92"/>
      <c r="G86" s="92"/>
      <c r="H86" s="92"/>
      <c r="I86" s="93"/>
      <c r="J86" s="94"/>
      <c r="K86" s="305">
        <v>0.05</v>
      </c>
      <c r="L86" s="862">
        <f>N79*K86</f>
        <v>345.89807500793518</v>
      </c>
      <c r="M86" s="863"/>
      <c r="N86" s="51"/>
    </row>
    <row r="87" spans="1:14" ht="15.75" thickBot="1">
      <c r="B87" s="825" t="s">
        <v>953</v>
      </c>
      <c r="C87" s="826"/>
      <c r="D87" s="826"/>
      <c r="E87" s="826"/>
      <c r="F87" s="826"/>
      <c r="G87" s="826"/>
      <c r="H87" s="826"/>
      <c r="I87" s="826"/>
      <c r="J87" s="826"/>
      <c r="K87" s="826"/>
      <c r="L87" s="826"/>
      <c r="M87" s="827"/>
      <c r="N87" s="52">
        <f>L84+L85+L86</f>
        <v>2075.3884500476111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8993.3499502063132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33443.812164443625</v>
      </c>
      <c r="N48" s="272">
        <f>K48*M48</f>
        <v>13377.52486577745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492.22484574651105</v>
      </c>
      <c r="N49" s="272">
        <f>K49*M49</f>
        <v>1476.674537239533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14854.199403016983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15648.120736350314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3129.6241472700631</v>
      </c>
      <c r="M84" s="861"/>
      <c r="N84" s="51"/>
    </row>
    <row r="85" spans="1:14">
      <c r="B85" s="89" t="s">
        <v>973</v>
      </c>
      <c r="C85" s="90"/>
      <c r="D85" s="90"/>
      <c r="E85" s="90"/>
      <c r="F85" s="90"/>
      <c r="G85" s="90"/>
      <c r="H85" s="90"/>
      <c r="I85" s="87"/>
      <c r="J85" s="88"/>
      <c r="K85" s="304">
        <v>0.05</v>
      </c>
      <c r="L85" s="860">
        <f>N79*K85</f>
        <v>782.40603681751577</v>
      </c>
      <c r="M85" s="861"/>
      <c r="N85" s="51"/>
    </row>
    <row r="86" spans="1:14" ht="15.75" thickBot="1">
      <c r="B86" s="91" t="s">
        <v>974</v>
      </c>
      <c r="C86" s="92"/>
      <c r="D86" s="92"/>
      <c r="E86" s="92"/>
      <c r="F86" s="92"/>
      <c r="G86" s="92"/>
      <c r="H86" s="92"/>
      <c r="I86" s="93"/>
      <c r="J86" s="94"/>
      <c r="K86" s="305">
        <v>0.05</v>
      </c>
      <c r="L86" s="862">
        <f>N79*K86</f>
        <v>782.40603681751577</v>
      </c>
      <c r="M86" s="863"/>
      <c r="N86" s="51"/>
    </row>
    <row r="87" spans="1:14" ht="15.75" thickBot="1">
      <c r="B87" s="825" t="s">
        <v>953</v>
      </c>
      <c r="C87" s="826"/>
      <c r="D87" s="826"/>
      <c r="E87" s="826"/>
      <c r="F87" s="826"/>
      <c r="G87" s="826"/>
      <c r="H87" s="826"/>
      <c r="I87" s="826"/>
      <c r="J87" s="826"/>
      <c r="K87" s="826"/>
      <c r="L87" s="826"/>
      <c r="M87" s="827"/>
      <c r="N87" s="52">
        <f>L84+L85+L86</f>
        <v>4694.4362209050951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20342.556957255409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8792.6164945810597</v>
      </c>
      <c r="N48" s="272">
        <f>K48*M48</f>
        <v>703.40931956648478</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10739.152424506483</v>
      </c>
      <c r="N49" s="272">
        <f>K49*M49</f>
        <v>4295.6609698025932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492.22484574651105</v>
      </c>
      <c r="N50" s="272">
        <f>K50*M50</f>
        <v>1476.674537239533</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17169.274866466996</v>
      </c>
      <c r="N51" s="272">
        <f>K51*M51</f>
        <v>25753.912299700496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32229.657126309106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35382.231365987085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7076.4462731974172</v>
      </c>
      <c r="M84" s="861"/>
      <c r="N84" s="51"/>
    </row>
    <row r="85" spans="1:14">
      <c r="B85" s="89" t="s">
        <v>973</v>
      </c>
      <c r="C85" s="90"/>
      <c r="D85" s="90"/>
      <c r="E85" s="90"/>
      <c r="F85" s="90"/>
      <c r="G85" s="90"/>
      <c r="H85" s="90"/>
      <c r="I85" s="87"/>
      <c r="J85" s="88"/>
      <c r="K85" s="304">
        <v>0.05</v>
      </c>
      <c r="L85" s="860">
        <f>N79*K85</f>
        <v>1769.1115682993543</v>
      </c>
      <c r="M85" s="861"/>
      <c r="N85" s="51"/>
    </row>
    <row r="86" spans="1:14" ht="15.75" thickBot="1">
      <c r="B86" s="91" t="s">
        <v>974</v>
      </c>
      <c r="C86" s="92"/>
      <c r="D86" s="92"/>
      <c r="E86" s="92"/>
      <c r="F86" s="92"/>
      <c r="G86" s="92"/>
      <c r="H86" s="92"/>
      <c r="I86" s="93"/>
      <c r="J86" s="94"/>
      <c r="K86" s="305">
        <v>0.05</v>
      </c>
      <c r="L86" s="862">
        <f>N79*K86</f>
        <v>1769.1115682993543</v>
      </c>
      <c r="M86" s="863"/>
      <c r="N86" s="51"/>
    </row>
    <row r="87" spans="1:14" ht="15.75" thickBot="1">
      <c r="B87" s="825" t="s">
        <v>953</v>
      </c>
      <c r="C87" s="826"/>
      <c r="D87" s="826"/>
      <c r="E87" s="826"/>
      <c r="F87" s="826"/>
      <c r="G87" s="826"/>
      <c r="H87" s="826"/>
      <c r="I87" s="826"/>
      <c r="J87" s="826"/>
      <c r="K87" s="826"/>
      <c r="L87" s="826"/>
      <c r="M87" s="827"/>
      <c r="N87" s="52">
        <f>L84+L85+L86</f>
        <v>10614.669409796126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45996.900775783215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33443.812164443625</v>
      </c>
      <c r="N48" s="272">
        <f>K48*M48</f>
        <v>13377.52486577745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492.22484574651105</v>
      </c>
      <c r="N49" s="272">
        <f>K49*M49</f>
        <v>1476.674537239533</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17169.274866466996</v>
      </c>
      <c r="N50" s="272">
        <f>K50*M50</f>
        <v>25753.912299700496</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40608.111702717477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43760.685942395459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8752.1371884790915</v>
      </c>
      <c r="M84" s="861"/>
      <c r="N84" s="51"/>
    </row>
    <row r="85" spans="1:14">
      <c r="B85" s="89" t="s">
        <v>973</v>
      </c>
      <c r="C85" s="90"/>
      <c r="D85" s="90"/>
      <c r="E85" s="90"/>
      <c r="F85" s="90"/>
      <c r="G85" s="90"/>
      <c r="H85" s="90"/>
      <c r="I85" s="87"/>
      <c r="J85" s="88"/>
      <c r="K85" s="304">
        <v>0.05</v>
      </c>
      <c r="L85" s="860">
        <f>N79*K85</f>
        <v>2188.0342971197729</v>
      </c>
      <c r="M85" s="861"/>
      <c r="N85" s="51"/>
    </row>
    <row r="86" spans="1:14" ht="15.75" thickBot="1">
      <c r="B86" s="91" t="s">
        <v>974</v>
      </c>
      <c r="C86" s="92"/>
      <c r="D86" s="92"/>
      <c r="E86" s="92"/>
      <c r="F86" s="92"/>
      <c r="G86" s="92"/>
      <c r="H86" s="92"/>
      <c r="I86" s="93"/>
      <c r="J86" s="94"/>
      <c r="K86" s="305">
        <v>0.05</v>
      </c>
      <c r="L86" s="862">
        <f>N79*K86</f>
        <v>2188.0342971197729</v>
      </c>
      <c r="M86" s="863"/>
      <c r="N86" s="51"/>
    </row>
    <row r="87" spans="1:14" ht="15.75" thickBot="1">
      <c r="B87" s="825" t="s">
        <v>953</v>
      </c>
      <c r="C87" s="826"/>
      <c r="D87" s="826"/>
      <c r="E87" s="826"/>
      <c r="F87" s="826"/>
      <c r="G87" s="826"/>
      <c r="H87" s="826"/>
      <c r="I87" s="826"/>
      <c r="J87" s="826"/>
      <c r="K87" s="826"/>
      <c r="L87" s="826"/>
      <c r="M87" s="827"/>
      <c r="N87" s="52">
        <f>L84+L85+L86</f>
        <v>13128.205782718638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56888.891725114096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241</v>
      </c>
      <c r="B36" s="874" t="str">
        <f>VLOOKUP(A36,EQUIPOS!A6:D154,3,FALSE)</f>
        <v>Grúa (capacidad 15 ton)</v>
      </c>
      <c r="C36" s="875"/>
      <c r="D36" s="875"/>
      <c r="E36" s="875"/>
      <c r="F36" s="875"/>
      <c r="G36" s="875"/>
      <c r="H36" s="876"/>
      <c r="I36" s="267"/>
      <c r="J36" s="268"/>
      <c r="K36" s="269">
        <f>VLOOKUP(A36,EQUIPOS!A6:D163,4,FALSE)</f>
        <v>159268.57034536768</v>
      </c>
      <c r="L36" s="270"/>
      <c r="M36" s="336">
        <v>0.75</v>
      </c>
      <c r="N36" s="272">
        <f>K36/M36</f>
        <v>212358.09379382359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8969.3081204802675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221327.40191430386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21057.592795926728</v>
      </c>
      <c r="N48" s="272">
        <f>K48*M48</f>
        <v>21057.592795926728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21057.592795926728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287231.53531263192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57446.307062526386</v>
      </c>
      <c r="M84" s="861"/>
      <c r="N84" s="51"/>
    </row>
    <row r="85" spans="1:14">
      <c r="B85" s="89" t="s">
        <v>973</v>
      </c>
      <c r="C85" s="90"/>
      <c r="D85" s="90"/>
      <c r="E85" s="90"/>
      <c r="F85" s="90"/>
      <c r="G85" s="90"/>
      <c r="H85" s="90"/>
      <c r="I85" s="87"/>
      <c r="J85" s="88"/>
      <c r="K85" s="304">
        <v>0.05</v>
      </c>
      <c r="L85" s="860">
        <f>N79*K85</f>
        <v>14361.576765631597</v>
      </c>
      <c r="M85" s="861"/>
      <c r="N85" s="51"/>
    </row>
    <row r="86" spans="1:14" ht="15.75" thickBot="1">
      <c r="B86" s="91" t="s">
        <v>974</v>
      </c>
      <c r="C86" s="92"/>
      <c r="D86" s="92"/>
      <c r="E86" s="92"/>
      <c r="F86" s="92"/>
      <c r="G86" s="92"/>
      <c r="H86" s="92"/>
      <c r="I86" s="93"/>
      <c r="J86" s="94"/>
      <c r="K86" s="305">
        <v>0.05</v>
      </c>
      <c r="L86" s="862">
        <f>N79*K86</f>
        <v>14361.576765631597</v>
      </c>
      <c r="M86" s="863"/>
      <c r="N86" s="51"/>
    </row>
    <row r="87" spans="1:14" ht="15.75" thickBot="1">
      <c r="B87" s="825" t="s">
        <v>953</v>
      </c>
      <c r="C87" s="826"/>
      <c r="D87" s="826"/>
      <c r="E87" s="826"/>
      <c r="F87" s="826"/>
      <c r="G87" s="826"/>
      <c r="H87" s="826"/>
      <c r="I87" s="826"/>
      <c r="J87" s="826"/>
      <c r="K87" s="826"/>
      <c r="L87" s="826"/>
      <c r="M87" s="827"/>
      <c r="N87" s="52">
        <f>L84+L85+L86</f>
        <v>86169.460593789583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373400.99590642151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6726.9810903601992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21057.592795926728</v>
      </c>
      <c r="N48" s="272">
        <f>K48*M48</f>
        <v>21057.592795926728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21057.592795926728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61419.47933808792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12283.895867617584</v>
      </c>
      <c r="M84" s="861"/>
      <c r="N84" s="51"/>
    </row>
    <row r="85" spans="1:14">
      <c r="B85" s="89" t="s">
        <v>973</v>
      </c>
      <c r="C85" s="90"/>
      <c r="D85" s="90"/>
      <c r="E85" s="90"/>
      <c r="F85" s="90"/>
      <c r="G85" s="90"/>
      <c r="H85" s="90"/>
      <c r="I85" s="87"/>
      <c r="J85" s="88"/>
      <c r="K85" s="304">
        <v>0.05</v>
      </c>
      <c r="L85" s="860">
        <f>N79*K85</f>
        <v>3070.9739669043961</v>
      </c>
      <c r="M85" s="861"/>
      <c r="N85" s="51"/>
    </row>
    <row r="86" spans="1:14" ht="15.75" thickBot="1">
      <c r="B86" s="91" t="s">
        <v>974</v>
      </c>
      <c r="C86" s="92"/>
      <c r="D86" s="92"/>
      <c r="E86" s="92"/>
      <c r="F86" s="92"/>
      <c r="G86" s="92"/>
      <c r="H86" s="92"/>
      <c r="I86" s="93"/>
      <c r="J86" s="94"/>
      <c r="K86" s="305">
        <v>0.05</v>
      </c>
      <c r="L86" s="862">
        <f>N79*K86</f>
        <v>3070.9739669043961</v>
      </c>
      <c r="M86" s="863"/>
      <c r="N86" s="51"/>
    </row>
    <row r="87" spans="1:14" ht="15.75" thickBot="1">
      <c r="B87" s="825" t="s">
        <v>953</v>
      </c>
      <c r="C87" s="826"/>
      <c r="D87" s="826"/>
      <c r="E87" s="826"/>
      <c r="F87" s="826"/>
      <c r="G87" s="826"/>
      <c r="H87" s="826"/>
      <c r="I87" s="826"/>
      <c r="J87" s="826"/>
      <c r="K87" s="826"/>
      <c r="L87" s="826"/>
      <c r="M87" s="827"/>
      <c r="N87" s="52">
        <f>L84+L85+L86</f>
        <v>18425.843801426377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79845.323139514294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21057.592795926728</v>
      </c>
      <c r="N48" s="272">
        <f>K48*M48</f>
        <v>21057.592795926728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21057.592795926728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41656.79947564083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8331.3598951281656</v>
      </c>
      <c r="M84" s="861"/>
      <c r="N84" s="51"/>
    </row>
    <row r="85" spans="1:14">
      <c r="B85" s="89" t="s">
        <v>973</v>
      </c>
      <c r="C85" s="90"/>
      <c r="D85" s="90"/>
      <c r="E85" s="90"/>
      <c r="F85" s="90"/>
      <c r="G85" s="90"/>
      <c r="H85" s="90"/>
      <c r="I85" s="87"/>
      <c r="J85" s="88"/>
      <c r="K85" s="304">
        <v>0.05</v>
      </c>
      <c r="L85" s="860">
        <f>N79*K85</f>
        <v>2082.8399737820414</v>
      </c>
      <c r="M85" s="861"/>
      <c r="N85" s="51"/>
    </row>
    <row r="86" spans="1:14" ht="15.75" thickBot="1">
      <c r="B86" s="91" t="s">
        <v>974</v>
      </c>
      <c r="C86" s="92"/>
      <c r="D86" s="92"/>
      <c r="E86" s="92"/>
      <c r="F86" s="92"/>
      <c r="G86" s="92"/>
      <c r="H86" s="92"/>
      <c r="I86" s="93"/>
      <c r="J86" s="94"/>
      <c r="K86" s="305">
        <v>0.05</v>
      </c>
      <c r="L86" s="862">
        <f>N79*K86</f>
        <v>2082.8399737820414</v>
      </c>
      <c r="M86" s="863"/>
      <c r="N86" s="51"/>
    </row>
    <row r="87" spans="1:14" ht="15.75" thickBot="1">
      <c r="B87" s="825" t="s">
        <v>953</v>
      </c>
      <c r="C87" s="826"/>
      <c r="D87" s="826"/>
      <c r="E87" s="826"/>
      <c r="F87" s="826"/>
      <c r="G87" s="826"/>
      <c r="H87" s="826"/>
      <c r="I87" s="826"/>
      <c r="J87" s="826"/>
      <c r="K87" s="826"/>
      <c r="L87" s="826"/>
      <c r="M87" s="827"/>
      <c r="N87" s="52">
        <f>L84+L85+L86</f>
        <v>12497.039842692249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54153.839318333077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2015.1397838850748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21057.592795926728</v>
      </c>
      <c r="N48" s="272">
        <f>K48*M48</f>
        <v>21057.592795926728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21057.592795926728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36506.997805712301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7301.3995611424607</v>
      </c>
      <c r="M84" s="861"/>
      <c r="N84" s="51"/>
    </row>
    <row r="85" spans="1:14">
      <c r="B85" s="89" t="s">
        <v>973</v>
      </c>
      <c r="C85" s="90"/>
      <c r="D85" s="90"/>
      <c r="E85" s="90"/>
      <c r="F85" s="90"/>
      <c r="G85" s="90"/>
      <c r="H85" s="90"/>
      <c r="I85" s="87"/>
      <c r="J85" s="88"/>
      <c r="K85" s="304">
        <v>0.05</v>
      </c>
      <c r="L85" s="860">
        <f>N79*K85</f>
        <v>1825.3498902856152</v>
      </c>
      <c r="M85" s="861"/>
      <c r="N85" s="51"/>
    </row>
    <row r="86" spans="1:14" ht="15.75" thickBot="1">
      <c r="B86" s="91" t="s">
        <v>974</v>
      </c>
      <c r="C86" s="92"/>
      <c r="D86" s="92"/>
      <c r="E86" s="92"/>
      <c r="F86" s="92"/>
      <c r="G86" s="92"/>
      <c r="H86" s="92"/>
      <c r="I86" s="93"/>
      <c r="J86" s="94"/>
      <c r="K86" s="305">
        <v>0.05</v>
      </c>
      <c r="L86" s="862">
        <f>N79*K86</f>
        <v>1825.3498902856152</v>
      </c>
      <c r="M86" s="863"/>
      <c r="N86" s="51"/>
    </row>
    <row r="87" spans="1:14" ht="15.75" thickBot="1">
      <c r="B87" s="825" t="s">
        <v>953</v>
      </c>
      <c r="C87" s="826"/>
      <c r="D87" s="826"/>
      <c r="E87" s="826"/>
      <c r="F87" s="826"/>
      <c r="G87" s="826"/>
      <c r="H87" s="826"/>
      <c r="I87" s="826"/>
      <c r="J87" s="826"/>
      <c r="K87" s="826"/>
      <c r="L87" s="826"/>
      <c r="M87" s="827"/>
      <c r="N87" s="52">
        <f>L84+L85+L86</f>
        <v>10952.099341713691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47459.097147425993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48282.374583143916</v>
      </c>
      <c r="N48" s="272">
        <f>K48*M48</f>
        <v>101392.98662460223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21057.592795926728</v>
      </c>
      <c r="N49" s="272">
        <f>K49*M49</f>
        <v>21057.592795926728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122450.57942052896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209128.76713945591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41825.753427891184</v>
      </c>
      <c r="M84" s="861"/>
      <c r="N84" s="51"/>
    </row>
    <row r="85" spans="1:14">
      <c r="B85" s="89" t="s">
        <v>973</v>
      </c>
      <c r="C85" s="90"/>
      <c r="D85" s="90"/>
      <c r="E85" s="90"/>
      <c r="F85" s="90"/>
      <c r="G85" s="90"/>
      <c r="H85" s="90"/>
      <c r="I85" s="87"/>
      <c r="J85" s="88"/>
      <c r="K85" s="304">
        <v>0.05</v>
      </c>
      <c r="L85" s="860">
        <f>N79*K85</f>
        <v>10456.438356972796</v>
      </c>
      <c r="M85" s="861"/>
      <c r="N85" s="51"/>
    </row>
    <row r="86" spans="1:14" ht="15.75" thickBot="1">
      <c r="B86" s="91" t="s">
        <v>974</v>
      </c>
      <c r="C86" s="92"/>
      <c r="D86" s="92"/>
      <c r="E86" s="92"/>
      <c r="F86" s="92"/>
      <c r="G86" s="92"/>
      <c r="H86" s="92"/>
      <c r="I86" s="93"/>
      <c r="J86" s="94"/>
      <c r="K86" s="305">
        <v>0.05</v>
      </c>
      <c r="L86" s="862">
        <f>N79*K86</f>
        <v>10456.438356972796</v>
      </c>
      <c r="M86" s="863"/>
      <c r="N86" s="51"/>
    </row>
    <row r="87" spans="1:14" ht="15.75" thickBot="1">
      <c r="B87" s="825" t="s">
        <v>953</v>
      </c>
      <c r="C87" s="826"/>
      <c r="D87" s="826"/>
      <c r="E87" s="826"/>
      <c r="F87" s="826"/>
      <c r="G87" s="826"/>
      <c r="H87" s="826"/>
      <c r="I87" s="826"/>
      <c r="J87" s="826"/>
      <c r="K87" s="826"/>
      <c r="L87" s="826"/>
      <c r="M87" s="827"/>
      <c r="N87" s="52">
        <f>L84+L85+L86</f>
        <v>62738.630141836773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271867.39728129271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48282.374583143916</v>
      </c>
      <c r="N48" s="272">
        <f>K48*M48</f>
        <v>96564.749166287831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21057.592795926728</v>
      </c>
      <c r="N49" s="272">
        <f>K49*M49</f>
        <v>21057.592795926728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117622.34196221456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204300.52968114149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40860.105936228298</v>
      </c>
      <c r="M84" s="861"/>
      <c r="N84" s="51"/>
    </row>
    <row r="85" spans="1:14">
      <c r="B85" s="89" t="s">
        <v>973</v>
      </c>
      <c r="C85" s="90"/>
      <c r="D85" s="90"/>
      <c r="E85" s="90"/>
      <c r="F85" s="90"/>
      <c r="G85" s="90"/>
      <c r="H85" s="90"/>
      <c r="I85" s="87"/>
      <c r="J85" s="88"/>
      <c r="K85" s="304">
        <v>0.05</v>
      </c>
      <c r="L85" s="860">
        <f>N79*K85</f>
        <v>10215.026484057074</v>
      </c>
      <c r="M85" s="861"/>
      <c r="N85" s="51"/>
    </row>
    <row r="86" spans="1:14" ht="15.75" thickBot="1">
      <c r="B86" s="91" t="s">
        <v>974</v>
      </c>
      <c r="C86" s="92"/>
      <c r="D86" s="92"/>
      <c r="E86" s="92"/>
      <c r="F86" s="92"/>
      <c r="G86" s="92"/>
      <c r="H86" s="92"/>
      <c r="I86" s="93"/>
      <c r="J86" s="94"/>
      <c r="K86" s="305">
        <v>0.05</v>
      </c>
      <c r="L86" s="862">
        <f>N79*K86</f>
        <v>10215.026484057074</v>
      </c>
      <c r="M86" s="863"/>
      <c r="N86" s="51"/>
    </row>
    <row r="87" spans="1:14" ht="15.75" thickBot="1">
      <c r="B87" s="825" t="s">
        <v>953</v>
      </c>
      <c r="C87" s="826"/>
      <c r="D87" s="826"/>
      <c r="E87" s="826"/>
      <c r="F87" s="826"/>
      <c r="G87" s="826"/>
      <c r="H87" s="826"/>
      <c r="I87" s="826"/>
      <c r="J87" s="826"/>
      <c r="K87" s="826"/>
      <c r="L87" s="826"/>
      <c r="M87" s="827"/>
      <c r="N87" s="52">
        <f>L84+L85+L86</f>
        <v>61290.158904342446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265590.68858548393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4720.6884844632978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48282.374583143916</v>
      </c>
      <c r="N48" s="272">
        <f>K48*M48</f>
        <v>63249.910703918533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21057.592795926728</v>
      </c>
      <c r="N49" s="272">
        <f>K49*M49</f>
        <v>21057.592795926728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84307.503499845261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136235.07682894153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27247.015365788306</v>
      </c>
      <c r="M84" s="861"/>
      <c r="N84" s="51"/>
    </row>
    <row r="85" spans="1:14">
      <c r="B85" s="89" t="s">
        <v>973</v>
      </c>
      <c r="C85" s="90"/>
      <c r="D85" s="90"/>
      <c r="E85" s="90"/>
      <c r="F85" s="90"/>
      <c r="G85" s="90"/>
      <c r="H85" s="90"/>
      <c r="I85" s="87"/>
      <c r="J85" s="88"/>
      <c r="K85" s="304">
        <v>0.05</v>
      </c>
      <c r="L85" s="860">
        <f>N79*K85</f>
        <v>6811.7538414470764</v>
      </c>
      <c r="M85" s="861"/>
      <c r="N85" s="51"/>
    </row>
    <row r="86" spans="1:14" ht="15.75" thickBot="1">
      <c r="B86" s="91" t="s">
        <v>974</v>
      </c>
      <c r="C86" s="92"/>
      <c r="D86" s="92"/>
      <c r="E86" s="92"/>
      <c r="F86" s="92"/>
      <c r="G86" s="92"/>
      <c r="H86" s="92"/>
      <c r="I86" s="93"/>
      <c r="J86" s="94"/>
      <c r="K86" s="305">
        <v>0.05</v>
      </c>
      <c r="L86" s="862">
        <f>N79*K86</f>
        <v>6811.7538414470764</v>
      </c>
      <c r="M86" s="863"/>
      <c r="N86" s="51"/>
    </row>
    <row r="87" spans="1:14" ht="15.75" thickBot="1">
      <c r="B87" s="825" t="s">
        <v>953</v>
      </c>
      <c r="C87" s="826"/>
      <c r="D87" s="826"/>
      <c r="E87" s="826"/>
      <c r="F87" s="826"/>
      <c r="G87" s="826"/>
      <c r="H87" s="826"/>
      <c r="I87" s="826"/>
      <c r="J87" s="826"/>
      <c r="K87" s="826"/>
      <c r="L87" s="826"/>
      <c r="M87" s="827"/>
      <c r="N87" s="52">
        <f>L84+L85+L86</f>
        <v>40870.523048682458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177105.59987762399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3957.0477002118823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48282.374583143916</v>
      </c>
      <c r="N48" s="272">
        <f>K48*M48</f>
        <v>53110.612041458313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21057.592795926728</v>
      </c>
      <c r="N49" s="272">
        <f>K49*M49</f>
        <v>21057.592795926728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74168.204837385041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117695.72953971574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23539.145907943152</v>
      </c>
      <c r="M84" s="861"/>
      <c r="N84" s="51"/>
    </row>
    <row r="85" spans="1:14">
      <c r="B85" s="89" t="s">
        <v>973</v>
      </c>
      <c r="C85" s="90"/>
      <c r="D85" s="90"/>
      <c r="E85" s="90"/>
      <c r="F85" s="90"/>
      <c r="G85" s="90"/>
      <c r="H85" s="90"/>
      <c r="I85" s="87"/>
      <c r="J85" s="88"/>
      <c r="K85" s="304">
        <v>0.05</v>
      </c>
      <c r="L85" s="860">
        <f>N79*K85</f>
        <v>5884.7864769857879</v>
      </c>
      <c r="M85" s="861"/>
      <c r="N85" s="51"/>
    </row>
    <row r="86" spans="1:14" ht="15.75" thickBot="1">
      <c r="B86" s="91" t="s">
        <v>974</v>
      </c>
      <c r="C86" s="92"/>
      <c r="D86" s="92"/>
      <c r="E86" s="92"/>
      <c r="F86" s="92"/>
      <c r="G86" s="92"/>
      <c r="H86" s="92"/>
      <c r="I86" s="93"/>
      <c r="J86" s="94"/>
      <c r="K86" s="305">
        <v>0.05</v>
      </c>
      <c r="L86" s="862">
        <f>N79*K86</f>
        <v>5884.7864769857879</v>
      </c>
      <c r="M86" s="863"/>
      <c r="N86" s="51"/>
    </row>
    <row r="87" spans="1:14" ht="15.75" thickBot="1">
      <c r="B87" s="825" t="s">
        <v>953</v>
      </c>
      <c r="C87" s="826"/>
      <c r="D87" s="826"/>
      <c r="E87" s="826"/>
      <c r="F87" s="826"/>
      <c r="G87" s="826"/>
      <c r="H87" s="826"/>
      <c r="I87" s="826"/>
      <c r="J87" s="826"/>
      <c r="K87" s="826"/>
      <c r="L87" s="826"/>
      <c r="M87" s="827"/>
      <c r="N87" s="52">
        <f>L84+L85+L86</f>
        <v>35308.718861914727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153004.44840163048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269.07924361440803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48282.374583143916</v>
      </c>
      <c r="N48" s="272">
        <f>K48*M48</f>
        <v>2414.118729157196</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55.721352613595968</v>
      </c>
      <c r="N49" s="272">
        <f>K49*M49</f>
        <v>278.60676306797984</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10647.392219158464</v>
      </c>
      <c r="N50" s="272">
        <f>K50*M50</f>
        <v>10647.392219158464</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13340.11771138364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16299.989391142128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3259.9978782284256</v>
      </c>
      <c r="M84" s="861"/>
      <c r="N84" s="51"/>
    </row>
    <row r="85" spans="1:14">
      <c r="B85" s="89" t="s">
        <v>973</v>
      </c>
      <c r="C85" s="90"/>
      <c r="D85" s="90"/>
      <c r="E85" s="90"/>
      <c r="F85" s="90"/>
      <c r="G85" s="90"/>
      <c r="H85" s="90"/>
      <c r="I85" s="87"/>
      <c r="J85" s="88"/>
      <c r="K85" s="304">
        <v>0.05</v>
      </c>
      <c r="L85" s="860">
        <f>N79*K85</f>
        <v>814.99946955710641</v>
      </c>
      <c r="M85" s="861"/>
      <c r="N85" s="51"/>
    </row>
    <row r="86" spans="1:14" ht="15.75" thickBot="1">
      <c r="B86" s="91" t="s">
        <v>974</v>
      </c>
      <c r="C86" s="92"/>
      <c r="D86" s="92"/>
      <c r="E86" s="92"/>
      <c r="F86" s="92"/>
      <c r="G86" s="92"/>
      <c r="H86" s="92"/>
      <c r="I86" s="93"/>
      <c r="J86" s="94"/>
      <c r="K86" s="305">
        <v>0.05</v>
      </c>
      <c r="L86" s="862">
        <f>N79*K86</f>
        <v>814.99946955710641</v>
      </c>
      <c r="M86" s="863"/>
      <c r="N86" s="51"/>
    </row>
    <row r="87" spans="1:14" ht="15.75" thickBot="1">
      <c r="B87" s="825" t="s">
        <v>953</v>
      </c>
      <c r="C87" s="826"/>
      <c r="D87" s="826"/>
      <c r="E87" s="826"/>
      <c r="F87" s="826"/>
      <c r="G87" s="826"/>
      <c r="H87" s="826"/>
      <c r="I87" s="826"/>
      <c r="J87" s="826"/>
      <c r="K87" s="826"/>
      <c r="L87" s="826"/>
      <c r="M87" s="827"/>
      <c r="N87" s="52">
        <f>L84+L85+L86</f>
        <v>4889.9968173426387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21189.986208484766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108.262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1899.1398588238983</v>
      </c>
      <c r="N48" s="272">
        <f>K48*M48</f>
        <v>1899.1398588238983</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36383.783602800831</v>
      </c>
      <c r="N49" s="272">
        <f>K49*M49</f>
        <v>1819.1891801400416</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48282.374583143916</v>
      </c>
      <c r="N50" s="272">
        <f>K50*M50</f>
        <v>3621.1780937357935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55.721352613595968</v>
      </c>
      <c r="N51" s="272">
        <f>K51*M51</f>
        <v>278.60676306797984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7618.1138957677131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8808.9958957677118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1761.7991791535424</v>
      </c>
      <c r="M84" s="861"/>
      <c r="N84" s="51"/>
    </row>
    <row r="85" spans="1:14">
      <c r="B85" s="89" t="s">
        <v>973</v>
      </c>
      <c r="C85" s="90"/>
      <c r="D85" s="90"/>
      <c r="E85" s="90"/>
      <c r="F85" s="90"/>
      <c r="G85" s="90"/>
      <c r="H85" s="90"/>
      <c r="I85" s="87"/>
      <c r="J85" s="88"/>
      <c r="K85" s="304">
        <v>0.05</v>
      </c>
      <c r="L85" s="860">
        <f>N79*K85</f>
        <v>440.44979478838559</v>
      </c>
      <c r="M85" s="861"/>
      <c r="N85" s="51"/>
    </row>
    <row r="86" spans="1:14" ht="15.75" thickBot="1">
      <c r="B86" s="91" t="s">
        <v>974</v>
      </c>
      <c r="C86" s="92"/>
      <c r="D86" s="92"/>
      <c r="E86" s="92"/>
      <c r="F86" s="92"/>
      <c r="G86" s="92"/>
      <c r="H86" s="92"/>
      <c r="I86" s="93"/>
      <c r="J86" s="94"/>
      <c r="K86" s="305">
        <v>0.05</v>
      </c>
      <c r="L86" s="862">
        <f>N79*K86</f>
        <v>440.44979478838559</v>
      </c>
      <c r="M86" s="863"/>
      <c r="N86" s="51"/>
    </row>
    <row r="87" spans="1:14" ht="15.75" thickBot="1">
      <c r="B87" s="825" t="s">
        <v>953</v>
      </c>
      <c r="C87" s="826"/>
      <c r="D87" s="826"/>
      <c r="E87" s="826"/>
      <c r="F87" s="826"/>
      <c r="G87" s="826"/>
      <c r="H87" s="826"/>
      <c r="I87" s="826"/>
      <c r="J87" s="826"/>
      <c r="K87" s="826"/>
      <c r="L87" s="826"/>
      <c r="M87" s="827"/>
      <c r="N87" s="52">
        <f>L84+L85+L86</f>
        <v>2642.6987687303135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11451.694664498025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253</v>
      </c>
      <c r="B36" s="874" t="str">
        <f>VLOOKUP(A36,EQUIPOS!A6:D154,3,FALSE)</f>
        <v>Máquina hidrosembradora</v>
      </c>
      <c r="C36" s="875"/>
      <c r="D36" s="875"/>
      <c r="E36" s="875"/>
      <c r="F36" s="875"/>
      <c r="G36" s="875"/>
      <c r="H36" s="876"/>
      <c r="I36" s="267"/>
      <c r="J36" s="268"/>
      <c r="K36" s="269">
        <f>VLOOKUP(A36,EQUIPOS!A6:D163,4,FALSE)</f>
        <v>27345.534382147536</v>
      </c>
      <c r="L36" s="270"/>
      <c r="M36" s="336">
        <v>350</v>
      </c>
      <c r="N36" s="272">
        <f>K36/M36</f>
        <v>78.130098234707248</v>
      </c>
    </row>
    <row r="37" spans="1:14">
      <c r="A37" s="113" t="s">
        <v>138</v>
      </c>
      <c r="B37" s="874" t="str">
        <f>VLOOKUP(A37,EQUIPOS!A7:D154,3,FALSE)</f>
        <v>Camioneta D-300</v>
      </c>
      <c r="C37" s="875"/>
      <c r="D37" s="875"/>
      <c r="E37" s="875"/>
      <c r="F37" s="875"/>
      <c r="G37" s="875"/>
      <c r="H37" s="876"/>
      <c r="I37" s="421"/>
      <c r="J37" s="422"/>
      <c r="K37" s="269">
        <f>VLOOKUP(A37,EQUIPOS!A7:D164,4,FALSE)</f>
        <v>49232.184517541129</v>
      </c>
      <c r="L37" s="335"/>
      <c r="M37" s="336">
        <v>350</v>
      </c>
      <c r="N37" s="272">
        <f>K37/M37</f>
        <v>140.66338433583181</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4.8049864931144288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223.59846906365348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1899.1398588238983</v>
      </c>
      <c r="N48" s="272">
        <f>K48*M48</f>
        <v>1899.1398588238983</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3620.0946429615078</v>
      </c>
      <c r="N49" s="272">
        <f>K49*M49</f>
        <v>1448.0378571846031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55.721352613595968</v>
      </c>
      <c r="N50" s="272">
        <f>K50*M50</f>
        <v>278.60676306797984</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36383.783602800831</v>
      </c>
      <c r="N51" s="272">
        <f>K51*M51</f>
        <v>1819.1891801400416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5444.9736592165227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5764.6718581424648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1152.934371628493</v>
      </c>
      <c r="M84" s="861"/>
      <c r="N84" s="51"/>
    </row>
    <row r="85" spans="1:14">
      <c r="B85" s="89" t="s">
        <v>973</v>
      </c>
      <c r="C85" s="90"/>
      <c r="D85" s="90"/>
      <c r="E85" s="90"/>
      <c r="F85" s="90"/>
      <c r="G85" s="90"/>
      <c r="H85" s="90"/>
      <c r="I85" s="87"/>
      <c r="J85" s="88"/>
      <c r="K85" s="304">
        <v>0.05</v>
      </c>
      <c r="L85" s="860">
        <f>N79*K85</f>
        <v>288.23359290712324</v>
      </c>
      <c r="M85" s="861"/>
      <c r="N85" s="51"/>
    </row>
    <row r="86" spans="1:14" ht="15.75" thickBot="1">
      <c r="B86" s="91" t="s">
        <v>974</v>
      </c>
      <c r="C86" s="92"/>
      <c r="D86" s="92"/>
      <c r="E86" s="92"/>
      <c r="F86" s="92"/>
      <c r="G86" s="92"/>
      <c r="H86" s="92"/>
      <c r="I86" s="93"/>
      <c r="J86" s="94"/>
      <c r="K86" s="305">
        <v>0.05</v>
      </c>
      <c r="L86" s="862">
        <f>N79*K86</f>
        <v>288.23359290712324</v>
      </c>
      <c r="M86" s="863"/>
      <c r="N86" s="51"/>
    </row>
    <row r="87" spans="1:14" ht="15.75" thickBot="1">
      <c r="B87" s="825" t="s">
        <v>953</v>
      </c>
      <c r="C87" s="826"/>
      <c r="D87" s="826"/>
      <c r="E87" s="826"/>
      <c r="F87" s="826"/>
      <c r="G87" s="826"/>
      <c r="H87" s="826"/>
      <c r="I87" s="826"/>
      <c r="J87" s="826"/>
      <c r="K87" s="826"/>
      <c r="L87" s="826"/>
      <c r="M87" s="827"/>
      <c r="N87" s="52">
        <f>L84+L85+L86</f>
        <v>1729.4015574427394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7494.0734155852042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8000</v>
      </c>
      <c r="N36" s="272">
        <f>K36/M36</f>
        <v>6.154023064692641</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33.061947426133443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8331.229498417526</v>
      </c>
      <c r="N48" s="272">
        <f>K48*M48</f>
        <v>8747.7909733384022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24982.892645455391</v>
      </c>
      <c r="N49" s="272">
        <f>K49*M49</f>
        <v>24982.892645455391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1432.1128971406481</v>
      </c>
      <c r="N50" s="272">
        <f>K50*M50</f>
        <v>2864.2257942812962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36594.909413075089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39318.763796645304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7863.7527593290615</v>
      </c>
      <c r="M84" s="861"/>
      <c r="N84" s="51"/>
    </row>
    <row r="85" spans="1:14">
      <c r="B85" s="89" t="s">
        <v>973</v>
      </c>
      <c r="C85" s="90"/>
      <c r="D85" s="90"/>
      <c r="E85" s="90"/>
      <c r="F85" s="90"/>
      <c r="G85" s="90"/>
      <c r="H85" s="90"/>
      <c r="I85" s="87"/>
      <c r="J85" s="88"/>
      <c r="K85" s="304">
        <v>0.05</v>
      </c>
      <c r="L85" s="860">
        <f>N79*K85</f>
        <v>1965.9381898322654</v>
      </c>
      <c r="M85" s="861"/>
      <c r="N85" s="51"/>
    </row>
    <row r="86" spans="1:14" ht="15.75" thickBot="1">
      <c r="B86" s="91" t="s">
        <v>974</v>
      </c>
      <c r="C86" s="92"/>
      <c r="D86" s="92"/>
      <c r="E86" s="92"/>
      <c r="F86" s="92"/>
      <c r="G86" s="92"/>
      <c r="H86" s="92"/>
      <c r="I86" s="93"/>
      <c r="J86" s="94"/>
      <c r="K86" s="305">
        <v>0.05</v>
      </c>
      <c r="L86" s="862">
        <f>N79*K86</f>
        <v>1965.9381898322654</v>
      </c>
      <c r="M86" s="863"/>
      <c r="N86" s="51"/>
    </row>
    <row r="87" spans="1:14" ht="15.75" thickBot="1">
      <c r="B87" s="825" t="s">
        <v>953</v>
      </c>
      <c r="C87" s="826"/>
      <c r="D87" s="826"/>
      <c r="E87" s="826"/>
      <c r="F87" s="826"/>
      <c r="G87" s="826"/>
      <c r="H87" s="826"/>
      <c r="I87" s="826"/>
      <c r="J87" s="826"/>
      <c r="K87" s="826"/>
      <c r="L87" s="826"/>
      <c r="M87" s="827"/>
      <c r="N87" s="52">
        <f>L84+L85+L86</f>
        <v>11795.62913899359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51114.392935638898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49232.184517541129</v>
      </c>
      <c r="L36" s="270"/>
      <c r="M36" s="336">
        <v>8000</v>
      </c>
      <c r="N36" s="272">
        <f>K36/M36</f>
        <v>6.154023064692641</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33.061947426133443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17202.281782346388</v>
      </c>
      <c r="N48" s="272">
        <f>K48*M48</f>
        <v>18062.395871463708</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24982.892645455391</v>
      </c>
      <c r="N49" s="272">
        <f>K49*M49</f>
        <v>24982.892645455391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1432.1128971406481</v>
      </c>
      <c r="N50" s="272">
        <f>K50*M50</f>
        <v>2864.2257942812962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45909.514311200393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48633.368694770608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9726.6737389541213</v>
      </c>
      <c r="M84" s="861"/>
      <c r="N84" s="51"/>
    </row>
    <row r="85" spans="1:14">
      <c r="B85" s="89" t="s">
        <v>973</v>
      </c>
      <c r="C85" s="90"/>
      <c r="D85" s="90"/>
      <c r="E85" s="90"/>
      <c r="F85" s="90"/>
      <c r="G85" s="90"/>
      <c r="H85" s="90"/>
      <c r="I85" s="87"/>
      <c r="J85" s="88"/>
      <c r="K85" s="304">
        <v>0.05</v>
      </c>
      <c r="L85" s="860">
        <f>N79*K85</f>
        <v>2431.6684347385303</v>
      </c>
      <c r="M85" s="861"/>
      <c r="N85" s="51"/>
    </row>
    <row r="86" spans="1:14" ht="15.75" thickBot="1">
      <c r="B86" s="91" t="s">
        <v>974</v>
      </c>
      <c r="C86" s="92"/>
      <c r="D86" s="92"/>
      <c r="E86" s="92"/>
      <c r="F86" s="92"/>
      <c r="G86" s="92"/>
      <c r="H86" s="92"/>
      <c r="I86" s="93"/>
      <c r="J86" s="94"/>
      <c r="K86" s="305">
        <v>0.05</v>
      </c>
      <c r="L86" s="862">
        <f>N79*K86</f>
        <v>2431.6684347385303</v>
      </c>
      <c r="M86" s="863"/>
      <c r="N86" s="51"/>
    </row>
    <row r="87" spans="1:14" ht="15.75" thickBot="1">
      <c r="B87" s="825" t="s">
        <v>953</v>
      </c>
      <c r="C87" s="826"/>
      <c r="D87" s="826"/>
      <c r="E87" s="826"/>
      <c r="F87" s="826"/>
      <c r="G87" s="826"/>
      <c r="H87" s="826"/>
      <c r="I87" s="826"/>
      <c r="J87" s="826"/>
      <c r="K87" s="826"/>
      <c r="L87" s="826"/>
      <c r="M87" s="827"/>
      <c r="N87" s="52">
        <f>L84+L85+L86</f>
        <v>14590.010608431183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63223.379303201793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119</v>
      </c>
      <c r="B36" s="874" t="str">
        <f>VLOOKUP(A36,EQUIPOS!A6:D154,3,FALSE)</f>
        <v xml:space="preserve">Bomba de concreto, Producción: 30 m3/h, POTENCIA: 67 HP, MAX PRESION DE CONCRETO: 1150 PSI
</v>
      </c>
      <c r="C36" s="875"/>
      <c r="D36" s="875"/>
      <c r="E36" s="875"/>
      <c r="F36" s="875"/>
      <c r="G36" s="875"/>
      <c r="H36" s="876"/>
      <c r="I36" s="267"/>
      <c r="J36" s="268"/>
      <c r="K36" s="269">
        <f>VLOOKUP(A36,EQUIPOS!A6:D163,4,FALSE)</f>
        <v>59454.814193110302</v>
      </c>
      <c r="L36" s="270"/>
      <c r="M36" s="336">
        <v>100</v>
      </c>
      <c r="N36" s="272">
        <f>K36/M36</f>
        <v>594.54814193110303</v>
      </c>
    </row>
    <row r="37" spans="1:14">
      <c r="A37" s="113" t="s">
        <v>138</v>
      </c>
      <c r="B37" s="874" t="str">
        <f>VLOOKUP(A37,EQUIPOS!A7:D154,3,FALSE)</f>
        <v>Camioneta D-300</v>
      </c>
      <c r="C37" s="875"/>
      <c r="D37" s="875"/>
      <c r="E37" s="875"/>
      <c r="F37" s="875"/>
      <c r="G37" s="875"/>
      <c r="H37" s="876"/>
      <c r="I37" s="421"/>
      <c r="J37" s="422"/>
      <c r="K37" s="269">
        <f>VLOOKUP(A37,EQUIPOS!A7:D164,4,FALSE)</f>
        <v>49232.184517541129</v>
      </c>
      <c r="L37" s="335"/>
      <c r="M37" s="336">
        <v>1000</v>
      </c>
      <c r="N37" s="272">
        <f>K37/M37</f>
        <v>49.232184517541128</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4.0401280451800998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647.82045449382429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457740.93299871002</v>
      </c>
      <c r="N48" s="272">
        <f>K48*M48</f>
        <v>45774.093299871005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3099.8107880710008</v>
      </c>
      <c r="N49" s="272">
        <f>K49*M49</f>
        <v>3409.7918668781012</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18802.982335528752</v>
      </c>
      <c r="N50" s="272">
        <f>K50*M50</f>
        <v>18802.982335528752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67986.867502277863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69038.700761289685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13807.740152257938</v>
      </c>
      <c r="M84" s="861"/>
      <c r="N84" s="51"/>
    </row>
    <row r="85" spans="1:14">
      <c r="B85" s="89" t="s">
        <v>973</v>
      </c>
      <c r="C85" s="90"/>
      <c r="D85" s="90"/>
      <c r="E85" s="90"/>
      <c r="F85" s="90"/>
      <c r="G85" s="90"/>
      <c r="H85" s="90"/>
      <c r="I85" s="87"/>
      <c r="J85" s="88"/>
      <c r="K85" s="304">
        <v>0.05</v>
      </c>
      <c r="L85" s="860">
        <f>N79*K85</f>
        <v>3451.9350380644846</v>
      </c>
      <c r="M85" s="861"/>
      <c r="N85" s="51"/>
    </row>
    <row r="86" spans="1:14" ht="15.75" thickBot="1">
      <c r="B86" s="91" t="s">
        <v>974</v>
      </c>
      <c r="C86" s="92"/>
      <c r="D86" s="92"/>
      <c r="E86" s="92"/>
      <c r="F86" s="92"/>
      <c r="G86" s="92"/>
      <c r="H86" s="92"/>
      <c r="I86" s="93"/>
      <c r="J86" s="94"/>
      <c r="K86" s="305">
        <v>0.05</v>
      </c>
      <c r="L86" s="862">
        <f>N79*K86</f>
        <v>3451.9350380644846</v>
      </c>
      <c r="M86" s="863"/>
      <c r="N86" s="51"/>
    </row>
    <row r="87" spans="1:14" ht="15.75" thickBot="1">
      <c r="B87" s="825" t="s">
        <v>953</v>
      </c>
      <c r="C87" s="826"/>
      <c r="D87" s="826"/>
      <c r="E87" s="826"/>
      <c r="F87" s="826"/>
      <c r="G87" s="826"/>
      <c r="H87" s="826"/>
      <c r="I87" s="826"/>
      <c r="J87" s="826"/>
      <c r="K87" s="826"/>
      <c r="L87" s="826"/>
      <c r="M87" s="827"/>
      <c r="N87" s="52">
        <f>L84+L85+L86</f>
        <v>20711.610228386904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89750.310989676596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270.65500000000003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48282.374583143916</v>
      </c>
      <c r="N48" s="272">
        <f>K48*M48</f>
        <v>24141.187291571958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15727.263046918968</v>
      </c>
      <c r="N49" s="272">
        <f>K49*M49</f>
        <v>15727.263046918968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39868.450338490926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45552.205338490923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9110.4410676981843</v>
      </c>
      <c r="M84" s="861"/>
      <c r="N84" s="51"/>
    </row>
    <row r="85" spans="1:14">
      <c r="B85" s="89" t="s">
        <v>973</v>
      </c>
      <c r="C85" s="90"/>
      <c r="D85" s="90"/>
      <c r="E85" s="90"/>
      <c r="F85" s="90"/>
      <c r="G85" s="90"/>
      <c r="H85" s="90"/>
      <c r="I85" s="87"/>
      <c r="J85" s="88"/>
      <c r="K85" s="304">
        <v>0.05</v>
      </c>
      <c r="L85" s="860">
        <f>N79*K85</f>
        <v>2277.6102669245461</v>
      </c>
      <c r="M85" s="861"/>
      <c r="N85" s="51"/>
    </row>
    <row r="86" spans="1:14" ht="15.75" thickBot="1">
      <c r="B86" s="91" t="s">
        <v>974</v>
      </c>
      <c r="C86" s="92"/>
      <c r="D86" s="92"/>
      <c r="E86" s="92"/>
      <c r="F86" s="92"/>
      <c r="G86" s="92"/>
      <c r="H86" s="92"/>
      <c r="I86" s="93"/>
      <c r="J86" s="94"/>
      <c r="K86" s="305">
        <v>0.05</v>
      </c>
      <c r="L86" s="862">
        <f>N79*K86</f>
        <v>2277.6102669245461</v>
      </c>
      <c r="M86" s="863"/>
      <c r="N86" s="51"/>
    </row>
    <row r="87" spans="1:14" ht="15.75" thickBot="1">
      <c r="B87" s="825" t="s">
        <v>953</v>
      </c>
      <c r="C87" s="826"/>
      <c r="D87" s="826"/>
      <c r="E87" s="826"/>
      <c r="F87" s="826"/>
      <c r="G87" s="826"/>
      <c r="H87" s="826"/>
      <c r="I87" s="826"/>
      <c r="J87" s="826"/>
      <c r="K87" s="826"/>
      <c r="L87" s="826"/>
      <c r="M87" s="827"/>
      <c r="N87" s="52">
        <f>L84+L85+L86</f>
        <v>13665.661601547277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59217.866940038199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N76*M41</f>
        <v>90218.333333333343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3194.2176657475397</v>
      </c>
      <c r="N48" s="272">
        <f>K48*M48</f>
        <v>3513639.4323222935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3513639.4323222935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7"/>
      <c r="C75" s="998"/>
      <c r="D75" s="998"/>
      <c r="E75" s="998"/>
      <c r="F75" s="998"/>
      <c r="G75" s="998"/>
      <c r="H75" s="998"/>
      <c r="I75" s="169"/>
      <c r="J75" s="169"/>
      <c r="K75" s="169"/>
      <c r="L75" s="999"/>
      <c r="M75" s="1000"/>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5408224.4323222935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1081644.8864644587</v>
      </c>
      <c r="M83" s="861"/>
      <c r="N83" s="51"/>
    </row>
    <row r="84" spans="1:14">
      <c r="B84" s="89" t="s">
        <v>973</v>
      </c>
      <c r="C84" s="90"/>
      <c r="D84" s="90"/>
      <c r="E84" s="90"/>
      <c r="F84" s="90"/>
      <c r="G84" s="90"/>
      <c r="H84" s="90"/>
      <c r="I84" s="87"/>
      <c r="J84" s="88"/>
      <c r="K84" s="304">
        <v>0.05</v>
      </c>
      <c r="L84" s="860">
        <f>N78*K84</f>
        <v>270411.22161611466</v>
      </c>
      <c r="M84" s="861"/>
      <c r="N84" s="51"/>
    </row>
    <row r="85" spans="1:14" ht="15.75" thickBot="1">
      <c r="B85" s="91" t="s">
        <v>974</v>
      </c>
      <c r="C85" s="92"/>
      <c r="D85" s="92"/>
      <c r="E85" s="92"/>
      <c r="F85" s="92"/>
      <c r="G85" s="92"/>
      <c r="H85" s="92"/>
      <c r="I85" s="93"/>
      <c r="J85" s="94"/>
      <c r="K85" s="305">
        <v>0.05</v>
      </c>
      <c r="L85" s="862">
        <f>N78*K85</f>
        <v>270411.22161611466</v>
      </c>
      <c r="M85" s="863"/>
      <c r="N85" s="51"/>
    </row>
    <row r="86" spans="1:14" ht="15.75" thickBot="1">
      <c r="B86" s="825" t="s">
        <v>953</v>
      </c>
      <c r="C86" s="826"/>
      <c r="D86" s="826"/>
      <c r="E86" s="826"/>
      <c r="F86" s="826"/>
      <c r="G86" s="826"/>
      <c r="H86" s="826"/>
      <c r="I86" s="826"/>
      <c r="J86" s="826"/>
      <c r="K86" s="826"/>
      <c r="L86" s="826"/>
      <c r="M86" s="827"/>
      <c r="N86" s="52">
        <f>L83+L84+L85</f>
        <v>1622467.3296966881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7030691.7620189814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71" t="s">
        <v>373</v>
      </c>
      <c r="B36" s="874" t="str">
        <f>VLOOKUP(A36,EQUIPOS!A6:D154,3,FALSE)</f>
        <v>Volqueta 6 m3</v>
      </c>
      <c r="C36" s="875"/>
      <c r="D36" s="875"/>
      <c r="E36" s="875"/>
      <c r="F36" s="875"/>
      <c r="G36" s="875"/>
      <c r="H36" s="876"/>
      <c r="I36" s="267"/>
      <c r="J36" s="268"/>
      <c r="K36" s="269">
        <f>VLOOKUP(A36,EQUIPOS!A6:D161,4,FALSE)</f>
        <v>71899.162051503183</v>
      </c>
      <c r="L36" s="270"/>
      <c r="M36" s="455">
        <v>81</v>
      </c>
      <c r="N36" s="272">
        <f>K36/M36</f>
        <v>887.64397594448371</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887.64397594448371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887.64397594448371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177.52879518889677</v>
      </c>
      <c r="M83" s="861"/>
      <c r="N83" s="51"/>
    </row>
    <row r="84" spans="1:14">
      <c r="B84" s="89" t="s">
        <v>973</v>
      </c>
      <c r="C84" s="90"/>
      <c r="D84" s="90"/>
      <c r="E84" s="90"/>
      <c r="F84" s="90"/>
      <c r="G84" s="90"/>
      <c r="H84" s="90"/>
      <c r="I84" s="87"/>
      <c r="J84" s="88"/>
      <c r="K84" s="304">
        <v>0.05</v>
      </c>
      <c r="L84" s="860">
        <f>N78*K84</f>
        <v>44.382198797224191</v>
      </c>
      <c r="M84" s="861"/>
      <c r="N84" s="51"/>
    </row>
    <row r="85" spans="1:14" ht="15.75" thickBot="1">
      <c r="B85" s="91" t="s">
        <v>974</v>
      </c>
      <c r="C85" s="92"/>
      <c r="D85" s="92"/>
      <c r="E85" s="92"/>
      <c r="F85" s="92"/>
      <c r="G85" s="92"/>
      <c r="H85" s="92"/>
      <c r="I85" s="93"/>
      <c r="J85" s="94"/>
      <c r="K85" s="305">
        <v>0.05</v>
      </c>
      <c r="L85" s="862">
        <f>N78*K85</f>
        <v>44.382198797224191</v>
      </c>
      <c r="M85" s="863"/>
      <c r="N85" s="51"/>
    </row>
    <row r="86" spans="1:14" ht="15.75" thickBot="1">
      <c r="B86" s="825" t="s">
        <v>953</v>
      </c>
      <c r="C86" s="826"/>
      <c r="D86" s="826"/>
      <c r="E86" s="826"/>
      <c r="F86" s="826"/>
      <c r="G86" s="826"/>
      <c r="H86" s="826"/>
      <c r="I86" s="826"/>
      <c r="J86" s="826"/>
      <c r="K86" s="826"/>
      <c r="L86" s="826"/>
      <c r="M86" s="827"/>
      <c r="N86" s="52">
        <f>L83+L84+L85</f>
        <v>266.29319278334515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1153.937168727829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71899.162051503183</v>
      </c>
      <c r="L36" s="270"/>
      <c r="M36" s="283">
        <v>66</v>
      </c>
      <c r="N36" s="272">
        <f>K36/M36</f>
        <v>1089.3812432045936</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1089.3812432045936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1089.3812432045936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217.87624864091873</v>
      </c>
      <c r="M83" s="861"/>
      <c r="N83" s="51"/>
    </row>
    <row r="84" spans="1:14">
      <c r="B84" s="89" t="s">
        <v>973</v>
      </c>
      <c r="C84" s="90"/>
      <c r="D84" s="90"/>
      <c r="E84" s="90"/>
      <c r="F84" s="90"/>
      <c r="G84" s="90"/>
      <c r="H84" s="90"/>
      <c r="I84" s="87"/>
      <c r="J84" s="88"/>
      <c r="K84" s="304">
        <v>0.05</v>
      </c>
      <c r="L84" s="860">
        <f>N78*K84</f>
        <v>54.469062160229683</v>
      </c>
      <c r="M84" s="861"/>
      <c r="N84" s="51"/>
    </row>
    <row r="85" spans="1:14" ht="15.75" thickBot="1">
      <c r="B85" s="91" t="s">
        <v>974</v>
      </c>
      <c r="C85" s="92"/>
      <c r="D85" s="92"/>
      <c r="E85" s="92"/>
      <c r="F85" s="92"/>
      <c r="G85" s="92"/>
      <c r="H85" s="92"/>
      <c r="I85" s="93"/>
      <c r="J85" s="94"/>
      <c r="K85" s="305">
        <v>0.05</v>
      </c>
      <c r="L85" s="862">
        <f>N78*K85</f>
        <v>54.469062160229683</v>
      </c>
      <c r="M85" s="863"/>
      <c r="N85" s="51"/>
    </row>
    <row r="86" spans="1:14" ht="15.75" thickBot="1">
      <c r="B86" s="825" t="s">
        <v>953</v>
      </c>
      <c r="C86" s="826"/>
      <c r="D86" s="826"/>
      <c r="E86" s="826"/>
      <c r="F86" s="826"/>
      <c r="G86" s="826"/>
      <c r="H86" s="826"/>
      <c r="I86" s="826"/>
      <c r="J86" s="826"/>
      <c r="K86" s="826"/>
      <c r="L86" s="826"/>
      <c r="M86" s="827"/>
      <c r="N86" s="52">
        <f>L83+L84+L85</f>
        <v>326.81437296137807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1416.1956161659716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8" t="s">
        <v>944</v>
      </c>
      <c r="D29" s="1009"/>
      <c r="E29" s="1009"/>
      <c r="F29" s="1009"/>
      <c r="G29" s="1009"/>
      <c r="H29" s="1009"/>
      <c r="I29" s="1009"/>
      <c r="J29" s="72"/>
      <c r="K29" s="342" t="s">
        <v>2215</v>
      </c>
      <c r="L29" s="1006" t="s">
        <v>945</v>
      </c>
      <c r="M29" s="1007"/>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71899.162051503183</v>
      </c>
      <c r="L36" s="270"/>
      <c r="M36" s="283">
        <v>66</v>
      </c>
      <c r="N36" s="272">
        <f>K36/M36</f>
        <v>1089.3812432045936</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1089.3812432045936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1089.3812432045936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217.87624864091873</v>
      </c>
      <c r="M83" s="861"/>
      <c r="N83" s="51"/>
    </row>
    <row r="84" spans="1:14">
      <c r="B84" s="89" t="s">
        <v>973</v>
      </c>
      <c r="C84" s="90"/>
      <c r="D84" s="90"/>
      <c r="E84" s="90"/>
      <c r="F84" s="90"/>
      <c r="G84" s="90"/>
      <c r="H84" s="90"/>
      <c r="I84" s="87"/>
      <c r="J84" s="88"/>
      <c r="K84" s="304">
        <v>0.05</v>
      </c>
      <c r="L84" s="860">
        <f>N78*K84</f>
        <v>54.469062160229683</v>
      </c>
      <c r="M84" s="861"/>
      <c r="N84" s="51"/>
    </row>
    <row r="85" spans="1:14" ht="15.75" thickBot="1">
      <c r="B85" s="91" t="s">
        <v>974</v>
      </c>
      <c r="C85" s="92"/>
      <c r="D85" s="92"/>
      <c r="E85" s="92"/>
      <c r="F85" s="92"/>
      <c r="G85" s="92"/>
      <c r="H85" s="92"/>
      <c r="I85" s="93"/>
      <c r="J85" s="94"/>
      <c r="K85" s="305">
        <v>0.05</v>
      </c>
      <c r="L85" s="862">
        <f>N78*K85</f>
        <v>54.469062160229683</v>
      </c>
      <c r="M85" s="863"/>
      <c r="N85" s="51"/>
    </row>
    <row r="86" spans="1:14" ht="15.75" thickBot="1">
      <c r="B86" s="825" t="s">
        <v>953</v>
      </c>
      <c r="C86" s="826"/>
      <c r="D86" s="826"/>
      <c r="E86" s="826"/>
      <c r="F86" s="826"/>
      <c r="G86" s="826"/>
      <c r="H86" s="826"/>
      <c r="I86" s="826"/>
      <c r="J86" s="826"/>
      <c r="K86" s="826"/>
      <c r="L86" s="826"/>
      <c r="M86" s="827"/>
      <c r="N86" s="52">
        <f>L83+L84+L85</f>
        <v>326.81437296137807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1416.1956161659716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2021-04-06T20:48:25Z</dcterms:modified>
</cp:coreProperties>
</file>