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7EC55561-6F7E-4FA3-B93E-D36BF7FA3C49}"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7" i="2" s="1"/>
  <c r="D51" i="2"/>
  <c r="D52" i="2" s="1"/>
  <c r="D47" i="2"/>
  <c r="D46" i="2"/>
  <c r="D45" i="2"/>
  <c r="D36" i="2"/>
  <c r="D29" i="2"/>
  <c r="D9" i="2"/>
  <c r="D38" i="2" l="1"/>
  <c r="D32" i="2"/>
  <c r="D33" i="2"/>
  <c r="D39" i="2"/>
  <c r="D34" i="2"/>
  <c r="D31" i="2"/>
  <c r="D35" i="2"/>
  <c r="M70" i="374"/>
  <c r="B77" i="244"/>
  <c r="M58" i="244"/>
  <c r="N58" i="244" s="1"/>
  <c r="J58" i="244"/>
  <c r="B58" i="244"/>
  <c r="B57" i="244"/>
  <c r="K44" i="244"/>
  <c r="N44" i="244" s="1"/>
  <c r="B44" i="244"/>
  <c r="K77" i="244"/>
  <c r="I77" i="244" s="1"/>
  <c r="L59" i="25"/>
  <c r="L59" i="23"/>
  <c r="B48" i="276"/>
  <c r="J48" i="276"/>
  <c r="M48" i="276"/>
  <c r="N48" i="276" s="1"/>
  <c r="N56" i="276" s="1"/>
  <c r="B72" i="276"/>
  <c r="K72" i="276"/>
  <c r="I72" i="276" s="1"/>
  <c r="K39" i="57"/>
  <c r="N39" i="57" s="1"/>
  <c r="B39" i="57"/>
  <c r="M72" i="150"/>
  <c r="M73" i="150" s="1"/>
  <c r="M74"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L58" i="283"/>
  <c r="K58" i="283"/>
  <c r="B58" i="283"/>
  <c r="B61" i="270"/>
  <c r="K66" i="268"/>
  <c r="B66" i="268"/>
  <c r="B65" i="268"/>
  <c r="L69" i="252"/>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B36" i="369"/>
  <c r="K70" i="367"/>
  <c r="N70" i="367" s="1"/>
  <c r="N76" i="367" s="1"/>
  <c r="N41" i="367" s="1"/>
  <c r="N43" i="367" s="1"/>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N77" i="354" s="1"/>
  <c r="N41" i="354" s="1"/>
  <c r="N43"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N71" i="346" s="1"/>
  <c r="N77" i="346" s="1"/>
  <c r="N41" i="346" s="1"/>
  <c r="N43" i="346" s="1"/>
  <c r="B71" i="346"/>
  <c r="M49" i="346"/>
  <c r="N49" i="346" s="1"/>
  <c r="J49" i="346"/>
  <c r="B49" i="346"/>
  <c r="M48" i="346"/>
  <c r="N48" i="346" s="1"/>
  <c r="J48" i="346"/>
  <c r="B48" i="346"/>
  <c r="K71" i="345"/>
  <c r="N71" i="345" s="1"/>
  <c r="N77" i="345" s="1"/>
  <c r="N41" i="345" s="1"/>
  <c r="N43" i="345" s="1"/>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I72" i="335" s="1"/>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N55"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N71" i="330" s="1"/>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N72" i="319" s="1"/>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N71" i="317" s="1"/>
  <c r="B71" i="317"/>
  <c r="K60" i="317"/>
  <c r="B60" i="317"/>
  <c r="M51" i="317"/>
  <c r="N51" i="317" s="1"/>
  <c r="J51" i="317"/>
  <c r="B51" i="317"/>
  <c r="M50" i="317"/>
  <c r="N50" i="317" s="1"/>
  <c r="J50" i="317"/>
  <c r="B50" i="317"/>
  <c r="M49" i="317"/>
  <c r="N49" i="317" s="1"/>
  <c r="J49" i="317"/>
  <c r="B49" i="317"/>
  <c r="M48" i="317"/>
  <c r="N48" i="317" s="1"/>
  <c r="J48" i="317"/>
  <c r="B48" i="317"/>
  <c r="K72" i="316"/>
  <c r="N72" i="316" s="1"/>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N71" i="313" s="1"/>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N70" i="310" s="1"/>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N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I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N41" i="239" s="1"/>
  <c r="N43" i="239" s="1"/>
  <c r="B71" i="239"/>
  <c r="B60" i="239"/>
  <c r="M48" i="239"/>
  <c r="N48" i="239" s="1"/>
  <c r="N55" i="239" s="1"/>
  <c r="J48" i="239"/>
  <c r="B48" i="239"/>
  <c r="K71" i="238"/>
  <c r="N71" i="238" s="1"/>
  <c r="N77" i="238" s="1"/>
  <c r="N41" i="238" s="1"/>
  <c r="B71" i="238"/>
  <c r="B60" i="238"/>
  <c r="M49" i="238"/>
  <c r="N49" i="238" s="1"/>
  <c r="N55"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N55" i="228" s="1"/>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N77" i="182" s="1"/>
  <c r="B77" i="182"/>
  <c r="K76" i="182"/>
  <c r="N76" i="182" s="1"/>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B76" i="177"/>
  <c r="K75" i="177"/>
  <c r="N75" i="177"/>
  <c r="B75" i="177"/>
  <c r="K74" i="177"/>
  <c r="N74" i="177" s="1"/>
  <c r="B74" i="177"/>
  <c r="K64" i="177"/>
  <c r="B64" i="177"/>
  <c r="K63" i="177"/>
  <c r="B63" i="177"/>
  <c r="M54" i="177"/>
  <c r="N54" i="177" s="1"/>
  <c r="N58"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N58"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N59"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N59"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I75" i="174" s="1"/>
  <c r="B75" i="174"/>
  <c r="K74" i="174"/>
  <c r="N74" i="174" s="1"/>
  <c r="B74" i="174"/>
  <c r="K64" i="174"/>
  <c r="B64" i="174"/>
  <c r="K63" i="174"/>
  <c r="B63" i="174"/>
  <c r="M54" i="174"/>
  <c r="N54" i="174" s="1"/>
  <c r="N58"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I74" i="172" s="1"/>
  <c r="B74" i="172"/>
  <c r="K64" i="172"/>
  <c r="B64" i="172"/>
  <c r="K63" i="172"/>
  <c r="B63" i="172"/>
  <c r="M54" i="172"/>
  <c r="N54" i="172" s="1"/>
  <c r="N58"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B77" i="170"/>
  <c r="K76" i="170"/>
  <c r="N76" i="170" s="1"/>
  <c r="B76" i="170"/>
  <c r="K75" i="170"/>
  <c r="N75" i="170" s="1"/>
  <c r="B75" i="170"/>
  <c r="K65" i="170"/>
  <c r="B65" i="170"/>
  <c r="K64" i="170"/>
  <c r="B64" i="170"/>
  <c r="M55" i="170"/>
  <c r="N55" i="170" s="1"/>
  <c r="N59"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I77" i="168" s="1"/>
  <c r="B77" i="168"/>
  <c r="K76" i="168"/>
  <c r="N76" i="168" s="1"/>
  <c r="B76" i="168"/>
  <c r="K75" i="168"/>
  <c r="B75" i="168"/>
  <c r="K65" i="168"/>
  <c r="B65" i="168"/>
  <c r="K64" i="168"/>
  <c r="B64" i="168"/>
  <c r="M55" i="168"/>
  <c r="N55" i="168" s="1"/>
  <c r="N59"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N61"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N58"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B77" i="155"/>
  <c r="K76" i="155"/>
  <c r="B76" i="155"/>
  <c r="K75" i="155"/>
  <c r="N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I73" i="150" s="1"/>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N53"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N53"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N53"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5" i="126" s="1"/>
  <c r="J48" i="126"/>
  <c r="B48" i="126"/>
  <c r="M48" i="125"/>
  <c r="N48" i="125" s="1"/>
  <c r="N54" i="125" s="1"/>
  <c r="N78" i="125" s="1"/>
  <c r="L85" i="125" s="1"/>
  <c r="J48" i="125"/>
  <c r="B48" i="125"/>
  <c r="M48" i="123"/>
  <c r="N48" i="123" s="1"/>
  <c r="N54" i="123" s="1"/>
  <c r="N78" i="123" s="1"/>
  <c r="L85" i="123" s="1"/>
  <c r="J48" i="123"/>
  <c r="B48" i="123"/>
  <c r="M48" i="124"/>
  <c r="N48" i="124" s="1"/>
  <c r="N54" i="124" s="1"/>
  <c r="N78" i="124" s="1"/>
  <c r="J48" i="124"/>
  <c r="B48" i="124"/>
  <c r="M48" i="122"/>
  <c r="N48" i="122" s="1"/>
  <c r="N54" i="122" s="1"/>
  <c r="N78" i="122" s="1"/>
  <c r="J48" i="122"/>
  <c r="B48" i="122"/>
  <c r="M48" i="121"/>
  <c r="N48" i="121" s="1"/>
  <c r="N54" i="121" s="1"/>
  <c r="J48" i="121"/>
  <c r="B48" i="121"/>
  <c r="M48" i="120"/>
  <c r="N48" i="120" s="1"/>
  <c r="N54" i="120" s="1"/>
  <c r="N78" i="120" s="1"/>
  <c r="L84" i="120" s="1"/>
  <c r="J48" i="120"/>
  <c r="B48" i="120"/>
  <c r="M48" i="119"/>
  <c r="N48" i="119" s="1"/>
  <c r="N54" i="119" s="1"/>
  <c r="N78" i="119" s="1"/>
  <c r="L85"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L84" i="115" s="1"/>
  <c r="J48" i="115"/>
  <c r="B48" i="115"/>
  <c r="M48" i="116"/>
  <c r="N48" i="116" s="1"/>
  <c r="N54" i="116" s="1"/>
  <c r="N78" i="116" s="1"/>
  <c r="J48" i="116"/>
  <c r="B48" i="116"/>
  <c r="M48" i="114"/>
  <c r="N48" i="114" s="1"/>
  <c r="N54" i="114" s="1"/>
  <c r="N78" i="114" s="1"/>
  <c r="J48" i="114"/>
  <c r="B48" i="114"/>
  <c r="M48" i="113"/>
  <c r="N48" i="113" s="1"/>
  <c r="N54" i="113" s="1"/>
  <c r="N78" i="113" s="1"/>
  <c r="L84" i="113" s="1"/>
  <c r="J48" i="113"/>
  <c r="B48" i="113"/>
  <c r="M48" i="112"/>
  <c r="N48" i="112" s="1"/>
  <c r="N54" i="112" s="1"/>
  <c r="N78" i="112" s="1"/>
  <c r="L84" i="112" s="1"/>
  <c r="J48" i="112"/>
  <c r="B48" i="112"/>
  <c r="M48" i="111"/>
  <c r="N48" i="111" s="1"/>
  <c r="N54" i="111" s="1"/>
  <c r="N78" i="111" s="1"/>
  <c r="L84" i="111" s="1"/>
  <c r="J48" i="111"/>
  <c r="B48" i="111"/>
  <c r="M48" i="110"/>
  <c r="N48" i="110" s="1"/>
  <c r="N54" i="110" s="1"/>
  <c r="J48" i="110"/>
  <c r="B48" i="110"/>
  <c r="M48" i="109"/>
  <c r="N48" i="109" s="1"/>
  <c r="N54" i="109" s="1"/>
  <c r="N78" i="109" s="1"/>
  <c r="L83" i="109" s="1"/>
  <c r="J48" i="109"/>
  <c r="B48" i="109"/>
  <c r="K71" i="108"/>
  <c r="N71" i="108" s="1"/>
  <c r="B71" i="108"/>
  <c r="K70" i="108"/>
  <c r="N70" i="108" s="1"/>
  <c r="B70" i="108"/>
  <c r="K59" i="108"/>
  <c r="N59" i="108" s="1"/>
  <c r="N65" i="108" s="1"/>
  <c r="B59" i="108"/>
  <c r="M48" i="108"/>
  <c r="N48" i="108" s="1"/>
  <c r="N54" i="108" s="1"/>
  <c r="J48" i="108"/>
  <c r="B48" i="108"/>
  <c r="K38" i="108"/>
  <c r="N38" i="108" s="1"/>
  <c r="B38" i="108"/>
  <c r="K37" i="108"/>
  <c r="N37" i="108" s="1"/>
  <c r="B37" i="108"/>
  <c r="K36" i="108"/>
  <c r="N36" i="108" s="1"/>
  <c r="B36" i="108"/>
  <c r="K71" i="107"/>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3"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I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N54"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I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N78"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N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I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I71" i="66" s="1"/>
  <c r="B71" i="66"/>
  <c r="K70" i="66"/>
  <c r="I70" i="66" s="1"/>
  <c r="B70" i="66"/>
  <c r="M48" i="66"/>
  <c r="N48" i="66" s="1"/>
  <c r="N54" i="66" s="1"/>
  <c r="J48" i="66"/>
  <c r="B48" i="66"/>
  <c r="K71" i="65"/>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I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I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I71" i="54" s="1"/>
  <c r="B71" i="54"/>
  <c r="K70" i="54"/>
  <c r="I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I73" i="48" s="1"/>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I70"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I70"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N59" i="31" s="1"/>
  <c r="N65" i="31" s="1"/>
  <c r="K59" i="31"/>
  <c r="B59" i="31"/>
  <c r="N54" i="31"/>
  <c r="K36" i="31"/>
  <c r="N36" i="31" s="1"/>
  <c r="B36" i="31"/>
  <c r="K70" i="30"/>
  <c r="N70" i="30" s="1"/>
  <c r="N76" i="30" s="1"/>
  <c r="N42" i="30" s="1"/>
  <c r="B70" i="30"/>
  <c r="K59" i="30"/>
  <c r="B59" i="30"/>
  <c r="N54" i="30"/>
  <c r="K36" i="30"/>
  <c r="N36" i="30" s="1"/>
  <c r="B36" i="30"/>
  <c r="K70" i="29"/>
  <c r="I70"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I70" i="26" s="1"/>
  <c r="B70" i="26"/>
  <c r="K59" i="26"/>
  <c r="H59" i="26"/>
  <c r="B59" i="26"/>
  <c r="N54" i="26"/>
  <c r="K36" i="26"/>
  <c r="N36" i="26" s="1"/>
  <c r="B36" i="26"/>
  <c r="K71" i="25"/>
  <c r="I71" i="25" s="1"/>
  <c r="B71" i="25"/>
  <c r="K70" i="25"/>
  <c r="N70" i="25" s="1"/>
  <c r="B70" i="25"/>
  <c r="K59" i="25"/>
  <c r="H59" i="25"/>
  <c r="B59" i="25"/>
  <c r="N54" i="25"/>
  <c r="K37" i="25"/>
  <c r="N37" i="25" s="1"/>
  <c r="B37" i="25"/>
  <c r="K36" i="25"/>
  <c r="N36" i="25" s="1"/>
  <c r="B36" i="25"/>
  <c r="K71" i="24"/>
  <c r="B71" i="24"/>
  <c r="K70" i="24"/>
  <c r="N70" i="24" s="1"/>
  <c r="B70" i="24"/>
  <c r="K59" i="24"/>
  <c r="H59" i="24"/>
  <c r="B59" i="24"/>
  <c r="K37" i="24"/>
  <c r="N37" i="24" s="1"/>
  <c r="B37" i="24"/>
  <c r="K36" i="24"/>
  <c r="N36" i="24" s="1"/>
  <c r="B36" i="24"/>
  <c r="K70" i="23"/>
  <c r="N70" i="23" s="1"/>
  <c r="N76" i="23" s="1"/>
  <c r="N42" i="23" s="1"/>
  <c r="B70" i="23"/>
  <c r="K59" i="23"/>
  <c r="N59" i="23" s="1"/>
  <c r="N65" i="23" s="1"/>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I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I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I70" i="9" s="1"/>
  <c r="B70" i="9"/>
  <c r="L59" i="9"/>
  <c r="K59" i="9"/>
  <c r="H59" i="9"/>
  <c r="B59" i="9"/>
  <c r="K37" i="9"/>
  <c r="N37" i="9" s="1"/>
  <c r="B37" i="9"/>
  <c r="K36" i="9"/>
  <c r="N36" i="9" s="1"/>
  <c r="B36" i="9"/>
  <c r="K70" i="7"/>
  <c r="N70" i="7" s="1"/>
  <c r="N76" i="7" s="1"/>
  <c r="N42" i="7" s="1"/>
  <c r="B70" i="7"/>
  <c r="K59" i="7"/>
  <c r="N59" i="7"/>
  <c r="N65" i="7" s="1"/>
  <c r="H59" i="7"/>
  <c r="B59" i="7"/>
  <c r="K38" i="7"/>
  <c r="N38" i="7" s="1"/>
  <c r="B38" i="7"/>
  <c r="K37" i="7"/>
  <c r="N37" i="7" s="1"/>
  <c r="B37" i="7"/>
  <c r="K36" i="7"/>
  <c r="N36" i="7" s="1"/>
  <c r="B36" i="7"/>
  <c r="N43" i="238"/>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7" i="257"/>
  <c r="N41" i="257" s="1"/>
  <c r="N43" i="257" s="1"/>
  <c r="N77" i="322"/>
  <c r="N79" i="322" s="1"/>
  <c r="L86" i="322" s="1"/>
  <c r="N77" i="263"/>
  <c r="N41" i="263" s="1"/>
  <c r="N78" i="274"/>
  <c r="N41" i="274" s="1"/>
  <c r="N75" i="301"/>
  <c r="N41" i="301" s="1"/>
  <c r="N43" i="301" s="1"/>
  <c r="N76" i="138"/>
  <c r="N41" i="138" s="1"/>
  <c r="N76" i="142"/>
  <c r="N41" i="142" s="1"/>
  <c r="N43" i="142" s="1"/>
  <c r="I70" i="53"/>
  <c r="I75" i="157"/>
  <c r="I76" i="157"/>
  <c r="N60" i="261"/>
  <c r="N66" i="261" s="1"/>
  <c r="N37" i="137"/>
  <c r="I69" i="138"/>
  <c r="I70" i="138"/>
  <c r="I71" i="235"/>
  <c r="I75" i="282"/>
  <c r="I77" i="282"/>
  <c r="I78" i="282"/>
  <c r="I72" i="250"/>
  <c r="I71" i="258"/>
  <c r="I72" i="258"/>
  <c r="I69" i="298"/>
  <c r="I70" i="298"/>
  <c r="I71" i="306"/>
  <c r="I71" i="308"/>
  <c r="I72" i="308"/>
  <c r="I71" i="334"/>
  <c r="I70" i="68"/>
  <c r="I69" i="209"/>
  <c r="I70" i="209"/>
  <c r="I69" i="142"/>
  <c r="I69" i="146"/>
  <c r="I74" i="160"/>
  <c r="I76" i="160"/>
  <c r="N75" i="174"/>
  <c r="N76" i="174"/>
  <c r="I74" i="189"/>
  <c r="I76" i="189"/>
  <c r="I67" i="228"/>
  <c r="I67" i="229"/>
  <c r="I71" i="241"/>
  <c r="N64" i="244"/>
  <c r="N70" i="244" s="1"/>
  <c r="I71" i="262"/>
  <c r="I72" i="262"/>
  <c r="I71" i="265"/>
  <c r="I72" i="265"/>
  <c r="I72" i="271"/>
  <c r="I73" i="271"/>
  <c r="I71" i="339"/>
  <c r="I71" i="340"/>
  <c r="I71" i="343"/>
  <c r="I71" i="347"/>
  <c r="I72" i="347"/>
  <c r="I70" i="64"/>
  <c r="I70" i="75"/>
  <c r="I71" i="88"/>
  <c r="I69" i="141"/>
  <c r="I69" i="147"/>
  <c r="I69" i="143"/>
  <c r="I77" i="165"/>
  <c r="I79" i="165"/>
  <c r="I75" i="171"/>
  <c r="I76" i="171"/>
  <c r="I77" i="171"/>
  <c r="I74" i="179"/>
  <c r="I75" i="179"/>
  <c r="I76" i="179"/>
  <c r="I75" i="177"/>
  <c r="N76" i="214"/>
  <c r="N42" i="214" s="1"/>
  <c r="I71" i="214"/>
  <c r="I68" i="227"/>
  <c r="I71" i="237"/>
  <c r="N74" i="247"/>
  <c r="I74" i="247"/>
  <c r="N73" i="248"/>
  <c r="I73" i="248"/>
  <c r="N74" i="248"/>
  <c r="N76" i="248"/>
  <c r="I76" i="248"/>
  <c r="I71" i="261"/>
  <c r="I71" i="263"/>
  <c r="I72" i="263"/>
  <c r="I75" i="266"/>
  <c r="I76" i="266"/>
  <c r="I75" i="280"/>
  <c r="I77" i="280"/>
  <c r="I78" i="280"/>
  <c r="I69" i="289"/>
  <c r="I70" i="289"/>
  <c r="I69" i="291"/>
  <c r="I70" i="291"/>
  <c r="I72" i="294"/>
  <c r="I71" i="296"/>
  <c r="I72" i="296"/>
  <c r="I69" i="309"/>
  <c r="I70" i="309"/>
  <c r="I71" i="322"/>
  <c r="I72" i="322"/>
  <c r="I71" i="328"/>
  <c r="I72" i="328"/>
  <c r="I71" i="337"/>
  <c r="I72" i="337"/>
  <c r="I71" i="371"/>
  <c r="I71" i="342"/>
  <c r="I72" i="342"/>
  <c r="I71" i="356"/>
  <c r="I72" i="356"/>
  <c r="I71" i="360"/>
  <c r="N73" i="48"/>
  <c r="N70" i="60"/>
  <c r="I71" i="69"/>
  <c r="I70" i="86"/>
  <c r="I70" i="90"/>
  <c r="I70" i="96"/>
  <c r="I71" i="96"/>
  <c r="I70" i="106"/>
  <c r="I71" i="106"/>
  <c r="I70" i="148"/>
  <c r="I69" i="145"/>
  <c r="I75" i="154"/>
  <c r="I76" i="154"/>
  <c r="N81" i="157"/>
  <c r="N47" i="157" s="1"/>
  <c r="I77" i="157"/>
  <c r="N75" i="182"/>
  <c r="I75" i="182"/>
  <c r="I77" i="182"/>
  <c r="I74" i="164"/>
  <c r="I75" i="164"/>
  <c r="I76" i="164"/>
  <c r="I74" i="188"/>
  <c r="I75" i="188"/>
  <c r="N76" i="212"/>
  <c r="N42" i="212" s="1"/>
  <c r="I70" i="216"/>
  <c r="I78" i="220"/>
  <c r="N55" i="233"/>
  <c r="I71" i="233"/>
  <c r="I72" i="233"/>
  <c r="I70" i="234"/>
  <c r="I71" i="234"/>
  <c r="I71" i="236"/>
  <c r="I71" i="240"/>
  <c r="I70" i="243"/>
  <c r="I72" i="243"/>
  <c r="N69" i="246"/>
  <c r="I79" i="252"/>
  <c r="I80" i="252"/>
  <c r="I82" i="252"/>
  <c r="I71" i="259"/>
  <c r="I72" i="259"/>
  <c r="I85" i="260"/>
  <c r="I75" i="267"/>
  <c r="I72" i="273"/>
  <c r="I73" i="273"/>
  <c r="I72" i="274"/>
  <c r="I73" i="274"/>
  <c r="I72" i="275"/>
  <c r="I72" i="277"/>
  <c r="N61" i="281"/>
  <c r="N67" i="281" s="1"/>
  <c r="N80" i="281" s="1"/>
  <c r="I70" i="284"/>
  <c r="N69" i="285"/>
  <c r="I69" i="285"/>
  <c r="N70" i="285"/>
  <c r="I70" i="285"/>
  <c r="N70" i="287"/>
  <c r="I70" i="287"/>
  <c r="N43" i="261"/>
  <c r="I69" i="293"/>
  <c r="I70" i="293"/>
  <c r="I69" i="297"/>
  <c r="I70" i="297"/>
  <c r="I69" i="299"/>
  <c r="I69" i="301"/>
  <c r="I70" i="301"/>
  <c r="N53" i="302"/>
  <c r="I69" i="302"/>
  <c r="I69" i="303"/>
  <c r="I69" i="305"/>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72" i="150"/>
  <c r="I72" i="150"/>
  <c r="N73" i="150"/>
  <c r="N74" i="150"/>
  <c r="N76" i="155"/>
  <c r="I76" i="155"/>
  <c r="N75" i="162"/>
  <c r="I75" i="162"/>
  <c r="N76" i="162"/>
  <c r="I76" i="162"/>
  <c r="N77" i="162"/>
  <c r="I77" i="162"/>
  <c r="N75" i="172"/>
  <c r="I75" i="172"/>
  <c r="N76" i="172"/>
  <c r="I76" i="172"/>
  <c r="I71" i="55"/>
  <c r="I70" i="58"/>
  <c r="I70" i="83"/>
  <c r="I71" i="83"/>
  <c r="I71" i="85"/>
  <c r="I70" i="92"/>
  <c r="I71" i="92"/>
  <c r="I71" i="94"/>
  <c r="I71" i="95"/>
  <c r="I71" i="101"/>
  <c r="I71" i="103"/>
  <c r="I70" i="129"/>
  <c r="I70" i="128"/>
  <c r="I70" i="130"/>
  <c r="I70" i="132"/>
  <c r="I69" i="133"/>
  <c r="I69" i="135"/>
  <c r="I69" i="136"/>
  <c r="I69" i="137"/>
  <c r="I70" i="139"/>
  <c r="I69" i="140"/>
  <c r="N75" i="158"/>
  <c r="I75" i="158"/>
  <c r="N76" i="158"/>
  <c r="I76" i="158"/>
  <c r="N77" i="158"/>
  <c r="I77" i="158"/>
  <c r="N75" i="168"/>
  <c r="I75" i="168"/>
  <c r="I76" i="168"/>
  <c r="N77" i="168"/>
  <c r="I76" i="176"/>
  <c r="I77" i="176"/>
  <c r="I75" i="178"/>
  <c r="I76" i="178"/>
  <c r="I77" i="178"/>
  <c r="I74" i="180"/>
  <c r="I76" i="180"/>
  <c r="I74" i="181"/>
  <c r="I75" i="181"/>
  <c r="I76" i="181"/>
  <c r="I74" i="183"/>
  <c r="I75" i="183"/>
  <c r="I76" i="183"/>
  <c r="I74" i="184"/>
  <c r="I75" i="184"/>
  <c r="I76" i="184"/>
  <c r="I75" i="185"/>
  <c r="I76" i="185"/>
  <c r="I77" i="185"/>
  <c r="I75" i="186"/>
  <c r="I76" i="186"/>
  <c r="I75" i="187"/>
  <c r="I76" i="187"/>
  <c r="I70" i="192"/>
  <c r="I70" i="231"/>
  <c r="I71" i="231"/>
  <c r="I72" i="232"/>
  <c r="N54" i="234"/>
  <c r="N54" i="242"/>
  <c r="N59" i="242"/>
  <c r="N65" i="242" s="1"/>
  <c r="I70" i="242"/>
  <c r="I71" i="242"/>
  <c r="I77" i="245"/>
  <c r="I80" i="245"/>
  <c r="I71" i="213"/>
  <c r="I71" i="215"/>
  <c r="I75" i="217"/>
  <c r="N80" i="218"/>
  <c r="N46" i="218" s="1"/>
  <c r="N48" i="218" s="1"/>
  <c r="N82" i="218" s="1"/>
  <c r="I75" i="218"/>
  <c r="I75" i="219"/>
  <c r="I77" i="207"/>
  <c r="I78" i="221"/>
  <c r="I66" i="228"/>
  <c r="I71" i="254"/>
  <c r="I71" i="256"/>
  <c r="I72" i="256"/>
  <c r="I73" i="256"/>
  <c r="I71" i="257"/>
  <c r="I72" i="257"/>
  <c r="N80" i="277"/>
  <c r="L85" i="277" s="1"/>
  <c r="N71" i="307"/>
  <c r="I71" i="307"/>
  <c r="N72" i="307"/>
  <c r="I72" i="307"/>
  <c r="N71" i="314"/>
  <c r="I71" i="314"/>
  <c r="N72" i="314"/>
  <c r="I72" i="314"/>
  <c r="N71" i="316"/>
  <c r="I71" i="316"/>
  <c r="I72" i="316"/>
  <c r="N71" i="318"/>
  <c r="I71" i="318"/>
  <c r="N72" i="318"/>
  <c r="I72" i="318"/>
  <c r="N71" i="335"/>
  <c r="I71" i="335"/>
  <c r="N72" i="335"/>
  <c r="N71" i="336"/>
  <c r="N77" i="336" s="1"/>
  <c r="N41" i="336" s="1"/>
  <c r="N43" i="336" s="1"/>
  <c r="I71" i="336"/>
  <c r="N71" i="344"/>
  <c r="I71" i="344"/>
  <c r="N72" i="344"/>
  <c r="I72" i="344"/>
  <c r="N71" i="351"/>
  <c r="N77" i="351" s="1"/>
  <c r="N41" i="351" s="1"/>
  <c r="N43" i="351" s="1"/>
  <c r="I71" i="351"/>
  <c r="N72" i="351"/>
  <c r="I72" i="351"/>
  <c r="N71" i="353"/>
  <c r="I71" i="353"/>
  <c r="N72" i="353"/>
  <c r="I72" i="353"/>
  <c r="N71" i="357"/>
  <c r="I71" i="357"/>
  <c r="N72" i="357"/>
  <c r="I72" i="357"/>
  <c r="I70" i="367"/>
  <c r="I72" i="264"/>
  <c r="I75" i="268"/>
  <c r="I72" i="270"/>
  <c r="I73" i="270"/>
  <c r="I72" i="272"/>
  <c r="N56" i="275"/>
  <c r="I77" i="279"/>
  <c r="I78" i="279"/>
  <c r="I80" i="279"/>
  <c r="I69" i="283"/>
  <c r="I70" i="286"/>
  <c r="I70" i="290"/>
  <c r="I69" i="292"/>
  <c r="I71" i="295"/>
  <c r="I72" i="295"/>
  <c r="N69" i="300"/>
  <c r="I69" i="300"/>
  <c r="N70" i="300"/>
  <c r="I70" i="300"/>
  <c r="N69" i="304"/>
  <c r="N75" i="304" s="1"/>
  <c r="N41" i="304" s="1"/>
  <c r="N43" i="304" s="1"/>
  <c r="N77" i="304" s="1"/>
  <c r="L84" i="304" s="1"/>
  <c r="I69" i="304"/>
  <c r="N69" i="310"/>
  <c r="I69" i="310"/>
  <c r="N71" i="311"/>
  <c r="I71" i="311"/>
  <c r="N72" i="311"/>
  <c r="I72" i="311"/>
  <c r="N72" i="313"/>
  <c r="I72" i="313"/>
  <c r="N71" i="315"/>
  <c r="I71" i="315"/>
  <c r="I72" i="315"/>
  <c r="N72" i="317"/>
  <c r="I72" i="317"/>
  <c r="N71" i="319"/>
  <c r="I71" i="319"/>
  <c r="N71" i="320"/>
  <c r="I71" i="320"/>
  <c r="N72" i="320"/>
  <c r="I72" i="320"/>
  <c r="N79" i="327"/>
  <c r="N43" i="329"/>
  <c r="I71" i="330"/>
  <c r="N72" i="330"/>
  <c r="I72" i="330"/>
  <c r="N71" i="331"/>
  <c r="I71" i="331"/>
  <c r="N72" i="331"/>
  <c r="I72" i="331"/>
  <c r="N79" i="339"/>
  <c r="N55" i="313"/>
  <c r="N55" i="317"/>
  <c r="N55" i="333"/>
  <c r="N55" i="335"/>
  <c r="N71" i="350"/>
  <c r="I71" i="350"/>
  <c r="N72" i="350"/>
  <c r="I72" i="350"/>
  <c r="N71" i="352"/>
  <c r="I71" i="352"/>
  <c r="N72" i="352"/>
  <c r="I72" i="352"/>
  <c r="N71" i="355"/>
  <c r="I71" i="355"/>
  <c r="N72" i="355"/>
  <c r="I72" i="355"/>
  <c r="I71" i="359"/>
  <c r="N72" i="359"/>
  <c r="I72" i="359"/>
  <c r="N71" i="366"/>
  <c r="N77" i="366" s="1"/>
  <c r="N41" i="366" s="1"/>
  <c r="N43" i="366" s="1"/>
  <c r="I71" i="366"/>
  <c r="L83" i="370"/>
  <c r="L85" i="370"/>
  <c r="L85" i="11"/>
  <c r="L59" i="17"/>
  <c r="N59" i="17" s="1"/>
  <c r="N65" i="17" s="1"/>
  <c r="L59" i="19"/>
  <c r="N59" i="19" s="1"/>
  <c r="N65" i="19" s="1"/>
  <c r="L83" i="11"/>
  <c r="L84" i="369"/>
  <c r="L83" i="369"/>
  <c r="L85" i="369"/>
  <c r="N58" i="248"/>
  <c r="N55" i="254"/>
  <c r="N64" i="249"/>
  <c r="I73" i="249"/>
  <c r="I76" i="249"/>
  <c r="I83" i="246"/>
  <c r="I84" i="246"/>
  <c r="N59" i="158"/>
  <c r="N58" i="183"/>
  <c r="N59" i="185"/>
  <c r="N59" i="187"/>
  <c r="N55" i="331"/>
  <c r="N55" i="345"/>
  <c r="N55" i="346"/>
  <c r="N55" i="348"/>
  <c r="N55" i="366"/>
  <c r="N78" i="226"/>
  <c r="L83" i="226" s="1"/>
  <c r="N78" i="225"/>
  <c r="L84" i="225" s="1"/>
  <c r="N78" i="224"/>
  <c r="L83" i="224" s="1"/>
  <c r="N62" i="220"/>
  <c r="I74" i="218"/>
  <c r="I74" i="217"/>
  <c r="I70" i="215"/>
  <c r="I70" i="214"/>
  <c r="I70" i="212"/>
  <c r="N59" i="245"/>
  <c r="N55" i="264"/>
  <c r="N59" i="280"/>
  <c r="N53" i="283"/>
  <c r="N55" i="360"/>
  <c r="I71" i="193"/>
  <c r="I72" i="193"/>
  <c r="N75" i="192"/>
  <c r="N41" i="192" s="1"/>
  <c r="I69" i="192"/>
  <c r="I69" i="191"/>
  <c r="I69" i="190"/>
  <c r="N78" i="121"/>
  <c r="L83" i="121" s="1"/>
  <c r="N53" i="140"/>
  <c r="N59" i="182"/>
  <c r="N58" i="184"/>
  <c r="N59" i="186"/>
  <c r="N59" i="157"/>
  <c r="N58" i="188"/>
  <c r="N53" i="192"/>
  <c r="N55" i="257"/>
  <c r="N55" i="259"/>
  <c r="N55" i="347"/>
  <c r="N55" i="365"/>
  <c r="N53" i="291"/>
  <c r="N53" i="301"/>
  <c r="N55" i="328"/>
  <c r="N55" i="330"/>
  <c r="N55" i="342"/>
  <c r="N55" i="344"/>
  <c r="N55" i="359"/>
  <c r="L85" i="120"/>
  <c r="L85" i="122"/>
  <c r="L83" i="122"/>
  <c r="L84" i="122"/>
  <c r="L83" i="126"/>
  <c r="L84" i="126"/>
  <c r="N59" i="176"/>
  <c r="N58" i="180"/>
  <c r="N55" i="236"/>
  <c r="N55" i="237"/>
  <c r="N53" i="290"/>
  <c r="N53" i="292"/>
  <c r="N55" i="295"/>
  <c r="N53" i="310"/>
  <c r="N55" i="312"/>
  <c r="N55" i="316"/>
  <c r="N55" i="354"/>
  <c r="L84" i="118"/>
  <c r="L83" i="118"/>
  <c r="L83" i="117"/>
  <c r="L85" i="117"/>
  <c r="L84" i="114"/>
  <c r="L85" i="114"/>
  <c r="L83" i="114"/>
  <c r="L85" i="113"/>
  <c r="N78" i="110"/>
  <c r="L84" i="110" s="1"/>
  <c r="L84" i="109"/>
  <c r="L84" i="104"/>
  <c r="L85" i="77"/>
  <c r="I70" i="12"/>
  <c r="L59" i="108"/>
  <c r="L59" i="107"/>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L64" i="168"/>
  <c r="N64" i="168" s="1"/>
  <c r="L63" i="164"/>
  <c r="N63" i="164" s="1"/>
  <c r="L64" i="158"/>
  <c r="N64" i="158" s="1"/>
  <c r="L64" i="155"/>
  <c r="N64" i="155" s="1"/>
  <c r="L66" i="165"/>
  <c r="N66" i="165" s="1"/>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c r="N65" i="212" s="1"/>
  <c r="L64" i="179"/>
  <c r="N64" i="179" s="1"/>
  <c r="N69" i="179" s="1"/>
  <c r="L64" i="172"/>
  <c r="N64" i="172" s="1"/>
  <c r="L67" i="165"/>
  <c r="N67" i="165" s="1"/>
  <c r="L58" i="143"/>
  <c r="N58" i="143" s="1"/>
  <c r="N64" i="143" s="1"/>
  <c r="L58" i="147"/>
  <c r="N58" i="147" s="1"/>
  <c r="N64" i="147" s="1"/>
  <c r="L59" i="90"/>
  <c r="N59" i="90" s="1"/>
  <c r="N65" i="90" s="1"/>
  <c r="L59" i="88"/>
  <c r="N59" i="88"/>
  <c r="N65" i="88" s="1"/>
  <c r="L59" i="86"/>
  <c r="N59" i="86" s="1"/>
  <c r="N65" i="86" s="1"/>
  <c r="L59" i="84"/>
  <c r="N59" i="84" s="1"/>
  <c r="N65" i="84" s="1"/>
  <c r="L59" i="82"/>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c r="L67" i="220"/>
  <c r="N67" i="220" s="1"/>
  <c r="N73" i="220" s="1"/>
  <c r="L58" i="141"/>
  <c r="N58" i="141" s="1"/>
  <c r="N64" i="141" s="1"/>
  <c r="L58" i="140"/>
  <c r="N58" i="140" s="1"/>
  <c r="N64" i="140" s="1"/>
  <c r="L83" i="120" l="1"/>
  <c r="N58" i="160"/>
  <c r="N65" i="249"/>
  <c r="N61" i="273"/>
  <c r="N67" i="273" s="1"/>
  <c r="N69" i="252"/>
  <c r="I70" i="71"/>
  <c r="N59" i="107"/>
  <c r="N65" i="107" s="1"/>
  <c r="I70" i="101"/>
  <c r="N72" i="48"/>
  <c r="N78" i="48" s="1"/>
  <c r="N42" i="48" s="1"/>
  <c r="N43" i="48" s="1"/>
  <c r="N43" i="235"/>
  <c r="N58" i="286"/>
  <c r="N59" i="60"/>
  <c r="N65" i="60" s="1"/>
  <c r="N59" i="26"/>
  <c r="N65" i="26" s="1"/>
  <c r="L85" i="112"/>
  <c r="I77" i="155"/>
  <c r="I71" i="90"/>
  <c r="N59" i="82"/>
  <c r="N65" i="82" s="1"/>
  <c r="N67" i="150"/>
  <c r="N64" i="154"/>
  <c r="L83" i="112"/>
  <c r="N77" i="353"/>
  <c r="N41" i="353" s="1"/>
  <c r="N43" i="353" s="1"/>
  <c r="N77" i="344"/>
  <c r="N41" i="344" s="1"/>
  <c r="N43" i="344" s="1"/>
  <c r="I70" i="100"/>
  <c r="I70" i="145"/>
  <c r="N63" i="248"/>
  <c r="I71" i="97"/>
  <c r="N53" i="135"/>
  <c r="N56" i="150"/>
  <c r="N59" i="154"/>
  <c r="N59" i="155"/>
  <c r="N55" i="235"/>
  <c r="N55" i="251"/>
  <c r="N55" i="311"/>
  <c r="N79" i="311" s="1"/>
  <c r="L86" i="311" s="1"/>
  <c r="N55" i="314"/>
  <c r="I70" i="95"/>
  <c r="I71" i="56"/>
  <c r="N59" i="20"/>
  <c r="N65" i="20" s="1"/>
  <c r="N53" i="299"/>
  <c r="N77" i="303"/>
  <c r="I74" i="50"/>
  <c r="N70" i="34"/>
  <c r="N76" i="34" s="1"/>
  <c r="N42" i="34" s="1"/>
  <c r="N43" i="34" s="1"/>
  <c r="N75" i="292"/>
  <c r="N41" i="292" s="1"/>
  <c r="N43" i="292" s="1"/>
  <c r="I70" i="36"/>
  <c r="N75" i="284"/>
  <c r="N41" i="284" s="1"/>
  <c r="I71" i="15"/>
  <c r="I70" i="33"/>
  <c r="I70" i="63"/>
  <c r="I70" i="55"/>
  <c r="I70" i="32"/>
  <c r="N76" i="15"/>
  <c r="N42" i="15" s="1"/>
  <c r="N80" i="219"/>
  <c r="N46" i="219" s="1"/>
  <c r="N48" i="219" s="1"/>
  <c r="N82" i="219" s="1"/>
  <c r="L89" i="219" s="1"/>
  <c r="N59" i="29"/>
  <c r="N65" i="29" s="1"/>
  <c r="N77" i="352"/>
  <c r="N41" i="352" s="1"/>
  <c r="N43" i="352" s="1"/>
  <c r="N79" i="352" s="1"/>
  <c r="L85" i="352" s="1"/>
  <c r="I70" i="45"/>
  <c r="I70" i="27"/>
  <c r="N70" i="66"/>
  <c r="I71" i="71"/>
  <c r="N59" i="12"/>
  <c r="N65" i="12" s="1"/>
  <c r="N59" i="22"/>
  <c r="N65" i="22" s="1"/>
  <c r="N54" i="82"/>
  <c r="N76" i="148"/>
  <c r="N41" i="148" s="1"/>
  <c r="N76" i="147"/>
  <c r="N41" i="147" s="1"/>
  <c r="N76" i="213"/>
  <c r="N42" i="213" s="1"/>
  <c r="N76" i="215"/>
  <c r="N42" i="215" s="1"/>
  <c r="N77" i="250"/>
  <c r="N41" i="250" s="1"/>
  <c r="N43" i="250" s="1"/>
  <c r="N79" i="250" s="1"/>
  <c r="L84" i="250" s="1"/>
  <c r="N77" i="253"/>
  <c r="N79" i="253" s="1"/>
  <c r="L85" i="253" s="1"/>
  <c r="N77" i="258"/>
  <c r="N41" i="258" s="1"/>
  <c r="N43" i="258" s="1"/>
  <c r="N77" i="265"/>
  <c r="N41" i="265" s="1"/>
  <c r="N43" i="265" s="1"/>
  <c r="N61" i="272"/>
  <c r="N67" i="272" s="1"/>
  <c r="N56" i="273"/>
  <c r="N53" i="297"/>
  <c r="N53" i="298"/>
  <c r="N75" i="298"/>
  <c r="N41" i="298" s="1"/>
  <c r="N43" i="298" s="1"/>
  <c r="N77" i="298" s="1"/>
  <c r="L84" i="298" s="1"/>
  <c r="N77" i="315"/>
  <c r="N41" i="315" s="1"/>
  <c r="N43" i="315" s="1"/>
  <c r="N77" i="319"/>
  <c r="N41" i="319" s="1"/>
  <c r="N43" i="319" s="1"/>
  <c r="N63" i="249"/>
  <c r="N77" i="331"/>
  <c r="N41" i="331" s="1"/>
  <c r="N43" i="331" s="1"/>
  <c r="N79" i="331" s="1"/>
  <c r="N77" i="311"/>
  <c r="N41" i="311" s="1"/>
  <c r="N43" i="311" s="1"/>
  <c r="I70" i="87"/>
  <c r="I71" i="79"/>
  <c r="I71" i="86"/>
  <c r="I71" i="60"/>
  <c r="I70" i="82"/>
  <c r="N78" i="70"/>
  <c r="N54" i="79"/>
  <c r="N53" i="209"/>
  <c r="N59" i="162"/>
  <c r="N58" i="181"/>
  <c r="N56" i="270"/>
  <c r="N56" i="272"/>
  <c r="N55" i="296"/>
  <c r="N77" i="296"/>
  <c r="N41" i="296" s="1"/>
  <c r="N43" i="296" s="1"/>
  <c r="N75" i="297"/>
  <c r="N41" i="297" s="1"/>
  <c r="N43" i="297" s="1"/>
  <c r="N43" i="237"/>
  <c r="N64" i="248"/>
  <c r="L84" i="116"/>
  <c r="L85" i="116"/>
  <c r="N59" i="267"/>
  <c r="N55" i="364"/>
  <c r="N54" i="105"/>
  <c r="N53" i="136"/>
  <c r="N53" i="137"/>
  <c r="N53" i="139"/>
  <c r="N53" i="142"/>
  <c r="N54" i="148"/>
  <c r="N53" i="147"/>
  <c r="N53" i="146"/>
  <c r="N53" i="144"/>
  <c r="N58" i="249"/>
  <c r="N55" i="256"/>
  <c r="N55" i="258"/>
  <c r="N55" i="265"/>
  <c r="N55" i="329"/>
  <c r="N79" i="329" s="1"/>
  <c r="L86" i="329" s="1"/>
  <c r="N55" i="334"/>
  <c r="N55" i="337"/>
  <c r="N55" i="357"/>
  <c r="N54" i="87"/>
  <c r="N55" i="262"/>
  <c r="N55" i="315"/>
  <c r="N55" i="318"/>
  <c r="N55" i="319"/>
  <c r="N79" i="319" s="1"/>
  <c r="L86" i="319" s="1"/>
  <c r="N79" i="371"/>
  <c r="L84" i="371" s="1"/>
  <c r="N54" i="106"/>
  <c r="N54" i="84"/>
  <c r="N54" i="97"/>
  <c r="N54" i="243"/>
  <c r="N53" i="285"/>
  <c r="N53" i="293"/>
  <c r="N55" i="294"/>
  <c r="N54" i="68"/>
  <c r="N53" i="78"/>
  <c r="N77" i="78" s="1"/>
  <c r="L82" i="78" s="1"/>
  <c r="N54" i="90"/>
  <c r="N59" i="282"/>
  <c r="N53" i="284"/>
  <c r="N53" i="286"/>
  <c r="N61" i="207"/>
  <c r="N43" i="208"/>
  <c r="N78" i="208" s="1"/>
  <c r="L85" i="208" s="1"/>
  <c r="N78" i="275"/>
  <c r="N41" i="275" s="1"/>
  <c r="N43" i="275" s="1"/>
  <c r="I80" i="246"/>
  <c r="I79" i="245"/>
  <c r="I70" i="88"/>
  <c r="N76" i="216"/>
  <c r="N42" i="216" s="1"/>
  <c r="N44" i="216" s="1"/>
  <c r="I69" i="290"/>
  <c r="N77" i="314"/>
  <c r="N41" i="314" s="1"/>
  <c r="N43" i="314" s="1"/>
  <c r="I71" i="57"/>
  <c r="I71" i="333"/>
  <c r="I71" i="346"/>
  <c r="I72" i="319"/>
  <c r="I70" i="310"/>
  <c r="N77" i="318"/>
  <c r="N41" i="318" s="1"/>
  <c r="N43" i="318" s="1"/>
  <c r="I74" i="219"/>
  <c r="I70" i="105"/>
  <c r="I70" i="57"/>
  <c r="I70" i="39"/>
  <c r="I70" i="299"/>
  <c r="I73" i="275"/>
  <c r="I71" i="148"/>
  <c r="I70" i="143"/>
  <c r="I71" i="68"/>
  <c r="N43" i="132"/>
  <c r="N78" i="132" s="1"/>
  <c r="L83" i="132" s="1"/>
  <c r="N81" i="155"/>
  <c r="N47" i="155" s="1"/>
  <c r="N49" i="155" s="1"/>
  <c r="N80" i="217"/>
  <c r="N46" i="217" s="1"/>
  <c r="N77" i="312"/>
  <c r="N41" i="312" s="1"/>
  <c r="N43" i="312" s="1"/>
  <c r="N77" i="313"/>
  <c r="N41" i="313" s="1"/>
  <c r="N43" i="313" s="1"/>
  <c r="N77" i="317"/>
  <c r="N41" i="317" s="1"/>
  <c r="N43" i="317" s="1"/>
  <c r="N79" i="317" s="1"/>
  <c r="L86" i="317" s="1"/>
  <c r="N77" i="332"/>
  <c r="N41" i="332" s="1"/>
  <c r="N43" i="332" s="1"/>
  <c r="N79" i="332" s="1"/>
  <c r="I86" i="260"/>
  <c r="I74" i="249"/>
  <c r="I70" i="283"/>
  <c r="I70" i="61"/>
  <c r="I70" i="37"/>
  <c r="I71" i="312"/>
  <c r="I70" i="16"/>
  <c r="I71" i="294"/>
  <c r="I75" i="244"/>
  <c r="I71" i="67"/>
  <c r="N70" i="14"/>
  <c r="N76" i="14" s="1"/>
  <c r="N42" i="14" s="1"/>
  <c r="N43" i="14" s="1"/>
  <c r="N78" i="14" s="1"/>
  <c r="N70" i="17"/>
  <c r="N43" i="31"/>
  <c r="N78" i="31" s="1"/>
  <c r="L85" i="31" s="1"/>
  <c r="N76" i="97"/>
  <c r="N41" i="97" s="1"/>
  <c r="N43" i="97" s="1"/>
  <c r="N76" i="103"/>
  <c r="N41" i="103" s="1"/>
  <c r="N76" i="209"/>
  <c r="N41" i="209" s="1"/>
  <c r="N77" i="328"/>
  <c r="N41" i="328" s="1"/>
  <c r="N43" i="328" s="1"/>
  <c r="N79" i="328" s="1"/>
  <c r="I70" i="134"/>
  <c r="N75" i="285"/>
  <c r="N41" i="285" s="1"/>
  <c r="N43" i="285" s="1"/>
  <c r="I71" i="243"/>
  <c r="I77" i="154"/>
  <c r="I70" i="149"/>
  <c r="I70" i="147"/>
  <c r="N76" i="139"/>
  <c r="N41" i="139" s="1"/>
  <c r="N77" i="259"/>
  <c r="N41" i="259" s="1"/>
  <c r="N43" i="259" s="1"/>
  <c r="N79" i="259" s="1"/>
  <c r="N75" i="287"/>
  <c r="N41" i="287" s="1"/>
  <c r="N76" i="134"/>
  <c r="N41" i="134" s="1"/>
  <c r="N43" i="134" s="1"/>
  <c r="N78" i="134" s="1"/>
  <c r="L85" i="134" s="1"/>
  <c r="I70" i="142"/>
  <c r="I71" i="100"/>
  <c r="I69" i="74"/>
  <c r="I70" i="141"/>
  <c r="I75" i="189"/>
  <c r="N75" i="309"/>
  <c r="N41" i="309" s="1"/>
  <c r="N43" i="309" s="1"/>
  <c r="N77" i="359"/>
  <c r="N41" i="359" s="1"/>
  <c r="N43" i="359" s="1"/>
  <c r="N71" i="12"/>
  <c r="N76" i="12" s="1"/>
  <c r="N42" i="12" s="1"/>
  <c r="N43" i="12" s="1"/>
  <c r="N78" i="12" s="1"/>
  <c r="I70" i="79"/>
  <c r="I70" i="108"/>
  <c r="N79" i="360"/>
  <c r="L85" i="360" s="1"/>
  <c r="I71" i="89"/>
  <c r="I67" i="227"/>
  <c r="N79" i="241"/>
  <c r="L84" i="241" s="1"/>
  <c r="I77" i="221"/>
  <c r="I71" i="87"/>
  <c r="I69" i="72"/>
  <c r="I71" i="212"/>
  <c r="I70" i="144"/>
  <c r="N70" i="26"/>
  <c r="N76" i="26" s="1"/>
  <c r="N42" i="26" s="1"/>
  <c r="N43" i="26" s="1"/>
  <c r="N78" i="26" s="1"/>
  <c r="N81" i="268"/>
  <c r="N41" i="268" s="1"/>
  <c r="N43" i="268" s="1"/>
  <c r="N43" i="236"/>
  <c r="N43" i="130"/>
  <c r="N78" i="130" s="1"/>
  <c r="L84" i="130" s="1"/>
  <c r="N43" i="131"/>
  <c r="N78" i="131" s="1"/>
  <c r="N50" i="228"/>
  <c r="N54" i="231"/>
  <c r="N56" i="232"/>
  <c r="N59" i="244"/>
  <c r="N58" i="247"/>
  <c r="N63" i="252"/>
  <c r="N69" i="260"/>
  <c r="N55" i="263"/>
  <c r="N59" i="266"/>
  <c r="N59" i="268"/>
  <c r="N56" i="271"/>
  <c r="N61" i="279"/>
  <c r="N54" i="85"/>
  <c r="N54" i="80"/>
  <c r="N54" i="89"/>
  <c r="N53" i="143"/>
  <c r="N53" i="287"/>
  <c r="N59" i="24"/>
  <c r="N65" i="24" s="1"/>
  <c r="N69" i="177"/>
  <c r="N58" i="285"/>
  <c r="N70" i="170"/>
  <c r="N69" i="181"/>
  <c r="N74" i="246"/>
  <c r="N68" i="252"/>
  <c r="N74" i="252" s="1"/>
  <c r="N69" i="184"/>
  <c r="N59" i="33"/>
  <c r="N65" i="33" s="1"/>
  <c r="N79" i="353"/>
  <c r="L85" i="353" s="1"/>
  <c r="L85" i="111"/>
  <c r="N54" i="81"/>
  <c r="L83" i="111"/>
  <c r="N86" i="111" s="1"/>
  <c r="N88" i="111" s="1"/>
  <c r="D101" i="5" s="1"/>
  <c r="L84" i="119"/>
  <c r="L83" i="119"/>
  <c r="N79" i="340"/>
  <c r="L84" i="340" s="1"/>
  <c r="N54" i="91"/>
  <c r="N78" i="367"/>
  <c r="L85" i="367" s="1"/>
  <c r="N43" i="127"/>
  <c r="N44" i="215"/>
  <c r="N78" i="215" s="1"/>
  <c r="N43" i="39"/>
  <c r="N43" i="284"/>
  <c r="N43" i="148"/>
  <c r="N43" i="147"/>
  <c r="N43" i="192"/>
  <c r="N43" i="138"/>
  <c r="N86" i="11"/>
  <c r="N88" i="11" s="1"/>
  <c r="D319" i="5" s="1"/>
  <c r="I72" i="312"/>
  <c r="N77" i="264"/>
  <c r="N41" i="264" s="1"/>
  <c r="N81" i="282"/>
  <c r="N44" i="282" s="1"/>
  <c r="N46" i="282" s="1"/>
  <c r="N83" i="282" s="1"/>
  <c r="L90" i="282" s="1"/>
  <c r="I71" i="345"/>
  <c r="I70" i="292"/>
  <c r="I72" i="254"/>
  <c r="I69" i="134"/>
  <c r="N74" i="172"/>
  <c r="N80" i="172" s="1"/>
  <c r="N46" i="172" s="1"/>
  <c r="N48" i="172" s="1"/>
  <c r="I72" i="333"/>
  <c r="I76" i="282"/>
  <c r="I71" i="264"/>
  <c r="I70" i="133"/>
  <c r="I71" i="59"/>
  <c r="I70" i="44"/>
  <c r="I70" i="23"/>
  <c r="I70" i="65"/>
  <c r="I72" i="334"/>
  <c r="N79" i="50"/>
  <c r="N42" i="50" s="1"/>
  <c r="N43" i="50" s="1"/>
  <c r="N76" i="60"/>
  <c r="N42" i="60" s="1"/>
  <c r="N43" i="60" s="1"/>
  <c r="N78" i="60" s="1"/>
  <c r="L84" i="60" s="1"/>
  <c r="N76" i="67"/>
  <c r="N41" i="67" s="1"/>
  <c r="N76" i="88"/>
  <c r="N41" i="88" s="1"/>
  <c r="N43" i="88" s="1"/>
  <c r="N76" i="100"/>
  <c r="N41" i="100" s="1"/>
  <c r="N43" i="100" s="1"/>
  <c r="N78" i="100" s="1"/>
  <c r="L84" i="100" s="1"/>
  <c r="N43" i="129"/>
  <c r="N78" i="129" s="1"/>
  <c r="L83" i="129" s="1"/>
  <c r="N76" i="149"/>
  <c r="N41" i="149" s="1"/>
  <c r="N43" i="149" s="1"/>
  <c r="N78" i="149" s="1"/>
  <c r="N72" i="228"/>
  <c r="N38" i="228" s="1"/>
  <c r="N40" i="228" s="1"/>
  <c r="N77" i="356"/>
  <c r="N41" i="356" s="1"/>
  <c r="N43" i="356" s="1"/>
  <c r="I70" i="103"/>
  <c r="N77" i="247"/>
  <c r="N43" i="247" s="1"/>
  <c r="N45" i="247" s="1"/>
  <c r="N79" i="247" s="1"/>
  <c r="N76" i="140"/>
  <c r="N41" i="140" s="1"/>
  <c r="N43" i="140" s="1"/>
  <c r="N78" i="140" s="1"/>
  <c r="L83" i="140" s="1"/>
  <c r="N86" i="252"/>
  <c r="N45" i="252" s="1"/>
  <c r="N47" i="252" s="1"/>
  <c r="N79" i="345"/>
  <c r="L84" i="345" s="1"/>
  <c r="I73" i="232"/>
  <c r="I69" i="139"/>
  <c r="I70" i="40"/>
  <c r="I69" i="284"/>
  <c r="N70" i="69"/>
  <c r="N76" i="69" s="1"/>
  <c r="N41" i="69" s="1"/>
  <c r="N43" i="69" s="1"/>
  <c r="N78" i="69" s="1"/>
  <c r="L85" i="69" s="1"/>
  <c r="I76" i="280"/>
  <c r="I75" i="180"/>
  <c r="I70" i="52"/>
  <c r="N80" i="174"/>
  <c r="N46" i="174" s="1"/>
  <c r="N48" i="174" s="1"/>
  <c r="N81" i="182"/>
  <c r="N47" i="182" s="1"/>
  <c r="N49" i="182" s="1"/>
  <c r="N80" i="189"/>
  <c r="N46" i="189" s="1"/>
  <c r="N78" i="271"/>
  <c r="N41" i="271" s="1"/>
  <c r="N43" i="271" s="1"/>
  <c r="N80" i="271" s="1"/>
  <c r="L86" i="271" s="1"/>
  <c r="N78" i="273"/>
  <c r="N41" i="273" s="1"/>
  <c r="N43" i="273" s="1"/>
  <c r="I77" i="186"/>
  <c r="I72" i="253"/>
  <c r="I71" i="84"/>
  <c r="I73" i="247"/>
  <c r="I70" i="15"/>
  <c r="I79" i="279"/>
  <c r="N81" i="158"/>
  <c r="N47" i="158" s="1"/>
  <c r="N49" i="158" s="1"/>
  <c r="I75" i="155"/>
  <c r="I69" i="287"/>
  <c r="I75" i="170"/>
  <c r="I71" i="250"/>
  <c r="I70" i="38"/>
  <c r="N79" i="354"/>
  <c r="L85" i="354" s="1"/>
  <c r="I71" i="317"/>
  <c r="I71" i="313"/>
  <c r="I76" i="268"/>
  <c r="I72" i="242"/>
  <c r="I70" i="136"/>
  <c r="I70" i="94"/>
  <c r="I70" i="85"/>
  <c r="I71" i="63"/>
  <c r="I70" i="56"/>
  <c r="I70" i="302"/>
  <c r="I76" i="267"/>
  <c r="N81" i="248"/>
  <c r="N43" i="248" s="1"/>
  <c r="N45" i="248" s="1"/>
  <c r="I71" i="239"/>
  <c r="I70" i="19"/>
  <c r="N76" i="71"/>
  <c r="N41" i="71" s="1"/>
  <c r="N76" i="83"/>
  <c r="N41" i="83" s="1"/>
  <c r="N43" i="83" s="1"/>
  <c r="N76" i="86"/>
  <c r="N41" i="86" s="1"/>
  <c r="N43" i="86" s="1"/>
  <c r="N76" i="105"/>
  <c r="N41" i="105" s="1"/>
  <c r="N43" i="105" s="1"/>
  <c r="N78" i="105" s="1"/>
  <c r="L85" i="105" s="1"/>
  <c r="N77" i="193"/>
  <c r="N43" i="193" s="1"/>
  <c r="N83" i="207"/>
  <c r="N46" i="207" s="1"/>
  <c r="N48" i="207" s="1"/>
  <c r="N85" i="207" s="1"/>
  <c r="L90" i="207" s="1"/>
  <c r="I69" i="286"/>
  <c r="I78" i="207"/>
  <c r="I74" i="177"/>
  <c r="I78" i="165"/>
  <c r="I68" i="229"/>
  <c r="I74" i="174"/>
  <c r="N71" i="81"/>
  <c r="N76" i="81" s="1"/>
  <c r="N41" i="81" s="1"/>
  <c r="N43" i="81" s="1"/>
  <c r="N78" i="81" s="1"/>
  <c r="N76" i="243"/>
  <c r="N40" i="243" s="1"/>
  <c r="N42" i="243" s="1"/>
  <c r="I73" i="272"/>
  <c r="N77" i="357"/>
  <c r="N41" i="357" s="1"/>
  <c r="N43" i="357" s="1"/>
  <c r="I77" i="187"/>
  <c r="I71" i="105"/>
  <c r="I70" i="99"/>
  <c r="I71" i="91"/>
  <c r="I76" i="188"/>
  <c r="I70" i="107"/>
  <c r="N70" i="54"/>
  <c r="I75" i="160"/>
  <c r="N81" i="249"/>
  <c r="N43" i="249" s="1"/>
  <c r="N45" i="249" s="1"/>
  <c r="N83" i="245"/>
  <c r="N45" i="245" s="1"/>
  <c r="N47" i="245" s="1"/>
  <c r="I70" i="135"/>
  <c r="I71" i="80"/>
  <c r="I71" i="82"/>
  <c r="N43" i="47"/>
  <c r="N78" i="47" s="1"/>
  <c r="L85" i="47" s="1"/>
  <c r="N81" i="266"/>
  <c r="N41" i="266" s="1"/>
  <c r="N43" i="266" s="1"/>
  <c r="I71" i="238"/>
  <c r="I76" i="182"/>
  <c r="I69" i="149"/>
  <c r="I70" i="47"/>
  <c r="N79" i="240"/>
  <c r="L84" i="240" s="1"/>
  <c r="I70" i="213"/>
  <c r="I76" i="245"/>
  <c r="N81" i="168"/>
  <c r="N47" i="168" s="1"/>
  <c r="I71" i="102"/>
  <c r="I70" i="72"/>
  <c r="I73" i="50"/>
  <c r="I71" i="14"/>
  <c r="N77" i="150"/>
  <c r="N46" i="150" s="1"/>
  <c r="N48" i="150" s="1"/>
  <c r="N79" i="150" s="1"/>
  <c r="L84" i="150" s="1"/>
  <c r="I71" i="216"/>
  <c r="I76" i="170"/>
  <c r="I70" i="80"/>
  <c r="I70" i="49"/>
  <c r="I70" i="21"/>
  <c r="N76" i="18"/>
  <c r="N42" i="18" s="1"/>
  <c r="N76" i="20"/>
  <c r="N42" i="20" s="1"/>
  <c r="N43" i="20" s="1"/>
  <c r="N78" i="20" s="1"/>
  <c r="N76" i="99"/>
  <c r="N41" i="99" s="1"/>
  <c r="N43" i="99" s="1"/>
  <c r="N83" i="165"/>
  <c r="N49" i="165" s="1"/>
  <c r="N51" i="165" s="1"/>
  <c r="N79" i="239"/>
  <c r="L85" i="239" s="1"/>
  <c r="I75" i="176"/>
  <c r="I70" i="140"/>
  <c r="L82" i="304"/>
  <c r="I81" i="246"/>
  <c r="N77" i="335"/>
  <c r="N41" i="335" s="1"/>
  <c r="N43" i="335" s="1"/>
  <c r="N79" i="335" s="1"/>
  <c r="L86" i="335" s="1"/>
  <c r="N77" i="316"/>
  <c r="N41" i="316" s="1"/>
  <c r="N43" i="316" s="1"/>
  <c r="N79" i="316" s="1"/>
  <c r="N77" i="307"/>
  <c r="N41" i="307" s="1"/>
  <c r="N43" i="307" s="1"/>
  <c r="N79" i="307" s="1"/>
  <c r="I70" i="208"/>
  <c r="I70" i="102"/>
  <c r="I70" i="97"/>
  <c r="I70" i="91"/>
  <c r="I70" i="59"/>
  <c r="I70" i="35"/>
  <c r="I69" i="144"/>
  <c r="I71" i="108"/>
  <c r="N71" i="54"/>
  <c r="N76" i="54" s="1"/>
  <c r="I69" i="75"/>
  <c r="I71" i="98"/>
  <c r="I71" i="53"/>
  <c r="N76" i="55"/>
  <c r="N78" i="55" s="1"/>
  <c r="N76" i="141"/>
  <c r="N41" i="141" s="1"/>
  <c r="N43" i="141" s="1"/>
  <c r="N43" i="191"/>
  <c r="N77" i="191" s="1"/>
  <c r="N77" i="308"/>
  <c r="N41" i="308" s="1"/>
  <c r="N43" i="308" s="1"/>
  <c r="N79" i="308" s="1"/>
  <c r="L84" i="308" s="1"/>
  <c r="I70" i="137"/>
  <c r="I70" i="127"/>
  <c r="I70" i="89"/>
  <c r="I70" i="81"/>
  <c r="I71" i="26"/>
  <c r="N81" i="162"/>
  <c r="N47" i="162" s="1"/>
  <c r="N49" i="162" s="1"/>
  <c r="I71" i="17"/>
  <c r="I70" i="28"/>
  <c r="I70" i="7"/>
  <c r="I70" i="42"/>
  <c r="N70" i="29"/>
  <c r="N76" i="29" s="1"/>
  <c r="N42" i="29" s="1"/>
  <c r="N43" i="29" s="1"/>
  <c r="N78" i="29" s="1"/>
  <c r="N43" i="44"/>
  <c r="N76" i="53"/>
  <c r="N76" i="108"/>
  <c r="N41" i="108" s="1"/>
  <c r="N43" i="108" s="1"/>
  <c r="N78" i="108" s="1"/>
  <c r="L84" i="108" s="1"/>
  <c r="N77" i="320"/>
  <c r="N79" i="320" s="1"/>
  <c r="L85" i="320" s="1"/>
  <c r="N75" i="310"/>
  <c r="N41" i="310" s="1"/>
  <c r="N43" i="310" s="1"/>
  <c r="N77" i="310" s="1"/>
  <c r="L82" i="310" s="1"/>
  <c r="N75" i="300"/>
  <c r="N41" i="300" s="1"/>
  <c r="N43" i="300" s="1"/>
  <c r="N77" i="300" s="1"/>
  <c r="I71" i="64"/>
  <c r="N75" i="75"/>
  <c r="N41" i="75" s="1"/>
  <c r="N43" i="75" s="1"/>
  <c r="N70" i="98"/>
  <c r="N76" i="98" s="1"/>
  <c r="N41" i="98" s="1"/>
  <c r="N43" i="98" s="1"/>
  <c r="N77" i="256"/>
  <c r="N41" i="256" s="1"/>
  <c r="N43" i="256" s="1"/>
  <c r="N79" i="256" s="1"/>
  <c r="N75" i="283"/>
  <c r="N41" i="283" s="1"/>
  <c r="N43" i="283" s="1"/>
  <c r="N79" i="346"/>
  <c r="L85" i="346" s="1"/>
  <c r="I71" i="20"/>
  <c r="N77" i="355"/>
  <c r="N41" i="355" s="1"/>
  <c r="N43" i="355" s="1"/>
  <c r="N77" i="350"/>
  <c r="N41" i="350" s="1"/>
  <c r="N43" i="350" s="1"/>
  <c r="N79" i="350" s="1"/>
  <c r="L85" i="350" s="1"/>
  <c r="N77" i="330"/>
  <c r="N41" i="330" s="1"/>
  <c r="N43" i="330" s="1"/>
  <c r="N79" i="330" s="1"/>
  <c r="L86" i="330" s="1"/>
  <c r="I70" i="131"/>
  <c r="I71" i="99"/>
  <c r="I70" i="74"/>
  <c r="I71" i="61"/>
  <c r="I71" i="18"/>
  <c r="I79" i="220"/>
  <c r="N76" i="21"/>
  <c r="N42" i="21" s="1"/>
  <c r="N71" i="25"/>
  <c r="N76" i="25" s="1"/>
  <c r="N42" i="25" s="1"/>
  <c r="N43" i="25" s="1"/>
  <c r="N75" i="291"/>
  <c r="N41" i="291" s="1"/>
  <c r="N43" i="291" s="1"/>
  <c r="N77" i="291" s="1"/>
  <c r="N43" i="41"/>
  <c r="N76" i="87"/>
  <c r="N41" i="87" s="1"/>
  <c r="N43" i="87" s="1"/>
  <c r="N78" i="87" s="1"/>
  <c r="L85" i="87" s="1"/>
  <c r="N76" i="89"/>
  <c r="N41" i="89" s="1"/>
  <c r="N43" i="89" s="1"/>
  <c r="N78" i="89" s="1"/>
  <c r="L85" i="89" s="1"/>
  <c r="L84" i="28"/>
  <c r="L85" i="28"/>
  <c r="L83" i="28"/>
  <c r="N43" i="38"/>
  <c r="N43" i="16"/>
  <c r="N78" i="16" s="1"/>
  <c r="L84" i="16" s="1"/>
  <c r="N43" i="30"/>
  <c r="N76" i="136"/>
  <c r="N41" i="136" s="1"/>
  <c r="N43" i="136" s="1"/>
  <c r="I70" i="31"/>
  <c r="I70" i="43"/>
  <c r="I70" i="41"/>
  <c r="N55" i="50"/>
  <c r="N43" i="54"/>
  <c r="N70" i="146"/>
  <c r="I70" i="146"/>
  <c r="N76" i="242"/>
  <c r="N40" i="242" s="1"/>
  <c r="N42" i="242" s="1"/>
  <c r="N78" i="242" s="1"/>
  <c r="L84" i="242" s="1"/>
  <c r="L86" i="371"/>
  <c r="I70" i="20"/>
  <c r="N70" i="171"/>
  <c r="I70" i="30"/>
  <c r="N59" i="21"/>
  <c r="N65" i="21" s="1"/>
  <c r="N71" i="24"/>
  <c r="N76" i="24" s="1"/>
  <c r="N42" i="24" s="1"/>
  <c r="N43" i="24" s="1"/>
  <c r="N78" i="24" s="1"/>
  <c r="I71" i="24"/>
  <c r="N76" i="63"/>
  <c r="N41" i="63" s="1"/>
  <c r="N43" i="63" s="1"/>
  <c r="N78" i="63" s="1"/>
  <c r="L84" i="63" s="1"/>
  <c r="N76" i="64"/>
  <c r="N41" i="64" s="1"/>
  <c r="N43" i="64" s="1"/>
  <c r="N78" i="64" s="1"/>
  <c r="I70" i="18"/>
  <c r="N71" i="66"/>
  <c r="N76" i="66" s="1"/>
  <c r="N41" i="66" s="1"/>
  <c r="N43" i="66" s="1"/>
  <c r="N78" i="66" s="1"/>
  <c r="I70" i="67"/>
  <c r="I70" i="25"/>
  <c r="I70" i="51"/>
  <c r="N59" i="9"/>
  <c r="N65" i="9" s="1"/>
  <c r="N71" i="58"/>
  <c r="N76" i="58" s="1"/>
  <c r="N42" i="58" s="1"/>
  <c r="N43" i="58" s="1"/>
  <c r="N78" i="58" s="1"/>
  <c r="N76" i="57"/>
  <c r="N41" i="57" s="1"/>
  <c r="N43" i="57" s="1"/>
  <c r="N78" i="57" s="1"/>
  <c r="N75" i="74"/>
  <c r="N41" i="74" s="1"/>
  <c r="N43" i="74" s="1"/>
  <c r="N77" i="74" s="1"/>
  <c r="L84" i="74" s="1"/>
  <c r="N54" i="99"/>
  <c r="N43" i="103"/>
  <c r="N78" i="103" s="1"/>
  <c r="L85" i="103" s="1"/>
  <c r="I71" i="21"/>
  <c r="I71" i="19"/>
  <c r="N76" i="19"/>
  <c r="N42" i="19" s="1"/>
  <c r="N43" i="19" s="1"/>
  <c r="N78" i="19" s="1"/>
  <c r="L84" i="19" s="1"/>
  <c r="N43" i="37"/>
  <c r="N56" i="48"/>
  <c r="N76" i="59"/>
  <c r="N42" i="59" s="1"/>
  <c r="N54" i="71"/>
  <c r="N81" i="178"/>
  <c r="N47" i="178" s="1"/>
  <c r="N49" i="178" s="1"/>
  <c r="N76" i="177"/>
  <c r="N80" i="177" s="1"/>
  <c r="N46" i="177" s="1"/>
  <c r="N48" i="177" s="1"/>
  <c r="N82" i="177" s="1"/>
  <c r="I76" i="177"/>
  <c r="N76" i="244"/>
  <c r="I76" i="244"/>
  <c r="N86" i="120"/>
  <c r="N88" i="120" s="1"/>
  <c r="D110" i="5" s="1"/>
  <c r="I70" i="22"/>
  <c r="I70" i="24"/>
  <c r="N70" i="9"/>
  <c r="N76" i="9" s="1"/>
  <c r="N42" i="9" s="1"/>
  <c r="N43" i="9" s="1"/>
  <c r="N70" i="46"/>
  <c r="N76" i="46" s="1"/>
  <c r="N42" i="46" s="1"/>
  <c r="N43" i="46" s="1"/>
  <c r="N78" i="46" s="1"/>
  <c r="N71" i="65"/>
  <c r="N76" i="65" s="1"/>
  <c r="N41" i="65" s="1"/>
  <c r="N43" i="65" s="1"/>
  <c r="N78" i="65" s="1"/>
  <c r="I71" i="65"/>
  <c r="N77" i="170"/>
  <c r="N81" i="170" s="1"/>
  <c r="N47" i="170" s="1"/>
  <c r="N49" i="170" s="1"/>
  <c r="N83" i="170" s="1"/>
  <c r="I77" i="170"/>
  <c r="N63" i="246"/>
  <c r="N59" i="30"/>
  <c r="N65" i="30" s="1"/>
  <c r="N70" i="157"/>
  <c r="N79" i="366"/>
  <c r="L85" i="366" s="1"/>
  <c r="N76" i="61"/>
  <c r="N42" i="61" s="1"/>
  <c r="N76" i="80"/>
  <c r="N41" i="80" s="1"/>
  <c r="N43" i="80" s="1"/>
  <c r="N70" i="84"/>
  <c r="N76" i="84" s="1"/>
  <c r="N41" i="84" s="1"/>
  <c r="N43" i="84" s="1"/>
  <c r="N78" i="84" s="1"/>
  <c r="I70" i="84"/>
  <c r="N54" i="98"/>
  <c r="N76" i="102"/>
  <c r="N41" i="102" s="1"/>
  <c r="N43" i="102" s="1"/>
  <c r="N78" i="102" s="1"/>
  <c r="L85" i="102" s="1"/>
  <c r="N70" i="154"/>
  <c r="N76" i="90"/>
  <c r="N41" i="90" s="1"/>
  <c r="N43" i="90" s="1"/>
  <c r="N78" i="90" s="1"/>
  <c r="L83" i="90" s="1"/>
  <c r="N71" i="107"/>
  <c r="N76" i="107" s="1"/>
  <c r="N41" i="107" s="1"/>
  <c r="N43" i="107" s="1"/>
  <c r="N78" i="107" s="1"/>
  <c r="I71" i="107"/>
  <c r="N77" i="262"/>
  <c r="N41" i="262" s="1"/>
  <c r="N43" i="262" s="1"/>
  <c r="N79" i="262" s="1"/>
  <c r="L85" i="262" s="1"/>
  <c r="N43" i="36"/>
  <c r="N43" i="43"/>
  <c r="N76" i="79"/>
  <c r="N41" i="79" s="1"/>
  <c r="N43" i="128"/>
  <c r="N78" i="128" s="1"/>
  <c r="L84" i="128" s="1"/>
  <c r="N75" i="133"/>
  <c r="N41" i="133" s="1"/>
  <c r="N43" i="133" s="1"/>
  <c r="N77" i="133" s="1"/>
  <c r="L84" i="133" s="1"/>
  <c r="N76" i="143"/>
  <c r="N41" i="143" s="1"/>
  <c r="N43" i="143" s="1"/>
  <c r="N81" i="171"/>
  <c r="N47" i="171" s="1"/>
  <c r="N49" i="171" s="1"/>
  <c r="N72" i="227"/>
  <c r="N41" i="227" s="1"/>
  <c r="N43" i="227" s="1"/>
  <c r="N74" i="227" s="1"/>
  <c r="N76" i="234"/>
  <c r="N40" i="234" s="1"/>
  <c r="N42" i="234" s="1"/>
  <c r="N59" i="243"/>
  <c r="N65" i="243" s="1"/>
  <c r="N77" i="323"/>
  <c r="N79" i="323" s="1"/>
  <c r="L86" i="323" s="1"/>
  <c r="N77" i="348"/>
  <c r="N41" i="348" s="1"/>
  <c r="N43" i="348" s="1"/>
  <c r="N79" i="348" s="1"/>
  <c r="N77" i="365"/>
  <c r="N41" i="365" s="1"/>
  <c r="N43" i="365" s="1"/>
  <c r="N79" i="365" s="1"/>
  <c r="N58" i="287"/>
  <c r="N64" i="287" s="1"/>
  <c r="N76" i="96"/>
  <c r="N41" i="96" s="1"/>
  <c r="N43" i="96" s="1"/>
  <c r="N78" i="96" s="1"/>
  <c r="L85" i="96" s="1"/>
  <c r="N53" i="138"/>
  <c r="N80" i="184"/>
  <c r="N46" i="184" s="1"/>
  <c r="N48" i="184" s="1"/>
  <c r="N80" i="188"/>
  <c r="N46" i="188" s="1"/>
  <c r="N48" i="188" s="1"/>
  <c r="N81" i="187"/>
  <c r="N47" i="187" s="1"/>
  <c r="N49" i="187" s="1"/>
  <c r="N77" i="233"/>
  <c r="N41" i="233" s="1"/>
  <c r="N43" i="233" s="1"/>
  <c r="N79" i="233" s="1"/>
  <c r="N77" i="254"/>
  <c r="N41" i="254" s="1"/>
  <c r="N43" i="254" s="1"/>
  <c r="N81" i="267"/>
  <c r="N41" i="267" s="1"/>
  <c r="N43" i="267" s="1"/>
  <c r="N43" i="274"/>
  <c r="N77" i="295"/>
  <c r="N41" i="295" s="1"/>
  <c r="N43" i="295" s="1"/>
  <c r="N91" i="260"/>
  <c r="N47" i="260" s="1"/>
  <c r="N49" i="260" s="1"/>
  <c r="N79" i="343"/>
  <c r="L84" i="343" s="1"/>
  <c r="N77" i="347"/>
  <c r="N41" i="347" s="1"/>
  <c r="N43" i="347" s="1"/>
  <c r="N79" i="347" s="1"/>
  <c r="L85" i="347" s="1"/>
  <c r="N58" i="283"/>
  <c r="N64" i="283" s="1"/>
  <c r="N76" i="145"/>
  <c r="N41" i="145" s="1"/>
  <c r="N43" i="145" s="1"/>
  <c r="N76" i="231"/>
  <c r="N40" i="231" s="1"/>
  <c r="N42" i="231" s="1"/>
  <c r="N65" i="245"/>
  <c r="N70" i="245" s="1"/>
  <c r="N81" i="280"/>
  <c r="N44" i="280" s="1"/>
  <c r="N46" i="280" s="1"/>
  <c r="N83" i="280" s="1"/>
  <c r="L89" i="280" s="1"/>
  <c r="N75" i="290"/>
  <c r="N41" i="290" s="1"/>
  <c r="N43" i="290" s="1"/>
  <c r="N77" i="290" s="1"/>
  <c r="N77" i="362"/>
  <c r="N41" i="362" s="1"/>
  <c r="N43" i="362" s="1"/>
  <c r="N77" i="364"/>
  <c r="N41" i="364" s="1"/>
  <c r="N43" i="364" s="1"/>
  <c r="N79" i="364" s="1"/>
  <c r="N58" i="284"/>
  <c r="N64" i="284" s="1"/>
  <c r="N76" i="101"/>
  <c r="N41" i="101" s="1"/>
  <c r="N43" i="101" s="1"/>
  <c r="N78" i="101" s="1"/>
  <c r="L84" i="101" s="1"/>
  <c r="N76" i="106"/>
  <c r="N41" i="106" s="1"/>
  <c r="N43" i="106" s="1"/>
  <c r="N43" i="209"/>
  <c r="N76" i="144"/>
  <c r="N41" i="144" s="1"/>
  <c r="N43" i="144" s="1"/>
  <c r="N78" i="144" s="1"/>
  <c r="L85" i="144" s="1"/>
  <c r="N81" i="154"/>
  <c r="N47" i="154" s="1"/>
  <c r="N49" i="154" s="1"/>
  <c r="N80" i="179"/>
  <c r="N46" i="179" s="1"/>
  <c r="N48" i="179" s="1"/>
  <c r="N82" i="179" s="1"/>
  <c r="L88" i="179" s="1"/>
  <c r="N75" i="286"/>
  <c r="N41" i="286" s="1"/>
  <c r="N43" i="286" s="1"/>
  <c r="N55" i="336"/>
  <c r="N79" i="336" s="1"/>
  <c r="L84" i="336" s="1"/>
  <c r="N59" i="25"/>
  <c r="N65" i="25" s="1"/>
  <c r="N77" i="334"/>
  <c r="N41" i="334" s="1"/>
  <c r="N43" i="334" s="1"/>
  <c r="N79" i="334" s="1"/>
  <c r="N72" i="276"/>
  <c r="N78" i="276" s="1"/>
  <c r="N41" i="276" s="1"/>
  <c r="N43" i="276" s="1"/>
  <c r="N77" i="244"/>
  <c r="N78" i="270"/>
  <c r="N41" i="270" s="1"/>
  <c r="N43" i="270" s="1"/>
  <c r="N65" i="248"/>
  <c r="N80" i="181"/>
  <c r="N46" i="181" s="1"/>
  <c r="N48" i="181" s="1"/>
  <c r="N81" i="186"/>
  <c r="N47" i="186" s="1"/>
  <c r="N49" i="186" s="1"/>
  <c r="N84" i="220"/>
  <c r="N46" i="220" s="1"/>
  <c r="N48" i="220" s="1"/>
  <c r="N86" i="220" s="1"/>
  <c r="N83" i="221"/>
  <c r="N46" i="221" s="1"/>
  <c r="N48" i="221" s="1"/>
  <c r="N45" i="193"/>
  <c r="N79" i="193" s="1"/>
  <c r="L85" i="193" s="1"/>
  <c r="N69" i="189"/>
  <c r="N77" i="305"/>
  <c r="L83" i="305" s="1"/>
  <c r="N70" i="168"/>
  <c r="N70" i="268"/>
  <c r="N69" i="160"/>
  <c r="N70" i="186"/>
  <c r="N64" i="286"/>
  <c r="N66" i="294"/>
  <c r="N70" i="158"/>
  <c r="N69" i="188"/>
  <c r="N68" i="249"/>
  <c r="N70" i="176"/>
  <c r="N70" i="155"/>
  <c r="N70" i="162"/>
  <c r="N69" i="172"/>
  <c r="N70" i="267"/>
  <c r="N70" i="182"/>
  <c r="N53" i="145"/>
  <c r="N55" i="362"/>
  <c r="L83" i="225"/>
  <c r="L85" i="104"/>
  <c r="N86" i="104" s="1"/>
  <c r="N88" i="104" s="1"/>
  <c r="D94" i="5" s="1"/>
  <c r="L83" i="113"/>
  <c r="N86" i="113" s="1"/>
  <c r="N88" i="113" s="1"/>
  <c r="D103" i="5" s="1"/>
  <c r="L84" i="322"/>
  <c r="L85" i="224"/>
  <c r="L85" i="109"/>
  <c r="N86" i="109" s="1"/>
  <c r="N88" i="109" s="1"/>
  <c r="D99" i="5" s="1"/>
  <c r="N53" i="141"/>
  <c r="N54" i="34"/>
  <c r="L85" i="345"/>
  <c r="N79" i="265"/>
  <c r="L86" i="265" s="1"/>
  <c r="L85" i="73"/>
  <c r="L83" i="73"/>
  <c r="L84" i="73"/>
  <c r="N56" i="274"/>
  <c r="N78" i="216"/>
  <c r="L85" i="216" s="1"/>
  <c r="N77" i="127"/>
  <c r="L83" i="127" s="1"/>
  <c r="L84" i="125"/>
  <c r="N86" i="126"/>
  <c r="N88" i="126" s="1"/>
  <c r="D116" i="5" s="1"/>
  <c r="N54" i="38"/>
  <c r="N54" i="43"/>
  <c r="N54" i="45"/>
  <c r="N61" i="221"/>
  <c r="N79" i="351"/>
  <c r="L84" i="351" s="1"/>
  <c r="N53" i="309"/>
  <c r="N55" i="355"/>
  <c r="N79" i="355" s="1"/>
  <c r="N55" i="363"/>
  <c r="L84" i="124"/>
  <c r="L85" i="124"/>
  <c r="L83" i="124"/>
  <c r="N55" i="356"/>
  <c r="N86" i="118"/>
  <c r="N88" i="118" s="1"/>
  <c r="D108" i="5" s="1"/>
  <c r="L85" i="115"/>
  <c r="L83" i="125"/>
  <c r="L83" i="115"/>
  <c r="N86" i="112"/>
  <c r="N88" i="112" s="1"/>
  <c r="D102" i="5" s="1"/>
  <c r="N54" i="37"/>
  <c r="N54" i="35"/>
  <c r="N53" i="325"/>
  <c r="N86" i="117"/>
  <c r="N88" i="117" s="1"/>
  <c r="D107" i="5" s="1"/>
  <c r="L83" i="116"/>
  <c r="L85" i="110"/>
  <c r="L85" i="322"/>
  <c r="N79" i="359"/>
  <c r="L86" i="359" s="1"/>
  <c r="L84" i="224"/>
  <c r="N86" i="114"/>
  <c r="N88" i="114" s="1"/>
  <c r="D104" i="5" s="1"/>
  <c r="N86" i="122"/>
  <c r="N88" i="122" s="1"/>
  <c r="D112" i="5" s="1"/>
  <c r="N54" i="44"/>
  <c r="N54" i="83"/>
  <c r="N43" i="79"/>
  <c r="N78" i="79" s="1"/>
  <c r="L84" i="79" s="1"/>
  <c r="N43" i="287"/>
  <c r="N77" i="192"/>
  <c r="L84" i="192" s="1"/>
  <c r="N43" i="190"/>
  <c r="N80" i="273"/>
  <c r="L87" i="273" s="1"/>
  <c r="N86" i="370"/>
  <c r="N88" i="370" s="1"/>
  <c r="D320" i="5" s="1"/>
  <c r="N48" i="217"/>
  <c r="N82" i="217" s="1"/>
  <c r="L87" i="217" s="1"/>
  <c r="N43" i="139"/>
  <c r="N43" i="35"/>
  <c r="N43" i="264"/>
  <c r="N79" i="264" s="1"/>
  <c r="N79" i="251"/>
  <c r="L85" i="251" s="1"/>
  <c r="N44" i="212"/>
  <c r="N78" i="212" s="1"/>
  <c r="N49" i="157"/>
  <c r="N83" i="157" s="1"/>
  <c r="L90" i="157" s="1"/>
  <c r="N48" i="189"/>
  <c r="N82" i="189" s="1"/>
  <c r="N43" i="263"/>
  <c r="N49" i="168"/>
  <c r="N43" i="71"/>
  <c r="N44" i="214"/>
  <c r="N78" i="214" s="1"/>
  <c r="N44" i="213"/>
  <c r="N78" i="213" s="1"/>
  <c r="N43" i="53"/>
  <c r="N43" i="59"/>
  <c r="N78" i="59" s="1"/>
  <c r="L85" i="59" s="1"/>
  <c r="L87" i="281"/>
  <c r="L85" i="281"/>
  <c r="L86" i="281"/>
  <c r="N69" i="183"/>
  <c r="N79" i="261"/>
  <c r="N64" i="297"/>
  <c r="N69" i="180"/>
  <c r="N77" i="301"/>
  <c r="L82" i="301" s="1"/>
  <c r="N70" i="185"/>
  <c r="N61" i="228"/>
  <c r="N69" i="164"/>
  <c r="N69" i="174"/>
  <c r="N70" i="266"/>
  <c r="N70" i="187"/>
  <c r="L84" i="76"/>
  <c r="L85" i="76"/>
  <c r="L83" i="76"/>
  <c r="N54" i="39"/>
  <c r="L86" i="277"/>
  <c r="N79" i="254"/>
  <c r="L85" i="254" s="1"/>
  <c r="N79" i="314"/>
  <c r="L85" i="314" s="1"/>
  <c r="N54" i="88"/>
  <c r="L84" i="121"/>
  <c r="N79" i="357"/>
  <c r="L86" i="357" s="1"/>
  <c r="L83" i="304"/>
  <c r="L87" i="277"/>
  <c r="N77" i="292"/>
  <c r="L84" i="292" s="1"/>
  <c r="L84" i="226"/>
  <c r="N86" i="224"/>
  <c r="N88" i="224" s="1"/>
  <c r="D185" i="5" s="1"/>
  <c r="N54" i="40"/>
  <c r="L83" i="110"/>
  <c r="L85" i="225"/>
  <c r="N79" i="344"/>
  <c r="L86" i="344" s="1"/>
  <c r="L85" i="371"/>
  <c r="N78" i="234"/>
  <c r="L83" i="234" s="1"/>
  <c r="L85" i="226"/>
  <c r="N78" i="147"/>
  <c r="L83" i="147" s="1"/>
  <c r="N80" i="275"/>
  <c r="L87" i="275" s="1"/>
  <c r="N79" i="237"/>
  <c r="L85" i="237" s="1"/>
  <c r="N86" i="369"/>
  <c r="N88" i="369" s="1"/>
  <c r="D318" i="5" s="1"/>
  <c r="N78" i="142"/>
  <c r="L83" i="142" s="1"/>
  <c r="N43" i="15"/>
  <c r="N78" i="15" s="1"/>
  <c r="N43" i="42"/>
  <c r="N79" i="236"/>
  <c r="L84" i="236" s="1"/>
  <c r="N78" i="209"/>
  <c r="L85" i="209" s="1"/>
  <c r="N43" i="67"/>
  <c r="N78" i="67" s="1"/>
  <c r="L83" i="67" s="1"/>
  <c r="N43" i="52"/>
  <c r="N78" i="52" s="1"/>
  <c r="N43" i="40"/>
  <c r="N43" i="45"/>
  <c r="N70" i="178"/>
  <c r="N72" i="165"/>
  <c r="N64" i="285"/>
  <c r="N79" i="318"/>
  <c r="L86" i="318" s="1"/>
  <c r="N79" i="312"/>
  <c r="N79" i="238"/>
  <c r="L84" i="238" s="1"/>
  <c r="N78" i="136"/>
  <c r="N79" i="313"/>
  <c r="L86" i="313" s="1"/>
  <c r="N79" i="257"/>
  <c r="N77" i="190"/>
  <c r="L83" i="190" s="1"/>
  <c r="N79" i="295"/>
  <c r="N79" i="235"/>
  <c r="N78" i="32"/>
  <c r="L84" i="32" s="1"/>
  <c r="L85" i="70"/>
  <c r="L83" i="70"/>
  <c r="L84" i="70"/>
  <c r="L84" i="347"/>
  <c r="L83" i="78"/>
  <c r="L83" i="123"/>
  <c r="L84" i="123"/>
  <c r="L84" i="360"/>
  <c r="L86" i="360"/>
  <c r="L85" i="339"/>
  <c r="L86" i="339"/>
  <c r="L84" i="339"/>
  <c r="L85" i="327"/>
  <c r="L86" i="327"/>
  <c r="L83" i="303"/>
  <c r="L84" i="303"/>
  <c r="L83" i="367"/>
  <c r="L84" i="367"/>
  <c r="L83" i="77"/>
  <c r="L84" i="77"/>
  <c r="N54" i="86"/>
  <c r="N78" i="86" s="1"/>
  <c r="L86" i="241"/>
  <c r="L82" i="303"/>
  <c r="L85" i="121"/>
  <c r="N78" i="43"/>
  <c r="L83" i="43" s="1"/>
  <c r="L85" i="132"/>
  <c r="L84" i="132"/>
  <c r="N54" i="36"/>
  <c r="N78" i="36" s="1"/>
  <c r="N54" i="41"/>
  <c r="N53" i="75"/>
  <c r="N54" i="42"/>
  <c r="N79" i="315"/>
  <c r="L84" i="315" s="1"/>
  <c r="N83" i="158"/>
  <c r="N80" i="276"/>
  <c r="L86" i="276" s="1"/>
  <c r="N43" i="7"/>
  <c r="N78" i="7" s="1"/>
  <c r="L83" i="7" s="1"/>
  <c r="L88" i="218"/>
  <c r="L89" i="218"/>
  <c r="N43" i="61"/>
  <c r="N78" i="61" s="1"/>
  <c r="N43" i="21"/>
  <c r="N78" i="21" s="1"/>
  <c r="L83" i="21" s="1"/>
  <c r="N43" i="23"/>
  <c r="N78" i="23" s="1"/>
  <c r="N43" i="33"/>
  <c r="N43" i="51"/>
  <c r="N78" i="51" s="1"/>
  <c r="N43" i="22"/>
  <c r="N78" i="22" s="1"/>
  <c r="N43" i="49"/>
  <c r="N78" i="49" s="1"/>
  <c r="N43" i="18"/>
  <c r="N78" i="18" s="1"/>
  <c r="N43" i="27"/>
  <c r="N78" i="27" s="1"/>
  <c r="N43" i="306"/>
  <c r="N79" i="306" s="1"/>
  <c r="L82" i="300"/>
  <c r="L84" i="300"/>
  <c r="L83" i="300"/>
  <c r="L84" i="352"/>
  <c r="L84" i="353"/>
  <c r="L86" i="350"/>
  <c r="L87" i="218"/>
  <c r="N76" i="135"/>
  <c r="N41" i="135" s="1"/>
  <c r="N43" i="135" s="1"/>
  <c r="N78" i="135" s="1"/>
  <c r="N76" i="146"/>
  <c r="N41" i="146" s="1"/>
  <c r="N43" i="146" s="1"/>
  <c r="N80" i="160"/>
  <c r="N46" i="160" s="1"/>
  <c r="N48" i="160" s="1"/>
  <c r="L84" i="327"/>
  <c r="N76" i="17"/>
  <c r="N42" i="17" s="1"/>
  <c r="N43" i="17" s="1"/>
  <c r="N78" i="17" s="1"/>
  <c r="N76" i="68"/>
  <c r="N41" i="68" s="1"/>
  <c r="N43" i="68" s="1"/>
  <c r="N78" i="68" s="1"/>
  <c r="N75" i="72"/>
  <c r="N41" i="72" s="1"/>
  <c r="N43" i="72" s="1"/>
  <c r="N77" i="72" s="1"/>
  <c r="N76" i="82"/>
  <c r="N41" i="82" s="1"/>
  <c r="N43" i="82" s="1"/>
  <c r="N76" i="85"/>
  <c r="N41" i="85" s="1"/>
  <c r="N43" i="85" s="1"/>
  <c r="N78" i="85" s="1"/>
  <c r="N76" i="56"/>
  <c r="N42" i="56" s="1"/>
  <c r="N43" i="56" s="1"/>
  <c r="N78" i="56" s="1"/>
  <c r="N76" i="91"/>
  <c r="N41" i="91" s="1"/>
  <c r="N43" i="91" s="1"/>
  <c r="N78" i="91" s="1"/>
  <c r="N76" i="92"/>
  <c r="N41" i="92" s="1"/>
  <c r="N43" i="92" s="1"/>
  <c r="N78" i="92" s="1"/>
  <c r="N76" i="94"/>
  <c r="N41" i="94" s="1"/>
  <c r="N43" i="94" s="1"/>
  <c r="N78" i="94" s="1"/>
  <c r="N76" i="95"/>
  <c r="N41" i="95" s="1"/>
  <c r="N43" i="95" s="1"/>
  <c r="N78" i="95" s="1"/>
  <c r="N76" i="137"/>
  <c r="N41" i="137" s="1"/>
  <c r="N43" i="137" s="1"/>
  <c r="N78" i="137" s="1"/>
  <c r="N80" i="164"/>
  <c r="N46" i="164" s="1"/>
  <c r="N48" i="164" s="1"/>
  <c r="N80" i="180"/>
  <c r="N46" i="180" s="1"/>
  <c r="N48" i="180" s="1"/>
  <c r="N81" i="185"/>
  <c r="N47" i="185" s="1"/>
  <c r="N49" i="185" s="1"/>
  <c r="N73" i="229"/>
  <c r="N40" i="229" s="1"/>
  <c r="N42" i="229" s="1"/>
  <c r="N75" i="229" s="1"/>
  <c r="N78" i="232"/>
  <c r="N41" i="232" s="1"/>
  <c r="N43" i="232" s="1"/>
  <c r="N80" i="232" s="1"/>
  <c r="N78" i="272"/>
  <c r="N41" i="272" s="1"/>
  <c r="N43" i="272" s="1"/>
  <c r="N80" i="272" s="1"/>
  <c r="N83" i="279"/>
  <c r="N46" i="279" s="1"/>
  <c r="N48" i="279" s="1"/>
  <c r="N85" i="279" s="1"/>
  <c r="N81" i="176"/>
  <c r="N47" i="176" s="1"/>
  <c r="N49" i="176" s="1"/>
  <c r="N80" i="183"/>
  <c r="N46" i="183" s="1"/>
  <c r="N48" i="183" s="1"/>
  <c r="N87" i="246"/>
  <c r="N45" i="246" s="1"/>
  <c r="N47" i="246" s="1"/>
  <c r="N75" i="293"/>
  <c r="N41" i="293" s="1"/>
  <c r="N43" i="293" s="1"/>
  <c r="N77" i="293" s="1"/>
  <c r="N75" i="325"/>
  <c r="N41" i="325" s="1"/>
  <c r="N43" i="325" s="1"/>
  <c r="N77" i="337"/>
  <c r="N41" i="337" s="1"/>
  <c r="N43" i="337" s="1"/>
  <c r="N77" i="342"/>
  <c r="N41" i="342" s="1"/>
  <c r="N43" i="342" s="1"/>
  <c r="N79" i="342" s="1"/>
  <c r="N77" i="363"/>
  <c r="N41" i="363" s="1"/>
  <c r="N43" i="363" s="1"/>
  <c r="N75" i="289"/>
  <c r="N41" i="289" s="1"/>
  <c r="N43" i="289" s="1"/>
  <c r="N77" i="289" s="1"/>
  <c r="N77" i="294"/>
  <c r="N41" i="294" s="1"/>
  <c r="N43" i="294" s="1"/>
  <c r="N75" i="299"/>
  <c r="N41" i="299" s="1"/>
  <c r="N43" i="299" s="1"/>
  <c r="N77" i="299" s="1"/>
  <c r="N75" i="302"/>
  <c r="N41" i="302" s="1"/>
  <c r="N43" i="302" s="1"/>
  <c r="N77" i="302" s="1"/>
  <c r="N77" i="321"/>
  <c r="N79" i="321" s="1"/>
  <c r="N77" i="333"/>
  <c r="N41" i="333" s="1"/>
  <c r="N43" i="333" s="1"/>
  <c r="N79" i="333" s="1"/>
  <c r="L84" i="216" l="1"/>
  <c r="N78" i="97"/>
  <c r="N78" i="148"/>
  <c r="N81" i="50"/>
  <c r="N86" i="116"/>
  <c r="N88" i="116" s="1"/>
  <c r="D105" i="5" s="1"/>
  <c r="N77" i="286"/>
  <c r="N78" i="83"/>
  <c r="L83" i="83" s="1"/>
  <c r="N83" i="182"/>
  <c r="L89" i="182" s="1"/>
  <c r="N78" i="82"/>
  <c r="L84" i="82" s="1"/>
  <c r="N79" i="362"/>
  <c r="L86" i="362" s="1"/>
  <c r="N83" i="249"/>
  <c r="N79" i="363"/>
  <c r="N80" i="270"/>
  <c r="L87" i="270" s="1"/>
  <c r="N78" i="138"/>
  <c r="L85" i="138" s="1"/>
  <c r="N89" i="246"/>
  <c r="L95" i="246" s="1"/>
  <c r="N93" i="260"/>
  <c r="L98" i="260" s="1"/>
  <c r="N78" i="30"/>
  <c r="L83" i="30" s="1"/>
  <c r="N79" i="258"/>
  <c r="L84" i="258" s="1"/>
  <c r="L86" i="320"/>
  <c r="L84" i="357"/>
  <c r="L84" i="346"/>
  <c r="N87" i="346" s="1"/>
  <c r="N89" i="346" s="1"/>
  <c r="D299" i="5" s="1"/>
  <c r="L85" i="331"/>
  <c r="L84" i="331"/>
  <c r="N78" i="42"/>
  <c r="L85" i="42" s="1"/>
  <c r="L86" i="346"/>
  <c r="N85" i="304"/>
  <c r="N87" i="304" s="1"/>
  <c r="D260" i="5" s="1"/>
  <c r="N78" i="39"/>
  <c r="N79" i="296"/>
  <c r="L86" i="296" s="1"/>
  <c r="L86" i="352"/>
  <c r="L86" i="343"/>
  <c r="N78" i="44"/>
  <c r="L84" i="44" s="1"/>
  <c r="L85" i="32"/>
  <c r="L82" i="305"/>
  <c r="L86" i="340"/>
  <c r="N79" i="356"/>
  <c r="L85" i="356" s="1"/>
  <c r="N85" i="245"/>
  <c r="L92" i="245" s="1"/>
  <c r="L83" i="131"/>
  <c r="L84" i="131"/>
  <c r="L85" i="328"/>
  <c r="L86" i="328"/>
  <c r="L84" i="328"/>
  <c r="N79" i="337"/>
  <c r="L85" i="337" s="1"/>
  <c r="N82" i="180"/>
  <c r="N78" i="146"/>
  <c r="L84" i="350"/>
  <c r="L85" i="343"/>
  <c r="N87" i="343" s="1"/>
  <c r="N89" i="343" s="1"/>
  <c r="D296" i="5" s="1"/>
  <c r="L85" i="241"/>
  <c r="N87" i="241" s="1"/>
  <c r="N89" i="241" s="1"/>
  <c r="D201" i="5" s="1"/>
  <c r="L84" i="78"/>
  <c r="N85" i="78" s="1"/>
  <c r="N87" i="78" s="1"/>
  <c r="D69" i="5" s="1"/>
  <c r="N77" i="285"/>
  <c r="L82" i="285" s="1"/>
  <c r="N78" i="34"/>
  <c r="L83" i="34" s="1"/>
  <c r="N86" i="110"/>
  <c r="N88" i="110" s="1"/>
  <c r="D100" i="5" s="1"/>
  <c r="L86" i="354"/>
  <c r="N74" i="228"/>
  <c r="L81" i="228" s="1"/>
  <c r="N77" i="297"/>
  <c r="L83" i="297" s="1"/>
  <c r="N78" i="139"/>
  <c r="L84" i="139" s="1"/>
  <c r="N78" i="80"/>
  <c r="L85" i="80" s="1"/>
  <c r="N77" i="325"/>
  <c r="L82" i="325" s="1"/>
  <c r="N82" i="183"/>
  <c r="L88" i="183" s="1"/>
  <c r="N82" i="164"/>
  <c r="L85" i="318"/>
  <c r="N78" i="33"/>
  <c r="L84" i="254"/>
  <c r="N77" i="75"/>
  <c r="L83" i="75" s="1"/>
  <c r="N78" i="45"/>
  <c r="L83" i="45" s="1"/>
  <c r="L84" i="354"/>
  <c r="N82" i="181"/>
  <c r="L87" i="181" s="1"/>
  <c r="N68" i="248"/>
  <c r="N78" i="106"/>
  <c r="L83" i="106" s="1"/>
  <c r="N78" i="231"/>
  <c r="L83" i="231" s="1"/>
  <c r="N83" i="162"/>
  <c r="L88" i="162" s="1"/>
  <c r="N78" i="243"/>
  <c r="L83" i="243" s="1"/>
  <c r="L84" i="359"/>
  <c r="N86" i="115"/>
  <c r="N88" i="115" s="1"/>
  <c r="D106" i="5" s="1"/>
  <c r="L85" i="359"/>
  <c r="N86" i="119"/>
  <c r="N88" i="119" s="1"/>
  <c r="D109" i="5" s="1"/>
  <c r="N80" i="274"/>
  <c r="L86" i="274" s="1"/>
  <c r="L83" i="216"/>
  <c r="N78" i="141"/>
  <c r="L85" i="141" s="1"/>
  <c r="N78" i="99"/>
  <c r="L85" i="99" s="1"/>
  <c r="N86" i="121"/>
  <c r="N88" i="121" s="1"/>
  <c r="D111" i="5" s="1"/>
  <c r="N78" i="38"/>
  <c r="L85" i="38" s="1"/>
  <c r="N78" i="9"/>
  <c r="L85" i="9" s="1"/>
  <c r="L86" i="259"/>
  <c r="L84" i="259"/>
  <c r="L84" i="323"/>
  <c r="L86" i="253"/>
  <c r="L86" i="353"/>
  <c r="N87" i="353" s="1"/>
  <c r="N89" i="353" s="1"/>
  <c r="D305" i="5" s="1"/>
  <c r="N78" i="41"/>
  <c r="L85" i="41" s="1"/>
  <c r="N83" i="268"/>
  <c r="L89" i="268" s="1"/>
  <c r="L84" i="329"/>
  <c r="L85" i="323"/>
  <c r="N82" i="188"/>
  <c r="L89" i="188" s="1"/>
  <c r="N82" i="160"/>
  <c r="L82" i="292"/>
  <c r="N83" i="155"/>
  <c r="L88" i="155" s="1"/>
  <c r="L83" i="32"/>
  <c r="N86" i="32" s="1"/>
  <c r="N88" i="32" s="1"/>
  <c r="D24" i="5" s="1"/>
  <c r="N82" i="172"/>
  <c r="L89" i="172" s="1"/>
  <c r="N78" i="25"/>
  <c r="L83" i="25" s="1"/>
  <c r="L86" i="331"/>
  <c r="L85" i="131"/>
  <c r="L84" i="190"/>
  <c r="L82" i="190"/>
  <c r="L84" i="307"/>
  <c r="L86" i="307"/>
  <c r="L85" i="307"/>
  <c r="L85" i="329"/>
  <c r="N87" i="329" s="1"/>
  <c r="N89" i="329" s="1"/>
  <c r="D283" i="5" s="1"/>
  <c r="L84" i="253"/>
  <c r="N78" i="35"/>
  <c r="L84" i="35" s="1"/>
  <c r="N77" i="309"/>
  <c r="L83" i="309" s="1"/>
  <c r="N83" i="248"/>
  <c r="L88" i="248" s="1"/>
  <c r="N77" i="287"/>
  <c r="L84" i="287" s="1"/>
  <c r="N78" i="143"/>
  <c r="L83" i="143" s="1"/>
  <c r="N79" i="263"/>
  <c r="L86" i="263" s="1"/>
  <c r="L86" i="258"/>
  <c r="L85" i="308"/>
  <c r="N83" i="266"/>
  <c r="L90" i="266" s="1"/>
  <c r="L86" i="254"/>
  <c r="L86" i="308"/>
  <c r="L88" i="217"/>
  <c r="L85" i="362"/>
  <c r="L85" i="351"/>
  <c r="L84" i="356"/>
  <c r="L86" i="351"/>
  <c r="L83" i="292"/>
  <c r="L86" i="366"/>
  <c r="L86" i="356"/>
  <c r="L84" i="366"/>
  <c r="N87" i="323"/>
  <c r="N89" i="323" s="1"/>
  <c r="D279" i="5" s="1"/>
  <c r="N78" i="98"/>
  <c r="L83" i="98" s="1"/>
  <c r="L83" i="103"/>
  <c r="N86" i="124"/>
  <c r="N88" i="124" s="1"/>
  <c r="D113" i="5" s="1"/>
  <c r="N78" i="145"/>
  <c r="L84" i="145" s="1"/>
  <c r="L84" i="318"/>
  <c r="L85" i="273"/>
  <c r="L89" i="217"/>
  <c r="N83" i="185"/>
  <c r="L88" i="185" s="1"/>
  <c r="N83" i="154"/>
  <c r="L84" i="251"/>
  <c r="N88" i="252"/>
  <c r="L93" i="252" s="1"/>
  <c r="N77" i="284"/>
  <c r="L84" i="284" s="1"/>
  <c r="L84" i="239"/>
  <c r="N82" i="184"/>
  <c r="L87" i="184" s="1"/>
  <c r="N77" i="283"/>
  <c r="L82" i="283" s="1"/>
  <c r="L86" i="251"/>
  <c r="N83" i="187"/>
  <c r="N83" i="176"/>
  <c r="L90" i="176" s="1"/>
  <c r="L86" i="239"/>
  <c r="N83" i="168"/>
  <c r="L88" i="168" s="1"/>
  <c r="N83" i="186"/>
  <c r="L88" i="186" s="1"/>
  <c r="L85" i="355"/>
  <c r="L84" i="355"/>
  <c r="L85" i="35"/>
  <c r="N78" i="37"/>
  <c r="L83" i="37" s="1"/>
  <c r="N78" i="88"/>
  <c r="L85" i="88" s="1"/>
  <c r="L85" i="357"/>
  <c r="L84" i="305"/>
  <c r="L85" i="259"/>
  <c r="L83" i="301"/>
  <c r="L83" i="99"/>
  <c r="L86" i="193"/>
  <c r="L84" i="301"/>
  <c r="N86" i="76"/>
  <c r="N88" i="76" s="1"/>
  <c r="D67" i="5" s="1"/>
  <c r="N78" i="71"/>
  <c r="L85" i="71" s="1"/>
  <c r="L84" i="105"/>
  <c r="L83" i="310"/>
  <c r="L84" i="310"/>
  <c r="L84" i="69"/>
  <c r="L88" i="219"/>
  <c r="L86" i="240"/>
  <c r="N86" i="125"/>
  <c r="N88" i="125" s="1"/>
  <c r="D115" i="5" s="1"/>
  <c r="L85" i="128"/>
  <c r="N85" i="221"/>
  <c r="L90" i="221" s="1"/>
  <c r="L86" i="347"/>
  <c r="N87" i="347" s="1"/>
  <c r="N89" i="347" s="1"/>
  <c r="D300" i="5" s="1"/>
  <c r="L85" i="340"/>
  <c r="N87" i="340" s="1"/>
  <c r="N89" i="340" s="1"/>
  <c r="D294" i="5" s="1"/>
  <c r="N86" i="225"/>
  <c r="N88" i="225" s="1"/>
  <c r="D186" i="5" s="1"/>
  <c r="N80" i="48"/>
  <c r="L86" i="48" s="1"/>
  <c r="L85" i="313"/>
  <c r="L86" i="250"/>
  <c r="L86" i="345"/>
  <c r="N87" i="345" s="1"/>
  <c r="N89" i="345" s="1"/>
  <c r="D298" i="5" s="1"/>
  <c r="L85" i="130"/>
  <c r="L83" i="242"/>
  <c r="L86" i="262"/>
  <c r="L88" i="280"/>
  <c r="L84" i="362"/>
  <c r="L85" i="129"/>
  <c r="N87" i="253"/>
  <c r="N89" i="253" s="1"/>
  <c r="D213" i="5" s="1"/>
  <c r="L83" i="130"/>
  <c r="L84" i="344"/>
  <c r="L83" i="9"/>
  <c r="L86" i="336"/>
  <c r="L84" i="234"/>
  <c r="L83" i="16"/>
  <c r="L85" i="344"/>
  <c r="L86" i="237"/>
  <c r="L84" i="90"/>
  <c r="L89" i="282"/>
  <c r="L85" i="16"/>
  <c r="L84" i="47"/>
  <c r="L92" i="207"/>
  <c r="L84" i="237"/>
  <c r="L84" i="129"/>
  <c r="L84" i="21"/>
  <c r="L83" i="208"/>
  <c r="L85" i="19"/>
  <c r="L87" i="219"/>
  <c r="N90" i="219" s="1"/>
  <c r="N92" i="219" s="1"/>
  <c r="D181" i="5" s="1"/>
  <c r="N78" i="54"/>
  <c r="L84" i="54" s="1"/>
  <c r="L84" i="208"/>
  <c r="L85" i="258"/>
  <c r="L85" i="250"/>
  <c r="L85" i="231"/>
  <c r="L83" i="81"/>
  <c r="L84" i="81"/>
  <c r="L85" i="81"/>
  <c r="L93" i="220"/>
  <c r="L92" i="220"/>
  <c r="L86" i="355"/>
  <c r="L86" i="314"/>
  <c r="L83" i="105"/>
  <c r="L84" i="262"/>
  <c r="L85" i="240"/>
  <c r="L82" i="298"/>
  <c r="L83" i="63"/>
  <c r="L83" i="192"/>
  <c r="L85" i="63"/>
  <c r="N78" i="53"/>
  <c r="L82" i="192"/>
  <c r="L83" i="47"/>
  <c r="L83" i="144"/>
  <c r="L84" i="319"/>
  <c r="L84" i="144"/>
  <c r="L84" i="67"/>
  <c r="L85" i="90"/>
  <c r="L84" i="296"/>
  <c r="L85" i="296"/>
  <c r="L85" i="335"/>
  <c r="L83" i="128"/>
  <c r="L82" i="191"/>
  <c r="L84" i="191"/>
  <c r="L83" i="191"/>
  <c r="L86" i="316"/>
  <c r="L85" i="316"/>
  <c r="L84" i="316"/>
  <c r="L82" i="291"/>
  <c r="L84" i="291"/>
  <c r="L83" i="291"/>
  <c r="L84" i="290"/>
  <c r="L82" i="290"/>
  <c r="L83" i="290"/>
  <c r="L84" i="46"/>
  <c r="L83" i="46"/>
  <c r="L85" i="46"/>
  <c r="L86" i="264"/>
  <c r="L85" i="264"/>
  <c r="L84" i="106"/>
  <c r="L84" i="314"/>
  <c r="L85" i="242"/>
  <c r="N86" i="132"/>
  <c r="N88" i="132" s="1"/>
  <c r="D123" i="5" s="1"/>
  <c r="L86" i="273"/>
  <c r="L84" i="265"/>
  <c r="L84" i="140"/>
  <c r="L84" i="142"/>
  <c r="L83" i="102"/>
  <c r="L83" i="134"/>
  <c r="L85" i="108"/>
  <c r="L83" i="209"/>
  <c r="L85" i="7"/>
  <c r="L85" i="311"/>
  <c r="L85" i="67"/>
  <c r="L83" i="19"/>
  <c r="N85" i="165"/>
  <c r="L92" i="165" s="1"/>
  <c r="L83" i="108"/>
  <c r="N87" i="371"/>
  <c r="N89" i="371" s="1"/>
  <c r="D293" i="5" s="1"/>
  <c r="L87" i="271"/>
  <c r="N87" i="322"/>
  <c r="N89" i="322" s="1"/>
  <c r="D278" i="5" s="1"/>
  <c r="N79" i="244"/>
  <c r="N45" i="244" s="1"/>
  <c r="N47" i="244" s="1"/>
  <c r="N81" i="244" s="1"/>
  <c r="L87" i="244" s="1"/>
  <c r="L84" i="335"/>
  <c r="L88" i="157"/>
  <c r="L85" i="271"/>
  <c r="L84" i="193"/>
  <c r="L84" i="102"/>
  <c r="L85" i="265"/>
  <c r="L82" i="127"/>
  <c r="L85" i="60"/>
  <c r="L91" i="207"/>
  <c r="L89" i="157"/>
  <c r="L84" i="127"/>
  <c r="L84" i="320"/>
  <c r="L84" i="134"/>
  <c r="L84" i="107"/>
  <c r="L85" i="107"/>
  <c r="L83" i="107"/>
  <c r="L85" i="66"/>
  <c r="L84" i="66"/>
  <c r="L83" i="66"/>
  <c r="L91" i="221"/>
  <c r="L88" i="188"/>
  <c r="L85" i="365"/>
  <c r="L86" i="365"/>
  <c r="L84" i="365"/>
  <c r="L84" i="334"/>
  <c r="L85" i="334"/>
  <c r="L86" i="334"/>
  <c r="L85" i="348"/>
  <c r="L84" i="348"/>
  <c r="L86" i="348"/>
  <c r="L85" i="26"/>
  <c r="L83" i="26"/>
  <c r="L84" i="26"/>
  <c r="L89" i="181"/>
  <c r="L83" i="65"/>
  <c r="L84" i="65"/>
  <c r="L85" i="65"/>
  <c r="L84" i="138"/>
  <c r="L85" i="236"/>
  <c r="N83" i="178"/>
  <c r="L88" i="178" s="1"/>
  <c r="N90" i="218"/>
  <c r="N92" i="218" s="1"/>
  <c r="D180" i="5" s="1"/>
  <c r="L83" i="59"/>
  <c r="L83" i="58"/>
  <c r="L85" i="58"/>
  <c r="L84" i="58"/>
  <c r="N83" i="171"/>
  <c r="L85" i="330"/>
  <c r="L85" i="315"/>
  <c r="L84" i="59"/>
  <c r="L85" i="147"/>
  <c r="N82" i="174"/>
  <c r="L89" i="174" s="1"/>
  <c r="N86" i="28"/>
  <c r="N88" i="28" s="1"/>
  <c r="D20" i="5" s="1"/>
  <c r="L83" i="64"/>
  <c r="L85" i="64"/>
  <c r="L84" i="64"/>
  <c r="L88" i="268"/>
  <c r="L83" i="60"/>
  <c r="L84" i="31"/>
  <c r="L82" i="297"/>
  <c r="L85" i="150"/>
  <c r="N79" i="294"/>
  <c r="L84" i="294" s="1"/>
  <c r="L84" i="313"/>
  <c r="N87" i="313" s="1"/>
  <c r="N89" i="313" s="1"/>
  <c r="D269" i="5" s="1"/>
  <c r="N83" i="267"/>
  <c r="L88" i="267" s="1"/>
  <c r="L86" i="238"/>
  <c r="L85" i="270"/>
  <c r="L86" i="150"/>
  <c r="L84" i="96"/>
  <c r="N88" i="281"/>
  <c r="N90" i="281" s="1"/>
  <c r="D238" i="5" s="1"/>
  <c r="L83" i="31"/>
  <c r="L85" i="319"/>
  <c r="L84" i="103"/>
  <c r="L91" i="245"/>
  <c r="L80" i="228"/>
  <c r="L85" i="238"/>
  <c r="L83" i="96"/>
  <c r="L90" i="280"/>
  <c r="L82" i="133"/>
  <c r="N86" i="123"/>
  <c r="N88" i="123" s="1"/>
  <c r="D114" i="5" s="1"/>
  <c r="L83" i="89"/>
  <c r="L84" i="89"/>
  <c r="N86" i="73"/>
  <c r="N88" i="73" s="1"/>
  <c r="D64" i="5" s="1"/>
  <c r="N86" i="226"/>
  <c r="N88" i="226" s="1"/>
  <c r="D187" i="5" s="1"/>
  <c r="L87" i="276"/>
  <c r="L84" i="330"/>
  <c r="L85" i="140"/>
  <c r="L85" i="101"/>
  <c r="L85" i="276"/>
  <c r="N87" i="327"/>
  <c r="N89" i="327" s="1"/>
  <c r="D281" i="5" s="1"/>
  <c r="L86" i="315"/>
  <c r="L83" i="74"/>
  <c r="L88" i="282"/>
  <c r="L83" i="101"/>
  <c r="N88" i="277"/>
  <c r="N90" i="277" s="1"/>
  <c r="D235" i="5" s="1"/>
  <c r="N85" i="300"/>
  <c r="N87" i="300" s="1"/>
  <c r="D256" i="5" s="1"/>
  <c r="L82" i="74"/>
  <c r="L82" i="286"/>
  <c r="L84" i="286"/>
  <c r="L83" i="286"/>
  <c r="L89" i="189"/>
  <c r="L87" i="189"/>
  <c r="L88" i="189"/>
  <c r="L83" i="139"/>
  <c r="L85" i="57"/>
  <c r="L83" i="57"/>
  <c r="L84" i="57"/>
  <c r="N78" i="40"/>
  <c r="L83" i="40" s="1"/>
  <c r="L87" i="179"/>
  <c r="L83" i="138"/>
  <c r="L84" i="147"/>
  <c r="L84" i="261"/>
  <c r="L86" i="261"/>
  <c r="L85" i="261"/>
  <c r="N86" i="70"/>
  <c r="N88" i="70" s="1"/>
  <c r="D61" i="5" s="1"/>
  <c r="L84" i="332"/>
  <c r="L85" i="332"/>
  <c r="L86" i="332"/>
  <c r="N87" i="354"/>
  <c r="N89" i="354" s="1"/>
  <c r="D306" i="5" s="1"/>
  <c r="L86" i="275"/>
  <c r="L84" i="317"/>
  <c r="L85" i="317"/>
  <c r="L84" i="311"/>
  <c r="N87" i="311" s="1"/>
  <c r="N89" i="311" s="1"/>
  <c r="D267" i="5" s="1"/>
  <c r="L83" i="69"/>
  <c r="N86" i="69" s="1"/>
  <c r="N88" i="69" s="1"/>
  <c r="D60" i="5" s="1"/>
  <c r="L84" i="87"/>
  <c r="L90" i="245"/>
  <c r="N86" i="367"/>
  <c r="N88" i="367" s="1"/>
  <c r="D317" i="5" s="1"/>
  <c r="L85" i="234"/>
  <c r="N86" i="234" s="1"/>
  <c r="N88" i="234" s="1"/>
  <c r="D194" i="5" s="1"/>
  <c r="L89" i="179"/>
  <c r="L84" i="209"/>
  <c r="L85" i="142"/>
  <c r="L83" i="298"/>
  <c r="L85" i="275"/>
  <c r="L91" i="220"/>
  <c r="L83" i="87"/>
  <c r="L83" i="133"/>
  <c r="L85" i="336"/>
  <c r="L84" i="264"/>
  <c r="L86" i="256"/>
  <c r="L85" i="256"/>
  <c r="L84" i="256"/>
  <c r="L86" i="236"/>
  <c r="L86" i="364"/>
  <c r="L85" i="364"/>
  <c r="L84" i="364"/>
  <c r="L85" i="12"/>
  <c r="L83" i="12"/>
  <c r="L84" i="12"/>
  <c r="L85" i="79"/>
  <c r="L86" i="295"/>
  <c r="L85" i="295"/>
  <c r="L84" i="295"/>
  <c r="L84" i="29"/>
  <c r="L85" i="29"/>
  <c r="L83" i="29"/>
  <c r="L85" i="212"/>
  <c r="L84" i="212"/>
  <c r="L83" i="212"/>
  <c r="L90" i="162"/>
  <c r="L84" i="215"/>
  <c r="L83" i="215"/>
  <c r="L85" i="215"/>
  <c r="L85" i="145"/>
  <c r="L84" i="233"/>
  <c r="L85" i="233"/>
  <c r="L86" i="233"/>
  <c r="L84" i="247"/>
  <c r="L86" i="247"/>
  <c r="L85" i="247"/>
  <c r="L84" i="148"/>
  <c r="L83" i="148"/>
  <c r="L85" i="148"/>
  <c r="L84" i="214"/>
  <c r="L85" i="214"/>
  <c r="L83" i="214"/>
  <c r="L83" i="84"/>
  <c r="L85" i="84"/>
  <c r="L84" i="84"/>
  <c r="L86" i="312"/>
  <c r="L85" i="312"/>
  <c r="L84" i="312"/>
  <c r="L85" i="100"/>
  <c r="L83" i="100"/>
  <c r="L86" i="257"/>
  <c r="L85" i="257"/>
  <c r="L84" i="257"/>
  <c r="L90" i="249"/>
  <c r="L88" i="249"/>
  <c r="L89" i="249"/>
  <c r="L85" i="136"/>
  <c r="L84" i="136"/>
  <c r="L83" i="136"/>
  <c r="L83" i="79"/>
  <c r="L84" i="235"/>
  <c r="L86" i="235"/>
  <c r="L85" i="235"/>
  <c r="L79" i="227"/>
  <c r="L81" i="227"/>
  <c r="L80" i="227"/>
  <c r="L89" i="177"/>
  <c r="L87" i="177"/>
  <c r="L88" i="177"/>
  <c r="L83" i="213"/>
  <c r="L84" i="213"/>
  <c r="L85" i="213"/>
  <c r="N87" i="351"/>
  <c r="N89" i="351" s="1"/>
  <c r="D303" i="5" s="1"/>
  <c r="L84" i="52"/>
  <c r="L85" i="52"/>
  <c r="L83" i="52"/>
  <c r="L90" i="178"/>
  <c r="L90" i="158"/>
  <c r="L89" i="158"/>
  <c r="L88" i="158"/>
  <c r="N86" i="216"/>
  <c r="N88" i="216" s="1"/>
  <c r="D178" i="5" s="1"/>
  <c r="N85" i="303"/>
  <c r="N87" i="303" s="1"/>
  <c r="D259" i="5" s="1"/>
  <c r="L83" i="149"/>
  <c r="L85" i="149"/>
  <c r="L84" i="149"/>
  <c r="L84" i="309"/>
  <c r="L82" i="309"/>
  <c r="L85" i="86"/>
  <c r="L84" i="86"/>
  <c r="L83" i="86"/>
  <c r="L85" i="36"/>
  <c r="L84" i="36"/>
  <c r="L83" i="36"/>
  <c r="L85" i="43"/>
  <c r="L84" i="43"/>
  <c r="L88" i="187"/>
  <c r="L90" i="187"/>
  <c r="L89" i="187"/>
  <c r="N86" i="77"/>
  <c r="N88" i="77" s="1"/>
  <c r="D68" i="5" s="1"/>
  <c r="N87" i="339"/>
  <c r="N89" i="339" s="1"/>
  <c r="D292" i="5" s="1"/>
  <c r="L83" i="39"/>
  <c r="L84" i="39"/>
  <c r="L85" i="39"/>
  <c r="L87" i="274"/>
  <c r="L85" i="274"/>
  <c r="L88" i="154"/>
  <c r="L90" i="154"/>
  <c r="L89" i="154"/>
  <c r="L83" i="42"/>
  <c r="L84" i="97"/>
  <c r="L83" i="97"/>
  <c r="L85" i="97"/>
  <c r="L84" i="141"/>
  <c r="L84" i="75"/>
  <c r="N87" i="360"/>
  <c r="N89" i="360" s="1"/>
  <c r="D311" i="5" s="1"/>
  <c r="N87" i="320"/>
  <c r="N89" i="320" s="1"/>
  <c r="D276" i="5" s="1"/>
  <c r="L84" i="7"/>
  <c r="N87" i="350"/>
  <c r="N89" i="350" s="1"/>
  <c r="D302" i="5" s="1"/>
  <c r="L86" i="306"/>
  <c r="L85" i="306"/>
  <c r="L84" i="306"/>
  <c r="L83" i="20"/>
  <c r="L84" i="20"/>
  <c r="L85" i="20"/>
  <c r="L85" i="22"/>
  <c r="L83" i="22"/>
  <c r="L84" i="22"/>
  <c r="L85" i="23"/>
  <c r="L83" i="23"/>
  <c r="L84" i="23"/>
  <c r="L84" i="18"/>
  <c r="L83" i="18"/>
  <c r="L85" i="18"/>
  <c r="L84" i="51"/>
  <c r="L83" i="51"/>
  <c r="L85" i="51"/>
  <c r="L85" i="61"/>
  <c r="L84" i="61"/>
  <c r="L83" i="61"/>
  <c r="L85" i="21"/>
  <c r="L83" i="49"/>
  <c r="L85" i="49"/>
  <c r="L84" i="49"/>
  <c r="L87" i="50"/>
  <c r="L86" i="50"/>
  <c r="L88" i="50"/>
  <c r="L83" i="55"/>
  <c r="L85" i="55"/>
  <c r="L84" i="55"/>
  <c r="L84" i="15"/>
  <c r="L83" i="15"/>
  <c r="L85" i="15"/>
  <c r="L83" i="27"/>
  <c r="L84" i="27"/>
  <c r="L85" i="27"/>
  <c r="L84" i="33"/>
  <c r="L83" i="33"/>
  <c r="L85" i="33"/>
  <c r="L84" i="14"/>
  <c r="L85" i="14"/>
  <c r="L83" i="14"/>
  <c r="L85" i="321"/>
  <c r="L86" i="321"/>
  <c r="L84" i="321"/>
  <c r="L83" i="289"/>
  <c r="L84" i="289"/>
  <c r="L82" i="289"/>
  <c r="L84" i="325"/>
  <c r="L87" i="232"/>
  <c r="L86" i="232"/>
  <c r="L85" i="232"/>
  <c r="L87" i="164"/>
  <c r="L89" i="164"/>
  <c r="L88" i="164"/>
  <c r="L84" i="92"/>
  <c r="L85" i="92"/>
  <c r="L83" i="92"/>
  <c r="L83" i="68"/>
  <c r="L84" i="68"/>
  <c r="L85" i="68"/>
  <c r="L84" i="146"/>
  <c r="L85" i="146"/>
  <c r="L83" i="146"/>
  <c r="L82" i="302"/>
  <c r="L84" i="302"/>
  <c r="L83" i="302"/>
  <c r="L86" i="363"/>
  <c r="L84" i="363"/>
  <c r="L85" i="363"/>
  <c r="L84" i="293"/>
  <c r="L82" i="293"/>
  <c r="L83" i="293"/>
  <c r="L82" i="229"/>
  <c r="L81" i="229"/>
  <c r="L80" i="229"/>
  <c r="L83" i="137"/>
  <c r="L84" i="137"/>
  <c r="L85" i="137"/>
  <c r="L85" i="91"/>
  <c r="L83" i="91"/>
  <c r="L84" i="91"/>
  <c r="L83" i="85"/>
  <c r="L85" i="85"/>
  <c r="L84" i="85"/>
  <c r="L83" i="17"/>
  <c r="L85" i="17"/>
  <c r="L84" i="17"/>
  <c r="L83" i="135"/>
  <c r="L84" i="135"/>
  <c r="L85" i="135"/>
  <c r="L84" i="299"/>
  <c r="L83" i="299"/>
  <c r="L82" i="299"/>
  <c r="L85" i="342"/>
  <c r="L84" i="342"/>
  <c r="L86" i="342"/>
  <c r="L92" i="279"/>
  <c r="L90" i="279"/>
  <c r="L91" i="279"/>
  <c r="L89" i="185"/>
  <c r="L83" i="95"/>
  <c r="L85" i="95"/>
  <c r="L84" i="95"/>
  <c r="L85" i="56"/>
  <c r="L83" i="56"/>
  <c r="L84" i="56"/>
  <c r="L85" i="82"/>
  <c r="N86" i="47"/>
  <c r="N88" i="47" s="1"/>
  <c r="D39" i="5" s="1"/>
  <c r="L85" i="333"/>
  <c r="L84" i="333"/>
  <c r="L86" i="333"/>
  <c r="L86" i="337"/>
  <c r="L90" i="170"/>
  <c r="L89" i="170"/>
  <c r="L88" i="170"/>
  <c r="L87" i="272"/>
  <c r="L85" i="272"/>
  <c r="L86" i="272"/>
  <c r="L88" i="180"/>
  <c r="L87" i="180"/>
  <c r="L89" i="180"/>
  <c r="L85" i="94"/>
  <c r="L84" i="94"/>
  <c r="L83" i="94"/>
  <c r="L85" i="24"/>
  <c r="L83" i="24"/>
  <c r="L84" i="24"/>
  <c r="L84" i="72"/>
  <c r="L82" i="72"/>
  <c r="L83" i="72"/>
  <c r="L88" i="160"/>
  <c r="L89" i="160"/>
  <c r="L87" i="160"/>
  <c r="N87" i="357"/>
  <c r="N89" i="357" s="1"/>
  <c r="D309" i="5" s="1"/>
  <c r="N87" i="352"/>
  <c r="N89" i="352" s="1"/>
  <c r="D304" i="5" s="1"/>
  <c r="N87" i="318"/>
  <c r="N89" i="318" s="1"/>
  <c r="D274" i="5" s="1"/>
  <c r="L82" i="75" l="1"/>
  <c r="L84" i="243"/>
  <c r="L85" i="139"/>
  <c r="L85" i="83"/>
  <c r="N86" i="46"/>
  <c r="N88" i="46" s="1"/>
  <c r="D38" i="5" s="1"/>
  <c r="N87" i="344"/>
  <c r="N89" i="344" s="1"/>
  <c r="D297" i="5" s="1"/>
  <c r="N87" i="308"/>
  <c r="N89" i="308" s="1"/>
  <c r="D264" i="5" s="1"/>
  <c r="L94" i="246"/>
  <c r="L84" i="83"/>
  <c r="L83" i="287"/>
  <c r="L84" i="99"/>
  <c r="L82" i="287"/>
  <c r="N86" i="130"/>
  <c r="N88" i="130" s="1"/>
  <c r="D121" i="5" s="1"/>
  <c r="L85" i="44"/>
  <c r="N86" i="44" s="1"/>
  <c r="N88" i="44" s="1"/>
  <c r="D35" i="5" s="1"/>
  <c r="L89" i="155"/>
  <c r="L90" i="155"/>
  <c r="L96" i="246"/>
  <c r="L85" i="243"/>
  <c r="L83" i="44"/>
  <c r="N87" i="307"/>
  <c r="N89" i="307" s="1"/>
  <c r="D263" i="5" s="1"/>
  <c r="N87" i="328"/>
  <c r="N89" i="328" s="1"/>
  <c r="D282" i="5" s="1"/>
  <c r="N85" i="305"/>
  <c r="N87" i="305" s="1"/>
  <c r="D261" i="5" s="1"/>
  <c r="L90" i="267"/>
  <c r="L84" i="30"/>
  <c r="L90" i="268"/>
  <c r="L88" i="182"/>
  <c r="L84" i="231"/>
  <c r="N86" i="231" s="1"/>
  <c r="N88" i="231" s="1"/>
  <c r="D191" i="5" s="1"/>
  <c r="N87" i="359"/>
  <c r="N89" i="359" s="1"/>
  <c r="D310" i="5" s="1"/>
  <c r="L83" i="82"/>
  <c r="L83" i="325"/>
  <c r="L83" i="38"/>
  <c r="L89" i="186"/>
  <c r="L83" i="145"/>
  <c r="L90" i="182"/>
  <c r="L84" i="285"/>
  <c r="N86" i="129"/>
  <c r="N88" i="129" s="1"/>
  <c r="D118" i="5" s="1"/>
  <c r="L79" i="228"/>
  <c r="N82" i="228" s="1"/>
  <c r="N84" i="228" s="1"/>
  <c r="D189" i="5" s="1"/>
  <c r="L84" i="38"/>
  <c r="L85" i="143"/>
  <c r="L90" i="186"/>
  <c r="L87" i="172"/>
  <c r="L83" i="285"/>
  <c r="N85" i="190"/>
  <c r="N87" i="190" s="1"/>
  <c r="D170" i="5" s="1"/>
  <c r="N85" i="292"/>
  <c r="N87" i="292" s="1"/>
  <c r="D248" i="5" s="1"/>
  <c r="N87" i="254"/>
  <c r="N89" i="254" s="1"/>
  <c r="D214" i="5" s="1"/>
  <c r="N86" i="131"/>
  <c r="N88" i="131" s="1"/>
  <c r="D122" i="5" s="1"/>
  <c r="N87" i="331"/>
  <c r="N89" i="331" s="1"/>
  <c r="D285" i="5" s="1"/>
  <c r="L88" i="172"/>
  <c r="L84" i="42"/>
  <c r="L83" i="41"/>
  <c r="L83" i="80"/>
  <c r="L99" i="260"/>
  <c r="N101" i="260" s="1"/>
  <c r="N103" i="260" s="1"/>
  <c r="D219" i="5" s="1"/>
  <c r="L83" i="54"/>
  <c r="N86" i="81"/>
  <c r="N88" i="81" s="1"/>
  <c r="D72" i="5" s="1"/>
  <c r="L86" i="270"/>
  <c r="N88" i="270" s="1"/>
  <c r="N90" i="270" s="1"/>
  <c r="D228" i="5" s="1"/>
  <c r="L85" i="30"/>
  <c r="N86" i="30" s="1"/>
  <c r="N88" i="30" s="1"/>
  <c r="D22" i="5" s="1"/>
  <c r="L84" i="41"/>
  <c r="L84" i="45"/>
  <c r="L100" i="260"/>
  <c r="L85" i="263"/>
  <c r="L84" i="80"/>
  <c r="L89" i="267"/>
  <c r="L83" i="141"/>
  <c r="L88" i="181"/>
  <c r="N87" i="258"/>
  <c r="N89" i="258" s="1"/>
  <c r="D217" i="5" s="1"/>
  <c r="L87" i="183"/>
  <c r="N90" i="183" s="1"/>
  <c r="N92" i="183" s="1"/>
  <c r="D163" i="5" s="1"/>
  <c r="L89" i="162"/>
  <c r="N91" i="162" s="1"/>
  <c r="N93" i="162" s="1"/>
  <c r="D148" i="5" s="1"/>
  <c r="L84" i="34"/>
  <c r="L89" i="248"/>
  <c r="L84" i="9"/>
  <c r="L84" i="337"/>
  <c r="L89" i="183"/>
  <c r="L85" i="34"/>
  <c r="L84" i="297"/>
  <c r="N85" i="297" s="1"/>
  <c r="N87" i="297" s="1"/>
  <c r="D253" i="5" s="1"/>
  <c r="N86" i="16"/>
  <c r="N88" i="16" s="1"/>
  <c r="D8" i="5" s="1"/>
  <c r="N87" i="259"/>
  <c r="N89" i="259" s="1"/>
  <c r="D218" i="5" s="1"/>
  <c r="N87" i="356"/>
  <c r="N89" i="356" s="1"/>
  <c r="D308" i="5" s="1"/>
  <c r="L85" i="45"/>
  <c r="N85" i="287"/>
  <c r="N87" i="287" s="1"/>
  <c r="D244" i="5" s="1"/>
  <c r="L83" i="35"/>
  <c r="L89" i="168"/>
  <c r="L83" i="284"/>
  <c r="L84" i="143"/>
  <c r="N86" i="143" s="1"/>
  <c r="N88" i="143" s="1"/>
  <c r="D141" i="5" s="1"/>
  <c r="L87" i="188"/>
  <c r="N87" i="193"/>
  <c r="N89" i="193" s="1"/>
  <c r="D173" i="5" s="1"/>
  <c r="L85" i="106"/>
  <c r="L90" i="185"/>
  <c r="N85" i="298"/>
  <c r="N87" i="298" s="1"/>
  <c r="D254" i="5" s="1"/>
  <c r="L90" i="168"/>
  <c r="N85" i="310"/>
  <c r="N87" i="310" s="1"/>
  <c r="D266" i="5" s="1"/>
  <c r="L82" i="284"/>
  <c r="L85" i="54"/>
  <c r="N86" i="128"/>
  <c r="N88" i="128" s="1"/>
  <c r="D120" i="5" s="1"/>
  <c r="L84" i="71"/>
  <c r="N86" i="142"/>
  <c r="N88" i="142" s="1"/>
  <c r="D134" i="5" s="1"/>
  <c r="L84" i="98"/>
  <c r="N85" i="127"/>
  <c r="N87" i="127" s="1"/>
  <c r="D117" i="5" s="1"/>
  <c r="N86" i="89"/>
  <c r="N88" i="89" s="1"/>
  <c r="D80" i="5" s="1"/>
  <c r="N88" i="273"/>
  <c r="N90" i="273" s="1"/>
  <c r="D231" i="5" s="1"/>
  <c r="N87" i="366"/>
  <c r="N89" i="366" s="1"/>
  <c r="D316" i="5" s="1"/>
  <c r="L84" i="25"/>
  <c r="N93" i="207"/>
  <c r="N95" i="207" s="1"/>
  <c r="D183" i="5" s="1"/>
  <c r="L88" i="184"/>
  <c r="N87" i="319"/>
  <c r="N89" i="319" s="1"/>
  <c r="D275" i="5" s="1"/>
  <c r="N87" i="330"/>
  <c r="N89" i="330" s="1"/>
  <c r="D284" i="5" s="1"/>
  <c r="N85" i="191"/>
  <c r="N87" i="191" s="1"/>
  <c r="D171" i="5" s="1"/>
  <c r="N87" i="355"/>
  <c r="N89" i="355" s="1"/>
  <c r="D307" i="5" s="1"/>
  <c r="N87" i="250"/>
  <c r="N89" i="250" s="1"/>
  <c r="D210" i="5" s="1"/>
  <c r="N86" i="99"/>
  <c r="N88" i="99" s="1"/>
  <c r="D89" i="5" s="1"/>
  <c r="N90" i="217"/>
  <c r="N92" i="217" s="1"/>
  <c r="D179" i="5" s="1"/>
  <c r="L83" i="283"/>
  <c r="L85" i="98"/>
  <c r="N87" i="237"/>
  <c r="N89" i="237" s="1"/>
  <c r="D197" i="5" s="1"/>
  <c r="L84" i="283"/>
  <c r="L92" i="221"/>
  <c r="N93" i="221" s="1"/>
  <c r="N95" i="221" s="1"/>
  <c r="D184" i="5" s="1"/>
  <c r="L85" i="25"/>
  <c r="N87" i="239"/>
  <c r="N89" i="239" s="1"/>
  <c r="D199" i="5" s="1"/>
  <c r="L84" i="263"/>
  <c r="N85" i="301"/>
  <c r="N87" i="301" s="1"/>
  <c r="D257" i="5" s="1"/>
  <c r="N86" i="105"/>
  <c r="N88" i="105" s="1"/>
  <c r="D95" i="5" s="1"/>
  <c r="N87" i="314"/>
  <c r="N89" i="314" s="1"/>
  <c r="D270" i="5" s="1"/>
  <c r="L89" i="184"/>
  <c r="L89" i="178"/>
  <c r="N91" i="178" s="1"/>
  <c r="N93" i="178" s="1"/>
  <c r="D157" i="5" s="1"/>
  <c r="L90" i="165"/>
  <c r="N94" i="220"/>
  <c r="N96" i="220" s="1"/>
  <c r="D182" i="5" s="1"/>
  <c r="N90" i="189"/>
  <c r="N92" i="189" s="1"/>
  <c r="D169" i="5" s="1"/>
  <c r="N86" i="242"/>
  <c r="N88" i="242" s="1"/>
  <c r="D202" i="5" s="1"/>
  <c r="N85" i="74"/>
  <c r="N87" i="74" s="1"/>
  <c r="D65" i="5" s="1"/>
  <c r="N87" i="362"/>
  <c r="N89" i="362" s="1"/>
  <c r="D312" i="5" s="1"/>
  <c r="N86" i="208"/>
  <c r="N88" i="208" s="1"/>
  <c r="D119" i="5" s="1"/>
  <c r="N85" i="192"/>
  <c r="N87" i="192" s="1"/>
  <c r="D172" i="5" s="1"/>
  <c r="N86" i="90"/>
  <c r="N88" i="90" s="1"/>
  <c r="D81" i="5" s="1"/>
  <c r="N86" i="9"/>
  <c r="N88" i="9" s="1"/>
  <c r="D4" i="5" s="1"/>
  <c r="N87" i="262"/>
  <c r="N89" i="262" s="1"/>
  <c r="D221" i="5" s="1"/>
  <c r="N86" i="35"/>
  <c r="N88" i="35" s="1"/>
  <c r="D37" i="5" s="1"/>
  <c r="N87" i="251"/>
  <c r="N89" i="251" s="1"/>
  <c r="D211" i="5" s="1"/>
  <c r="L89" i="266"/>
  <c r="L84" i="37"/>
  <c r="N86" i="26"/>
  <c r="N88" i="26" s="1"/>
  <c r="D18" i="5" s="1"/>
  <c r="N86" i="19"/>
  <c r="N88" i="19" s="1"/>
  <c r="D11" i="5" s="1"/>
  <c r="L88" i="266"/>
  <c r="N86" i="60"/>
  <c r="N88" i="60" s="1"/>
  <c r="D51" i="5" s="1"/>
  <c r="N86" i="67"/>
  <c r="N88" i="67" s="1"/>
  <c r="D58" i="5" s="1"/>
  <c r="N87" i="236"/>
  <c r="N89" i="236" s="1"/>
  <c r="D196" i="5" s="1"/>
  <c r="L90" i="248"/>
  <c r="N86" i="103"/>
  <c r="N88" i="103" s="1"/>
  <c r="D93" i="5" s="1"/>
  <c r="N86" i="106"/>
  <c r="N88" i="106" s="1"/>
  <c r="D96" i="5" s="1"/>
  <c r="L94" i="252"/>
  <c r="L85" i="37"/>
  <c r="N87" i="334"/>
  <c r="N89" i="334" s="1"/>
  <c r="D288" i="5" s="1"/>
  <c r="L95" i="252"/>
  <c r="N87" i="316"/>
  <c r="N89" i="316" s="1"/>
  <c r="D272" i="5" s="1"/>
  <c r="L84" i="88"/>
  <c r="N87" i="238"/>
  <c r="N89" i="238" s="1"/>
  <c r="D198" i="5" s="1"/>
  <c r="L88" i="176"/>
  <c r="N86" i="138"/>
  <c r="N88" i="138" s="1"/>
  <c r="D129" i="5" s="1"/>
  <c r="L89" i="176"/>
  <c r="N85" i="291"/>
  <c r="N87" i="291" s="1"/>
  <c r="D247" i="5" s="1"/>
  <c r="N85" i="133"/>
  <c r="N87" i="133" s="1"/>
  <c r="D124" i="5" s="1"/>
  <c r="L83" i="88"/>
  <c r="N88" i="276"/>
  <c r="N90" i="276" s="1"/>
  <c r="D234" i="5" s="1"/>
  <c r="N91" i="155"/>
  <c r="N93" i="155" s="1"/>
  <c r="D144" i="5" s="1"/>
  <c r="N90" i="181"/>
  <c r="N92" i="181" s="1"/>
  <c r="D161" i="5" s="1"/>
  <c r="N86" i="98"/>
  <c r="N88" i="98" s="1"/>
  <c r="D88" i="5" s="1"/>
  <c r="N91" i="282"/>
  <c r="N93" i="282" s="1"/>
  <c r="D239" i="5" s="1"/>
  <c r="L85" i="48"/>
  <c r="N86" i="144"/>
  <c r="N88" i="144" s="1"/>
  <c r="D140" i="5" s="1"/>
  <c r="N86" i="63"/>
  <c r="N88" i="63" s="1"/>
  <c r="D54" i="5" s="1"/>
  <c r="N87" i="336"/>
  <c r="N89" i="336" s="1"/>
  <c r="D290" i="5" s="1"/>
  <c r="L83" i="71"/>
  <c r="N86" i="71" s="1"/>
  <c r="N88" i="71" s="1"/>
  <c r="D62" i="5" s="1"/>
  <c r="N93" i="245"/>
  <c r="N95" i="245" s="1"/>
  <c r="D205" i="5" s="1"/>
  <c r="N87" i="296"/>
  <c r="N89" i="296" s="1"/>
  <c r="D252" i="5" s="1"/>
  <c r="N87" i="240"/>
  <c r="N89" i="240" s="1"/>
  <c r="D200" i="5" s="1"/>
  <c r="L87" i="48"/>
  <c r="N85" i="290"/>
  <c r="N87" i="290" s="1"/>
  <c r="D246" i="5" s="1"/>
  <c r="N87" i="315"/>
  <c r="N89" i="315" s="1"/>
  <c r="D271" i="5" s="1"/>
  <c r="N91" i="268"/>
  <c r="N93" i="268" s="1"/>
  <c r="D227" i="5" s="1"/>
  <c r="N86" i="66"/>
  <c r="N88" i="66" s="1"/>
  <c r="D57" i="5" s="1"/>
  <c r="N86" i="134"/>
  <c r="N88" i="134" s="1"/>
  <c r="D125" i="5" s="1"/>
  <c r="N87" i="264"/>
  <c r="N89" i="264" s="1"/>
  <c r="D223" i="5" s="1"/>
  <c r="L88" i="174"/>
  <c r="N91" i="280"/>
  <c r="N93" i="280" s="1"/>
  <c r="D237" i="5" s="1"/>
  <c r="N90" i="188"/>
  <c r="N92" i="188" s="1"/>
  <c r="D167" i="5" s="1"/>
  <c r="N86" i="21"/>
  <c r="N88" i="21" s="1"/>
  <c r="D13" i="5" s="1"/>
  <c r="N86" i="7"/>
  <c r="N88" i="7" s="1"/>
  <c r="D3" i="5" s="1"/>
  <c r="N87" i="335"/>
  <c r="N89" i="335" s="1"/>
  <c r="D289" i="5" s="1"/>
  <c r="N88" i="271"/>
  <c r="N90" i="271" s="1"/>
  <c r="D229" i="5" s="1"/>
  <c r="N86" i="107"/>
  <c r="N88" i="107" s="1"/>
  <c r="D97" i="5" s="1"/>
  <c r="N91" i="157"/>
  <c r="N93" i="157" s="1"/>
  <c r="D145" i="5" s="1"/>
  <c r="N87" i="265"/>
  <c r="N89" i="265" s="1"/>
  <c r="D224" i="5" s="1"/>
  <c r="N86" i="140"/>
  <c r="N88" i="140" s="1"/>
  <c r="D132" i="5" s="1"/>
  <c r="L86" i="294"/>
  <c r="L91" i="165"/>
  <c r="N87" i="150"/>
  <c r="N89" i="150" s="1"/>
  <c r="D142" i="5" s="1"/>
  <c r="N86" i="59"/>
  <c r="N88" i="59" s="1"/>
  <c r="D50" i="5" s="1"/>
  <c r="N86" i="65"/>
  <c r="N88" i="65" s="1"/>
  <c r="D56" i="5" s="1"/>
  <c r="N87" i="348"/>
  <c r="N89" i="348" s="1"/>
  <c r="D301" i="5" s="1"/>
  <c r="L85" i="294"/>
  <c r="N90" i="172"/>
  <c r="N92" i="172" s="1"/>
  <c r="D153" i="5" s="1"/>
  <c r="N86" i="31"/>
  <c r="N88" i="31" s="1"/>
  <c r="D23" i="5" s="1"/>
  <c r="L84" i="53"/>
  <c r="L85" i="53"/>
  <c r="L83" i="53"/>
  <c r="L88" i="244"/>
  <c r="N91" i="182"/>
  <c r="N93" i="182" s="1"/>
  <c r="D162" i="5" s="1"/>
  <c r="N86" i="54"/>
  <c r="N88" i="54" s="1"/>
  <c r="D46" i="5" s="1"/>
  <c r="N86" i="58"/>
  <c r="N88" i="58" s="1"/>
  <c r="D49" i="5" s="1"/>
  <c r="N86" i="108"/>
  <c r="N88" i="108" s="1"/>
  <c r="D98" i="5" s="1"/>
  <c r="N86" i="87"/>
  <c r="N88" i="87" s="1"/>
  <c r="N86" i="209"/>
  <c r="N88" i="209" s="1"/>
  <c r="D131" i="5" s="1"/>
  <c r="N86" i="147"/>
  <c r="N88" i="147" s="1"/>
  <c r="D137" i="5" s="1"/>
  <c r="L86" i="244"/>
  <c r="N86" i="102"/>
  <c r="N88" i="102" s="1"/>
  <c r="D92" i="5" s="1"/>
  <c r="N87" i="365"/>
  <c r="N89" i="365" s="1"/>
  <c r="D315" i="5" s="1"/>
  <c r="N86" i="101"/>
  <c r="N88" i="101" s="1"/>
  <c r="D91" i="5" s="1"/>
  <c r="L87" i="174"/>
  <c r="L84" i="40"/>
  <c r="L88" i="171"/>
  <c r="L90" i="171"/>
  <c r="L89" i="171"/>
  <c r="N86" i="64"/>
  <c r="N88" i="64" s="1"/>
  <c r="D55" i="5" s="1"/>
  <c r="N85" i="286"/>
  <c r="N87" i="286" s="1"/>
  <c r="D243" i="5" s="1"/>
  <c r="N86" i="96"/>
  <c r="N88" i="96" s="1"/>
  <c r="D86" i="5" s="1"/>
  <c r="N90" i="179"/>
  <c r="N92" i="179" s="1"/>
  <c r="D158" i="5" s="1"/>
  <c r="N87" i="256"/>
  <c r="N89" i="256" s="1"/>
  <c r="D215" i="5" s="1"/>
  <c r="N86" i="79"/>
  <c r="N88" i="79" s="1"/>
  <c r="D70" i="5" s="1"/>
  <c r="N87" i="317"/>
  <c r="N89" i="317" s="1"/>
  <c r="D273" i="5" s="1"/>
  <c r="N88" i="275"/>
  <c r="N90" i="275" s="1"/>
  <c r="D233" i="5" s="1"/>
  <c r="N86" i="243"/>
  <c r="N88" i="243" s="1"/>
  <c r="D203" i="5" s="1"/>
  <c r="L85" i="40"/>
  <c r="N86" i="139"/>
  <c r="N88" i="139" s="1"/>
  <c r="D130" i="5" s="1"/>
  <c r="N86" i="18"/>
  <c r="N88" i="18" s="1"/>
  <c r="D10" i="5" s="1"/>
  <c r="N86" i="213"/>
  <c r="N88" i="213" s="1"/>
  <c r="D175" i="5" s="1"/>
  <c r="N87" i="235"/>
  <c r="N89" i="235" s="1"/>
  <c r="D195" i="5" s="1"/>
  <c r="N87" i="233"/>
  <c r="N89" i="233" s="1"/>
  <c r="D193" i="5" s="1"/>
  <c r="N86" i="57"/>
  <c r="N88" i="57" s="1"/>
  <c r="D53" i="5" s="1"/>
  <c r="N87" i="261"/>
  <c r="N89" i="261" s="1"/>
  <c r="D220" i="5" s="1"/>
  <c r="N87" i="332"/>
  <c r="N89" i="332" s="1"/>
  <c r="D286" i="5" s="1"/>
  <c r="N87" i="321"/>
  <c r="N89" i="321" s="1"/>
  <c r="D277" i="5" s="1"/>
  <c r="N87" i="247"/>
  <c r="N89" i="247" s="1"/>
  <c r="D207" i="5" s="1"/>
  <c r="N86" i="212"/>
  <c r="N88" i="212" s="1"/>
  <c r="D174" i="5" s="1"/>
  <c r="N87" i="295"/>
  <c r="N89" i="295" s="1"/>
  <c r="D251" i="5" s="1"/>
  <c r="N87" i="364"/>
  <c r="N89" i="364" s="1"/>
  <c r="D314" i="5" s="1"/>
  <c r="N87" i="312"/>
  <c r="N89" i="312" s="1"/>
  <c r="D268" i="5" s="1"/>
  <c r="N86" i="94"/>
  <c r="N88" i="94" s="1"/>
  <c r="D84" i="5" s="1"/>
  <c r="N91" i="186"/>
  <c r="N93" i="186" s="1"/>
  <c r="D166" i="5" s="1"/>
  <c r="N91" i="158"/>
  <c r="N93" i="158" s="1"/>
  <c r="D146" i="5" s="1"/>
  <c r="N90" i="177"/>
  <c r="N92" i="177" s="1"/>
  <c r="N82" i="227"/>
  <c r="N84" i="227" s="1"/>
  <c r="D188" i="5" s="1"/>
  <c r="N86" i="136"/>
  <c r="N88" i="136" s="1"/>
  <c r="D127" i="5" s="1"/>
  <c r="N91" i="249"/>
  <c r="N93" i="249" s="1"/>
  <c r="D209" i="5" s="1"/>
  <c r="N86" i="45"/>
  <c r="N88" i="45" s="1"/>
  <c r="D36" i="5" s="1"/>
  <c r="N83" i="229"/>
  <c r="N85" i="229" s="1"/>
  <c r="D190" i="5" s="1"/>
  <c r="N86" i="43"/>
  <c r="N88" i="43" s="1"/>
  <c r="D34" i="5" s="1"/>
  <c r="N86" i="41"/>
  <c r="N88" i="41" s="1"/>
  <c r="D32" i="5" s="1"/>
  <c r="N86" i="100"/>
  <c r="N88" i="100" s="1"/>
  <c r="D90" i="5" s="1"/>
  <c r="N86" i="12"/>
  <c r="N88" i="12" s="1"/>
  <c r="D5" i="5" s="1"/>
  <c r="N86" i="51"/>
  <c r="N88" i="51" s="1"/>
  <c r="D43" i="5" s="1"/>
  <c r="N93" i="165"/>
  <c r="N95" i="165" s="1"/>
  <c r="D150" i="5" s="1"/>
  <c r="N86" i="84"/>
  <c r="N88" i="84" s="1"/>
  <c r="D75" i="5" s="1"/>
  <c r="N87" i="257"/>
  <c r="N89" i="257" s="1"/>
  <c r="D216" i="5" s="1"/>
  <c r="N86" i="214"/>
  <c r="N88" i="214" s="1"/>
  <c r="D176" i="5" s="1"/>
  <c r="N86" i="148"/>
  <c r="N88" i="148" s="1"/>
  <c r="D136" i="5" s="1"/>
  <c r="N86" i="145"/>
  <c r="N88" i="145" s="1"/>
  <c r="D139" i="5" s="1"/>
  <c r="N86" i="215"/>
  <c r="N88" i="215" s="1"/>
  <c r="D177" i="5" s="1"/>
  <c r="N86" i="29"/>
  <c r="N88" i="29" s="1"/>
  <c r="D21" i="5" s="1"/>
  <c r="N86" i="141"/>
  <c r="N88" i="141" s="1"/>
  <c r="D133" i="5" s="1"/>
  <c r="N91" i="154"/>
  <c r="N93" i="154" s="1"/>
  <c r="D143" i="5" s="1"/>
  <c r="N85" i="289"/>
  <c r="N87" i="289" s="1"/>
  <c r="D245" i="5" s="1"/>
  <c r="N86" i="39"/>
  <c r="N88" i="39" s="1"/>
  <c r="D30" i="5" s="1"/>
  <c r="N86" i="36"/>
  <c r="N88" i="36" s="1"/>
  <c r="D27" i="5" s="1"/>
  <c r="N85" i="309"/>
  <c r="N87" i="309" s="1"/>
  <c r="D265" i="5" s="1"/>
  <c r="N86" i="42"/>
  <c r="N88" i="42" s="1"/>
  <c r="D33" i="5" s="1"/>
  <c r="N91" i="187"/>
  <c r="N93" i="187" s="1"/>
  <c r="D168" i="5" s="1"/>
  <c r="D258" i="5"/>
  <c r="N85" i="75"/>
  <c r="N87" i="75" s="1"/>
  <c r="D66" i="5" s="1"/>
  <c r="N86" i="97"/>
  <c r="N88" i="97" s="1"/>
  <c r="D87" i="5" s="1"/>
  <c r="N88" i="274"/>
  <c r="N90" i="274" s="1"/>
  <c r="D232" i="5" s="1"/>
  <c r="N86" i="86"/>
  <c r="N88" i="86" s="1"/>
  <c r="N86" i="38"/>
  <c r="N88" i="38" s="1"/>
  <c r="D29" i="5" s="1"/>
  <c r="N86" i="149"/>
  <c r="N88" i="149" s="1"/>
  <c r="D135" i="5" s="1"/>
  <c r="N86" i="52"/>
  <c r="N88" i="52" s="1"/>
  <c r="D44" i="5" s="1"/>
  <c r="N86" i="146"/>
  <c r="N88" i="146" s="1"/>
  <c r="D138" i="5" s="1"/>
  <c r="N88" i="232"/>
  <c r="N90" i="232" s="1"/>
  <c r="D192" i="5" s="1"/>
  <c r="N86" i="14"/>
  <c r="N88" i="14" s="1"/>
  <c r="D6" i="5" s="1"/>
  <c r="N86" i="33"/>
  <c r="N88" i="33" s="1"/>
  <c r="D25" i="5" s="1"/>
  <c r="N89" i="50"/>
  <c r="N91" i="50" s="1"/>
  <c r="D42" i="5" s="1"/>
  <c r="N86" i="49"/>
  <c r="N88" i="49" s="1"/>
  <c r="D41" i="5" s="1"/>
  <c r="N86" i="61"/>
  <c r="N88" i="61" s="1"/>
  <c r="D52" i="5" s="1"/>
  <c r="N87" i="306"/>
  <c r="N89" i="306" s="1"/>
  <c r="D262" i="5" s="1"/>
  <c r="N91" i="170"/>
  <c r="N93" i="170" s="1"/>
  <c r="D152" i="5" s="1"/>
  <c r="N86" i="27"/>
  <c r="N88" i="27" s="1"/>
  <c r="D19" i="5" s="1"/>
  <c r="N86" i="15"/>
  <c r="N88" i="15" s="1"/>
  <c r="D7" i="5" s="1"/>
  <c r="N86" i="83"/>
  <c r="N88" i="83" s="1"/>
  <c r="D74" i="5" s="1"/>
  <c r="N86" i="55"/>
  <c r="N88" i="55" s="1"/>
  <c r="D47" i="5" s="1"/>
  <c r="N90" i="160"/>
  <c r="N92" i="160" s="1"/>
  <c r="D147" i="5" s="1"/>
  <c r="N91" i="267"/>
  <c r="N93" i="267" s="1"/>
  <c r="D226" i="5" s="1"/>
  <c r="N86" i="23"/>
  <c r="N88" i="23" s="1"/>
  <c r="D15" i="5" s="1"/>
  <c r="N86" i="22"/>
  <c r="N88" i="22" s="1"/>
  <c r="D14" i="5" s="1"/>
  <c r="N86" i="20"/>
  <c r="N88" i="20" s="1"/>
  <c r="D12" i="5" s="1"/>
  <c r="N87" i="337"/>
  <c r="N89" i="337" s="1"/>
  <c r="D291" i="5" s="1"/>
  <c r="N86" i="95"/>
  <c r="N88" i="95" s="1"/>
  <c r="D85" i="5" s="1"/>
  <c r="N91" i="185"/>
  <c r="N93" i="185" s="1"/>
  <c r="D165" i="5" s="1"/>
  <c r="N87" i="342"/>
  <c r="N89" i="342" s="1"/>
  <c r="D295" i="5" s="1"/>
  <c r="N86" i="91"/>
  <c r="N88" i="91" s="1"/>
  <c r="D82" i="5" s="1"/>
  <c r="N85" i="293"/>
  <c r="N87" i="293" s="1"/>
  <c r="D249" i="5" s="1"/>
  <c r="N86" i="92"/>
  <c r="N88" i="92" s="1"/>
  <c r="D83" i="5" s="1"/>
  <c r="N86" i="135"/>
  <c r="N88" i="135" s="1"/>
  <c r="D126" i="5" s="1"/>
  <c r="N86" i="17"/>
  <c r="N88" i="17" s="1"/>
  <c r="D9" i="5" s="1"/>
  <c r="N86" i="85"/>
  <c r="N88" i="85" s="1"/>
  <c r="D76" i="5" s="1"/>
  <c r="N86" i="137"/>
  <c r="N88" i="137" s="1"/>
  <c r="D128" i="5" s="1"/>
  <c r="N85" i="302"/>
  <c r="N87" i="302" s="1"/>
  <c r="N85" i="325"/>
  <c r="N87" i="325" s="1"/>
  <c r="D280" i="5" s="1"/>
  <c r="N85" i="72"/>
  <c r="N87" i="72" s="1"/>
  <c r="D63" i="5" s="1"/>
  <c r="N86" i="24"/>
  <c r="N88" i="24" s="1"/>
  <c r="D16" i="5" s="1"/>
  <c r="N90" i="180"/>
  <c r="N92" i="180" s="1"/>
  <c r="N88" i="272"/>
  <c r="N90" i="272" s="1"/>
  <c r="D230" i="5" s="1"/>
  <c r="N87" i="333"/>
  <c r="N89" i="333" s="1"/>
  <c r="D287" i="5" s="1"/>
  <c r="N86" i="82"/>
  <c r="N88" i="82" s="1"/>
  <c r="D73" i="5" s="1"/>
  <c r="N86" i="56"/>
  <c r="N88" i="56" s="1"/>
  <c r="D48" i="5" s="1"/>
  <c r="N93" i="279"/>
  <c r="N95" i="279" s="1"/>
  <c r="D236" i="5" s="1"/>
  <c r="N97" i="246"/>
  <c r="N99" i="246" s="1"/>
  <c r="D206" i="5" s="1"/>
  <c r="N85" i="299"/>
  <c r="N87" i="299" s="1"/>
  <c r="D255" i="5" s="1"/>
  <c r="N87" i="363"/>
  <c r="N89" i="363" s="1"/>
  <c r="D313" i="5" s="1"/>
  <c r="N86" i="68"/>
  <c r="N88" i="68" s="1"/>
  <c r="D59" i="5" s="1"/>
  <c r="N90" i="164"/>
  <c r="N92" i="164" s="1"/>
  <c r="D149" i="5" s="1"/>
  <c r="N86" i="80" l="1"/>
  <c r="N88" i="80" s="1"/>
  <c r="D71" i="5" s="1"/>
  <c r="N85" i="285"/>
  <c r="N87" i="285" s="1"/>
  <c r="D242" i="5" s="1"/>
  <c r="N85" i="284"/>
  <c r="N87" i="284" s="1"/>
  <c r="D241" i="5" s="1"/>
  <c r="N91" i="168"/>
  <c r="N93" i="168" s="1"/>
  <c r="D151" i="5" s="1"/>
  <c r="N86" i="34"/>
  <c r="N88" i="34" s="1"/>
  <c r="D26" i="5" s="1"/>
  <c r="N91" i="176"/>
  <c r="N93" i="176" s="1"/>
  <c r="D155" i="5" s="1"/>
  <c r="N87" i="263"/>
  <c r="N89" i="263" s="1"/>
  <c r="D222" i="5" s="1"/>
  <c r="N96" i="252"/>
  <c r="N98" i="252" s="1"/>
  <c r="D212" i="5" s="1"/>
  <c r="N86" i="37"/>
  <c r="N88" i="37" s="1"/>
  <c r="D28" i="5" s="1"/>
  <c r="N91" i="248"/>
  <c r="N93" i="248" s="1"/>
  <c r="D208" i="5" s="1"/>
  <c r="N86" i="25"/>
  <c r="N88" i="25" s="1"/>
  <c r="D17" i="5" s="1"/>
  <c r="N85" i="283"/>
  <c r="N87" i="283" s="1"/>
  <c r="D240" i="5" s="1"/>
  <c r="N90" i="184"/>
  <c r="N92" i="184" s="1"/>
  <c r="D164" i="5" s="1"/>
  <c r="N86" i="88"/>
  <c r="N88" i="88" s="1"/>
  <c r="D79" i="5" s="1"/>
  <c r="N91" i="266"/>
  <c r="N93" i="266" s="1"/>
  <c r="D225" i="5" s="1"/>
  <c r="N88" i="48"/>
  <c r="N90" i="48" s="1"/>
  <c r="D40" i="5" s="1"/>
  <c r="N86" i="40"/>
  <c r="N88" i="40" s="1"/>
  <c r="D31" i="5" s="1"/>
  <c r="N87" i="294"/>
  <c r="N89" i="294" s="1"/>
  <c r="D250" i="5" s="1"/>
  <c r="N90" i="174"/>
  <c r="N92" i="174" s="1"/>
  <c r="D154" i="5" s="1"/>
  <c r="N86" i="53"/>
  <c r="N88" i="53" s="1"/>
  <c r="D45" i="5" s="1"/>
  <c r="N89" i="244"/>
  <c r="N91" i="244" s="1"/>
  <c r="D204" i="5" s="1"/>
  <c r="N91" i="171"/>
  <c r="N93" i="171" s="1"/>
  <c r="D156" i="5" s="1"/>
  <c r="D77" i="5"/>
  <c r="D78" i="5"/>
  <c r="D160" i="5"/>
  <c r="D159"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<sst xmlns="http://schemas.openxmlformats.org/spreadsheetml/2006/main" count="38539" uniqueCount="2344">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</sst>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0" fillId="25" borderId="15" xfId="11" applyFont="1" applyFill="1" applyBorder="1" applyProtection="1">
      <protection locked="0"/>
    </xf>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SANTANDER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57031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3955354.1459065089</v>
      </c>
      <c r="G3" t="s">
        <v>980</v>
      </c>
      <c r="J3" s="1"/>
    </row>
    <row r="4" spans="1:10" ht="54" thickTop="1" thickBot="1">
      <c r="A4" s="131" t="s">
        <v>985</v>
      </c>
      <c r="B4" s="132" t="s">
        <v>1169</v>
      </c>
      <c r="C4" s="130" t="s">
        <v>984</v>
      </c>
      <c r="D4" s="177">
        <f>VLOOKUP('200.2'!A88,'200.2'!A37:N108,14,FALSE)</f>
        <v>329302.10984432267</v>
      </c>
      <c r="J4" s="1"/>
    </row>
    <row r="5" spans="1:10" ht="54" thickTop="1" thickBot="1">
      <c r="A5" s="131" t="s">
        <v>986</v>
      </c>
      <c r="B5" s="132" t="s">
        <v>1170</v>
      </c>
      <c r="C5" s="133" t="s">
        <v>987</v>
      </c>
      <c r="D5" s="177">
        <f>VLOOKUP('201.1'!A88,'201.1'!A38:N109,14,FALSE)</f>
        <v>188161.98463618761</v>
      </c>
    </row>
    <row r="6" spans="1:10" ht="54" thickTop="1" thickBot="1">
      <c r="A6" s="131" t="s">
        <v>988</v>
      </c>
      <c r="B6" s="132" t="s">
        <v>1171</v>
      </c>
      <c r="C6" s="133" t="s">
        <v>987</v>
      </c>
      <c r="D6" s="177">
        <f>VLOOKUP('201.2'!A88,'201.2'!A39:N110,14,FALSE)</f>
        <v>176685.59534348373</v>
      </c>
    </row>
    <row r="7" spans="1:10" ht="70.5" customHeight="1" thickTop="1" thickBot="1">
      <c r="A7" s="131" t="s">
        <v>989</v>
      </c>
      <c r="B7" s="132" t="s">
        <v>1172</v>
      </c>
      <c r="C7" s="133" t="s">
        <v>987</v>
      </c>
      <c r="D7" s="177">
        <f>VLOOKUP('201.3'!A88,'201.3'!A40:N111,14,FALSE)</f>
        <v>45811.084300711773</v>
      </c>
    </row>
    <row r="8" spans="1:10" ht="54" thickTop="1" thickBot="1">
      <c r="A8" s="131" t="s">
        <v>990</v>
      </c>
      <c r="B8" s="132" t="s">
        <v>1173</v>
      </c>
      <c r="C8" s="133" t="s">
        <v>987</v>
      </c>
      <c r="D8" s="178">
        <f>VLOOKUP('201.4'!A88,'201.4'!A41:N112,14,FALSE)</f>
        <v>70408.605170384399</v>
      </c>
    </row>
    <row r="9" spans="1:10" ht="54" thickTop="1" thickBot="1">
      <c r="A9" s="131" t="s">
        <v>991</v>
      </c>
      <c r="B9" s="132" t="s">
        <v>1170</v>
      </c>
      <c r="C9" s="133" t="s">
        <v>1845</v>
      </c>
      <c r="D9" s="178">
        <f>VLOOKUP('201.5'!A88,'201.5'!A42:N113,14,FALSE)</f>
        <v>188161.98463618761</v>
      </c>
    </row>
    <row r="10" spans="1:10" ht="54" thickTop="1" thickBot="1">
      <c r="A10" s="131" t="s">
        <v>992</v>
      </c>
      <c r="B10" s="132" t="s">
        <v>1171</v>
      </c>
      <c r="C10" s="133" t="s">
        <v>1845</v>
      </c>
      <c r="D10" s="178">
        <f>VLOOKUP('201.6'!A88,'201.6'!A43:N114,14,FALSE)</f>
        <v>176685.59534348373</v>
      </c>
    </row>
    <row r="11" spans="1:10" ht="54" thickTop="1" thickBot="1">
      <c r="A11" s="131" t="s">
        <v>993</v>
      </c>
      <c r="B11" s="132" t="s">
        <v>1171</v>
      </c>
      <c r="C11" s="133" t="s">
        <v>387</v>
      </c>
      <c r="D11" s="178">
        <f>VLOOKUP('201.7'!A88,'201.7'!A44:N115,14,FALSE)</f>
        <v>173742.91168078236</v>
      </c>
    </row>
    <row r="12" spans="1:10" ht="54" thickTop="1" thickBot="1">
      <c r="A12" s="131" t="s">
        <v>994</v>
      </c>
      <c r="B12" s="132" t="s">
        <v>1174</v>
      </c>
      <c r="C12" s="133" t="s">
        <v>233</v>
      </c>
      <c r="D12" s="178">
        <f>VLOOKUP('201.8'!A88,'201.8'!A45:N116,14,FALSE)</f>
        <v>19260.744306393244</v>
      </c>
    </row>
    <row r="13" spans="1:10" ht="54" thickTop="1" thickBot="1">
      <c r="A13" s="131" t="s">
        <v>995</v>
      </c>
      <c r="B13" s="132" t="s">
        <v>1175</v>
      </c>
      <c r="C13" s="133" t="s">
        <v>233</v>
      </c>
      <c r="D13" s="178">
        <f>VLOOKUP('201.9'!A88,'201.9'!A46:N117,14,FALSE)</f>
        <v>18921.488446811461</v>
      </c>
    </row>
    <row r="14" spans="1:10" ht="54" thickTop="1" thickBot="1">
      <c r="A14" s="131" t="s">
        <v>996</v>
      </c>
      <c r="B14" s="132" t="s">
        <v>1176</v>
      </c>
      <c r="C14" s="133" t="s">
        <v>144</v>
      </c>
      <c r="D14" s="178">
        <f>VLOOKUP('201.10'!A88,'201.10'!A47:N118,14,FALSE)</f>
        <v>7760.786337101953</v>
      </c>
    </row>
    <row r="15" spans="1:10" ht="54" thickTop="1" thickBot="1">
      <c r="A15" s="131" t="s">
        <v>997</v>
      </c>
      <c r="B15" s="132" t="s">
        <v>1177</v>
      </c>
      <c r="C15" s="133" t="s">
        <v>998</v>
      </c>
      <c r="D15" s="178">
        <f>VLOOKUP('201.11'!A88,'201.11'!A48:N119,14,FALSE)</f>
        <v>2506.4917733372081</v>
      </c>
    </row>
    <row r="16" spans="1:10" ht="54" thickTop="1" thickBot="1">
      <c r="A16" s="131" t="s">
        <v>999</v>
      </c>
      <c r="B16" s="132" t="s">
        <v>1178</v>
      </c>
      <c r="C16" s="133" t="s">
        <v>1845</v>
      </c>
      <c r="D16" s="178">
        <f>VLOOKUP('201.12'!A88,'201.12'!A49:N120,14,FALSE)</f>
        <v>111992.85222196503</v>
      </c>
    </row>
    <row r="17" spans="1:4" ht="64.5" thickTop="1" thickBot="1">
      <c r="A17" s="134" t="s">
        <v>1000</v>
      </c>
      <c r="B17" s="135" t="s">
        <v>1179</v>
      </c>
      <c r="C17" s="133" t="s">
        <v>1845</v>
      </c>
      <c r="D17" s="178">
        <f>VLOOKUP('201.13'!A88,'201.13'!A50:N121,14,FALSE)</f>
        <v>112490.08075372098</v>
      </c>
    </row>
    <row r="18" spans="1:4" ht="54" thickTop="1" thickBot="1">
      <c r="A18" s="131" t="s">
        <v>1001</v>
      </c>
      <c r="B18" s="132" t="s">
        <v>1180</v>
      </c>
      <c r="C18" s="133" t="s">
        <v>144</v>
      </c>
      <c r="D18" s="178">
        <f>VLOOKUP('201.14'!A88,'201.14'!A51:N122,14,FALSE)</f>
        <v>61461.831207445961</v>
      </c>
    </row>
    <row r="19" spans="1:4" ht="54" thickTop="1" thickBot="1">
      <c r="A19" s="131" t="s">
        <v>1002</v>
      </c>
      <c r="B19" s="132" t="s">
        <v>1181</v>
      </c>
      <c r="C19" s="133" t="s">
        <v>144</v>
      </c>
      <c r="D19" s="178">
        <f>VLOOKUP('201.15'!A88,'201.15'!A52:N123,14,FALSE)</f>
        <v>75548.336253625035</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88977.432481301395</v>
      </c>
    </row>
    <row r="22" spans="1:4" ht="54" thickTop="1" thickBot="1">
      <c r="A22" s="131" t="s">
        <v>1005</v>
      </c>
      <c r="B22" s="132" t="s">
        <v>1184</v>
      </c>
      <c r="C22" s="133" t="s">
        <v>1845</v>
      </c>
      <c r="D22" s="178">
        <f>VLOOKUP('201.18'!A88,'201.18'!A55:N126,14,FALSE)</f>
        <v>88977.432481301395</v>
      </c>
    </row>
    <row r="23" spans="1:4" ht="54" thickTop="1" thickBot="1">
      <c r="A23" s="131" t="s">
        <v>1006</v>
      </c>
      <c r="B23" s="132" t="s">
        <v>1185</v>
      </c>
      <c r="C23" s="133" t="s">
        <v>144</v>
      </c>
      <c r="D23" s="178">
        <f>VLOOKUP('201.19'!A88,'201.19'!A56:N127,14,FALSE)</f>
        <v>43212.940134914868</v>
      </c>
    </row>
    <row r="24" spans="1:4" ht="54" thickTop="1" thickBot="1">
      <c r="A24" s="131" t="s">
        <v>1007</v>
      </c>
      <c r="B24" s="132" t="s">
        <v>1186</v>
      </c>
      <c r="C24" s="133" t="s">
        <v>144</v>
      </c>
      <c r="D24" s="178">
        <f>VLOOKUP('201.20'!A88,'201.20'!A57:N128,14,FALSE)</f>
        <v>11691.778233221927</v>
      </c>
    </row>
    <row r="25" spans="1:4" ht="54" thickTop="1" thickBot="1">
      <c r="A25" s="131" t="s">
        <v>1008</v>
      </c>
      <c r="B25" s="132" t="s">
        <v>1187</v>
      </c>
      <c r="C25" s="133" t="s">
        <v>144</v>
      </c>
      <c r="D25" s="178">
        <f>VLOOKUP('201.21'!A88,'201.21'!A58:N129,14,FALSE)</f>
        <v>6343.4241085211233</v>
      </c>
    </row>
    <row r="26" spans="1:4" ht="54" thickTop="1" thickBot="1">
      <c r="A26" s="131" t="s">
        <v>1425</v>
      </c>
      <c r="B26" s="132" t="s">
        <v>1413</v>
      </c>
      <c r="C26" s="133" t="s">
        <v>1845</v>
      </c>
      <c r="D26" s="178">
        <f>VLOOKUP('203.1'!A88,'203.1'!A59:N130,14,FALSE)</f>
        <v>1379545.2961097145</v>
      </c>
    </row>
    <row r="27" spans="1:4" ht="54" thickTop="1" thickBot="1">
      <c r="A27" s="131" t="s">
        <v>1426</v>
      </c>
      <c r="B27" s="132" t="s">
        <v>1417</v>
      </c>
      <c r="C27" s="133" t="s">
        <v>1845</v>
      </c>
      <c r="D27" s="178">
        <f>VLOOKUP('203.2'!A88,'203.2'!A60:N131,14,FALSE)</f>
        <v>1683495.1656305068</v>
      </c>
    </row>
    <row r="28" spans="1:4" ht="54" thickTop="1" thickBot="1">
      <c r="A28" s="131" t="s">
        <v>1427</v>
      </c>
      <c r="B28" s="132" t="s">
        <v>1418</v>
      </c>
      <c r="C28" s="133" t="s">
        <v>1845</v>
      </c>
      <c r="D28" s="178">
        <f>VLOOKUP('203.3'!A88,'203.3'!A61:N132,14,FALSE)</f>
        <v>1900602.2152882158</v>
      </c>
    </row>
    <row r="29" spans="1:4" ht="54" thickTop="1" thickBot="1">
      <c r="A29" s="131" t="s">
        <v>1428</v>
      </c>
      <c r="B29" s="132" t="s">
        <v>1419</v>
      </c>
      <c r="C29" s="133" t="s">
        <v>1845</v>
      </c>
      <c r="D29" s="178">
        <f>VLOOKUP('203.4'!A88,'203.4'!A62:N133,14,FALSE)</f>
        <v>907868.43123471225</v>
      </c>
    </row>
    <row r="30" spans="1:4" ht="54" thickTop="1" thickBot="1">
      <c r="A30" s="131" t="s">
        <v>1429</v>
      </c>
      <c r="B30" s="132" t="s">
        <v>1420</v>
      </c>
      <c r="C30" s="133" t="s">
        <v>1845</v>
      </c>
      <c r="D30" s="178">
        <f>VLOOKUP('203.5'!A88,'203.5'!A63:N134,14,FALSE)</f>
        <v>1050847.2068398516</v>
      </c>
    </row>
    <row r="31" spans="1:4" ht="54" thickTop="1" thickBot="1">
      <c r="A31" s="131" t="s">
        <v>1430</v>
      </c>
      <c r="B31" s="132" t="s">
        <v>1421</v>
      </c>
      <c r="C31" s="133" t="s">
        <v>1845</v>
      </c>
      <c r="D31" s="178">
        <f>VLOOKUP('203.6'!A88,'203.6'!A64:N135,14,FALSE)</f>
        <v>1141833.7004067583</v>
      </c>
    </row>
    <row r="32" spans="1:4" ht="54" thickTop="1" thickBot="1">
      <c r="A32" s="131" t="s">
        <v>1431</v>
      </c>
      <c r="B32" s="132" t="s">
        <v>1422</v>
      </c>
      <c r="C32" s="133" t="s">
        <v>1845</v>
      </c>
      <c r="D32" s="178">
        <f>VLOOKUP('203.7'!A88,'203.7'!A65:N136,14,FALSE)</f>
        <v>247051.84183484165</v>
      </c>
    </row>
    <row r="33" spans="1:4" ht="54" thickTop="1" thickBot="1">
      <c r="A33" s="131" t="s">
        <v>1432</v>
      </c>
      <c r="B33" s="132" t="s">
        <v>1871</v>
      </c>
      <c r="C33" s="133" t="s">
        <v>1845</v>
      </c>
      <c r="D33" s="178">
        <f>VLOOKUP('203.8'!A88,'203.8'!A66:N137,14,FALSE)</f>
        <v>378307.12001798791</v>
      </c>
    </row>
    <row r="34" spans="1:4" ht="54" thickTop="1" thickBot="1">
      <c r="A34" s="131" t="s">
        <v>1433</v>
      </c>
      <c r="B34" s="132" t="s">
        <v>1424</v>
      </c>
      <c r="C34" s="133" t="s">
        <v>1845</v>
      </c>
      <c r="D34" s="178">
        <f>VLOOKUP('203.9'!A88,'203.9'!A67:N138,14,FALSE)</f>
        <v>400194.54284559534</v>
      </c>
    </row>
    <row r="35" spans="1:4" ht="54" thickTop="1" thickBot="1">
      <c r="A35" s="131" t="s">
        <v>1434</v>
      </c>
      <c r="B35" s="132" t="s">
        <v>1414</v>
      </c>
      <c r="C35" s="133" t="s">
        <v>1845</v>
      </c>
      <c r="D35" s="178">
        <f>VLOOKUP('203.10'!A88,'203.10'!A68:N139,14,FALSE)</f>
        <v>197787.82577710046</v>
      </c>
    </row>
    <row r="36" spans="1:4" ht="54" thickTop="1" thickBot="1">
      <c r="A36" s="131" t="s">
        <v>1435</v>
      </c>
      <c r="B36" s="132" t="s">
        <v>1415</v>
      </c>
      <c r="C36" s="133" t="s">
        <v>1845</v>
      </c>
      <c r="D36" s="178">
        <f>VLOOKUP('203.11'!A88,'203.11'!A69:N140,14,FALSE)</f>
        <v>288767.66299595759</v>
      </c>
    </row>
    <row r="37" spans="1:4" ht="54" thickTop="1" thickBot="1">
      <c r="A37" s="131" t="s">
        <v>1436</v>
      </c>
      <c r="B37" s="216" t="s">
        <v>1416</v>
      </c>
      <c r="C37" s="133" t="s">
        <v>1845</v>
      </c>
      <c r="D37" s="178">
        <f>VLOOKUP('203.12'!A88,'203.12'!A70:N141,14,FALSE)</f>
        <v>300137.7527765329</v>
      </c>
    </row>
    <row r="38" spans="1:4" ht="54" thickTop="1" thickBot="1">
      <c r="A38" s="131" t="s">
        <v>1009</v>
      </c>
      <c r="B38" s="132" t="s">
        <v>1188</v>
      </c>
      <c r="C38" s="133" t="s">
        <v>387</v>
      </c>
      <c r="D38" s="178">
        <f>VLOOKUP('210.1.1'!A88,'210.1.1'!A71:N142,14,FALSE)</f>
        <v>13067.404610217201</v>
      </c>
    </row>
    <row r="39" spans="1:4" ht="54" thickTop="1" thickBot="1">
      <c r="A39" s="131" t="s">
        <v>1010</v>
      </c>
      <c r="B39" s="132" t="s">
        <v>1189</v>
      </c>
      <c r="C39" s="133" t="s">
        <v>387</v>
      </c>
      <c r="D39" s="178">
        <f>VLOOKUP('210.1.2'!A88,'210.1.2'!A72:N143,14,FALSE)</f>
        <v>3741.0905337153868</v>
      </c>
    </row>
    <row r="40" spans="1:4" ht="54" thickTop="1" thickBot="1">
      <c r="A40" s="131" t="s">
        <v>1011</v>
      </c>
      <c r="B40" s="132" t="s">
        <v>1190</v>
      </c>
      <c r="C40" s="133" t="s">
        <v>387</v>
      </c>
      <c r="D40" s="178">
        <f>VLOOKUP('210.2.1'!A90,'210.2.1'!A73:N144,14,FALSE)</f>
        <v>30045.299493708979</v>
      </c>
    </row>
    <row r="41" spans="1:4" ht="54" thickTop="1" thickBot="1">
      <c r="A41" s="131" t="s">
        <v>1012</v>
      </c>
      <c r="B41" s="132" t="s">
        <v>1191</v>
      </c>
      <c r="C41" s="133" t="s">
        <v>387</v>
      </c>
      <c r="D41" s="178">
        <f>VLOOKUP('210.2.2'!A88,'210.2.2'!A74:N145,14,FALSE)</f>
        <v>13067.404610217201</v>
      </c>
    </row>
    <row r="42" spans="1:4" ht="54" thickTop="1" thickBot="1">
      <c r="A42" s="131" t="s">
        <v>1013</v>
      </c>
      <c r="B42" s="132" t="s">
        <v>1192</v>
      </c>
      <c r="C42" s="133" t="s">
        <v>387</v>
      </c>
      <c r="D42" s="178">
        <f>VLOOKUP('210.2.3'!A91,'210.2.3'!A91:N146,14,FALSE)</f>
        <v>20718.985417207165</v>
      </c>
    </row>
    <row r="43" spans="1:4" ht="54" thickTop="1" thickBot="1">
      <c r="A43" s="131" t="s">
        <v>1014</v>
      </c>
      <c r="B43" s="132" t="s">
        <v>1193</v>
      </c>
      <c r="C43" s="133" t="s">
        <v>387</v>
      </c>
      <c r="D43" s="178">
        <f>VLOOKUP('210.2.4'!A88,'210.2.4'!A88:N147,14,FALSE)</f>
        <v>3741.0905337153868</v>
      </c>
    </row>
    <row r="44" spans="1:4" ht="54" thickTop="1" thickBot="1">
      <c r="A44" s="131" t="s">
        <v>1015</v>
      </c>
      <c r="B44" s="132" t="s">
        <v>1194</v>
      </c>
      <c r="C44" s="133" t="s">
        <v>387</v>
      </c>
      <c r="D44" s="178">
        <f>VLOOKUP('211.1'!A88,'211.1'!A88:N148,14,FALSE)</f>
        <v>10097.883100102799</v>
      </c>
    </row>
    <row r="45" spans="1:4" ht="54" thickTop="1" thickBot="1">
      <c r="A45" s="131" t="s">
        <v>1016</v>
      </c>
      <c r="B45" s="132" t="s">
        <v>1195</v>
      </c>
      <c r="C45" s="133" t="s">
        <v>387</v>
      </c>
      <c r="D45" s="178">
        <f>VLOOKUP('220.1'!A88,'220.1'!A88:N149,14,FALSE)</f>
        <v>15643.569644407035</v>
      </c>
    </row>
    <row r="46" spans="1:4" ht="54" thickTop="1" thickBot="1">
      <c r="A46" s="131" t="s">
        <v>1017</v>
      </c>
      <c r="B46" s="132" t="s">
        <v>1196</v>
      </c>
      <c r="C46" s="133" t="s">
        <v>387</v>
      </c>
      <c r="D46" s="178">
        <f>VLOOKUP('221.1'!A88,'221.1'!A88:N150,14,FALSE)</f>
        <v>10628.422373625708</v>
      </c>
    </row>
    <row r="47" spans="1:4" ht="54" thickTop="1" thickBot="1">
      <c r="A47" s="131" t="s">
        <v>1018</v>
      </c>
      <c r="B47" s="132" t="s">
        <v>1197</v>
      </c>
      <c r="C47" s="133" t="s">
        <v>387</v>
      </c>
      <c r="D47" s="178">
        <f>VLOOKUP('221.2'!A88,'221.2'!A88:N151,14,FALSE)</f>
        <v>7983.669875289982</v>
      </c>
    </row>
    <row r="48" spans="1:4" ht="64.5" thickTop="1" thickBot="1">
      <c r="A48" s="131" t="s">
        <v>1441</v>
      </c>
      <c r="B48" s="132" t="s">
        <v>1438</v>
      </c>
      <c r="C48" s="133" t="s">
        <v>233</v>
      </c>
      <c r="D48" s="178">
        <f>VLOOKUP('223.1'!A88,'223.1'!A88:N152,14,FALSE)</f>
        <v>9119.2349072115321</v>
      </c>
    </row>
    <row r="49" spans="1:4" ht="54" thickTop="1" thickBot="1">
      <c r="A49" s="131" t="s">
        <v>1442</v>
      </c>
      <c r="B49" s="132" t="s">
        <v>1439</v>
      </c>
      <c r="C49" s="133" t="s">
        <v>233</v>
      </c>
      <c r="D49" s="178">
        <f>VLOOKUP('223.2'!A88,'223.2'!A88:N153,14,FALSE)</f>
        <v>12094.599991557694</v>
      </c>
    </row>
    <row r="50" spans="1:4" ht="54" thickTop="1" thickBot="1">
      <c r="A50" s="131" t="s">
        <v>1443</v>
      </c>
      <c r="B50" s="132" t="s">
        <v>1440</v>
      </c>
      <c r="C50" s="133" t="s">
        <v>387</v>
      </c>
      <c r="D50" s="178">
        <f>VLOOKUP('223.3.1'!A88,'223.3.1'!A88:N154,14,FALSE)</f>
        <v>79321</v>
      </c>
    </row>
    <row r="51" spans="1:4" ht="64.5" thickTop="1" thickBot="1">
      <c r="A51" s="131" t="s">
        <v>1444</v>
      </c>
      <c r="B51" s="132" t="s">
        <v>1446</v>
      </c>
      <c r="C51" s="133" t="s">
        <v>387</v>
      </c>
      <c r="D51" s="178">
        <f>VLOOKUP('223.3.2'!A88,'223.3.2'!A88:N155,14,FALSE)</f>
        <v>99456.504238371519</v>
      </c>
    </row>
    <row r="52" spans="1:4" ht="54" thickTop="1" thickBot="1">
      <c r="A52" s="131" t="s">
        <v>1445</v>
      </c>
      <c r="B52" s="132" t="s">
        <v>1447</v>
      </c>
      <c r="C52" s="133" t="s">
        <v>387</v>
      </c>
      <c r="D52" s="178">
        <f>VLOOKUP('223.3.3'!A88,'223.3.3'!A88:N156,14,FALSE)</f>
        <v>103483.64546141552</v>
      </c>
    </row>
    <row r="53" spans="1:4" ht="54" thickTop="1" thickBot="1">
      <c r="A53" s="137" t="s">
        <v>1019</v>
      </c>
      <c r="B53" s="138" t="s">
        <v>1956</v>
      </c>
      <c r="C53" s="133" t="s">
        <v>233</v>
      </c>
      <c r="D53" s="178">
        <f>VLOOKUP('230.1'!A88,'230.1'!A88:N157,14,FALSE)</f>
        <v>3225.3317752498469</v>
      </c>
    </row>
    <row r="54" spans="1:4" ht="54" thickTop="1" thickBot="1">
      <c r="A54" s="137" t="s">
        <v>1020</v>
      </c>
      <c r="B54" s="138" t="s">
        <v>1198</v>
      </c>
      <c r="C54" s="133" t="s">
        <v>233</v>
      </c>
      <c r="D54" s="178">
        <f>VLOOKUP('231.1'!A88,'231.1'!A88:N159,14,FALSE)</f>
        <v>11815.418042297677</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12721.260853604097</v>
      </c>
    </row>
    <row r="57" spans="1:4" ht="54" thickTop="1" thickBot="1">
      <c r="A57" s="137" t="s">
        <v>1451</v>
      </c>
      <c r="B57" s="138" t="s">
        <v>1452</v>
      </c>
      <c r="C57" s="133" t="s">
        <v>233</v>
      </c>
      <c r="D57" s="178">
        <f>VLOOKUP('233.10'!A88,'233.10'!A88:N162,14,FALSE)</f>
        <v>30150.566981289707</v>
      </c>
    </row>
    <row r="58" spans="1:4" ht="54" thickTop="1" thickBot="1">
      <c r="A58" s="137" t="s">
        <v>1022</v>
      </c>
      <c r="B58" s="138" t="s">
        <v>1453</v>
      </c>
      <c r="C58" s="133" t="s">
        <v>233</v>
      </c>
      <c r="D58" s="178">
        <f>VLOOKUP('234.1'!A88,'234.1'!A88:N163,14,FALSE)</f>
        <v>1366.621006384654</v>
      </c>
    </row>
    <row r="59" spans="1:4" ht="54" thickTop="1" thickBot="1">
      <c r="A59" s="137" t="s">
        <v>1456</v>
      </c>
      <c r="B59" s="138" t="s">
        <v>1457</v>
      </c>
      <c r="C59" s="133" t="s">
        <v>387</v>
      </c>
      <c r="D59" s="178">
        <f>VLOOKUP('235.1'!A88,'235.1'!A88:N164,14,FALSE)</f>
        <v>69186.162223110485</v>
      </c>
    </row>
    <row r="60" spans="1:4" ht="54" thickTop="1" thickBot="1">
      <c r="A60" s="139" t="s">
        <v>1458</v>
      </c>
      <c r="B60" s="138" t="s">
        <v>1459</v>
      </c>
      <c r="C60" s="133" t="s">
        <v>387</v>
      </c>
      <c r="D60" s="178">
        <f>VLOOKUP('235.10'!A88,'235.10'!A88:N165,14,FALSE)</f>
        <v>16653.289421802096</v>
      </c>
    </row>
    <row r="61" spans="1:4" ht="54" thickTop="1" thickBot="1">
      <c r="A61" s="139" t="s">
        <v>1460</v>
      </c>
      <c r="B61" s="138" t="s">
        <v>1461</v>
      </c>
      <c r="C61" s="133" t="s">
        <v>377</v>
      </c>
      <c r="D61" s="178">
        <f>VLOOKUP('235.11'!A88,'235.11'!A88:N166,14,FALSE)</f>
        <v>656.66091001635482</v>
      </c>
    </row>
    <row r="62" spans="1:4" ht="54" thickTop="1" thickBot="1">
      <c r="A62" s="139" t="s">
        <v>1462</v>
      </c>
      <c r="B62" s="138" t="s">
        <v>1873</v>
      </c>
      <c r="C62" s="133" t="s">
        <v>387</v>
      </c>
      <c r="D62" s="178">
        <f>VLOOKUP('236.1'!A88,'236.1'!A88:N167,14,FALSE)</f>
        <v>108486.7684604555</v>
      </c>
    </row>
    <row r="63" spans="1:4" ht="54" thickTop="1" thickBot="1">
      <c r="A63" s="139" t="s">
        <v>1465</v>
      </c>
      <c r="B63" s="138" t="s">
        <v>1874</v>
      </c>
      <c r="C63" s="133" t="s">
        <v>387</v>
      </c>
      <c r="D63" s="178">
        <f>VLOOKUP('236.10'!A87,'236.10'!A87:N168,14,FALSE)</f>
        <v>16653.289421802096</v>
      </c>
    </row>
    <row r="64" spans="1:4" ht="54" thickTop="1" thickBot="1">
      <c r="A64" s="139" t="s">
        <v>1466</v>
      </c>
      <c r="B64" s="140" t="s">
        <v>1467</v>
      </c>
      <c r="C64" s="174" t="s">
        <v>377</v>
      </c>
      <c r="D64" s="178">
        <f>VLOOKUP('236.11'!A88,'236.11'!A88:N169,14,FALSE)</f>
        <v>1147.9184879831676</v>
      </c>
    </row>
    <row r="65" spans="1:4" ht="54" thickTop="1" thickBot="1">
      <c r="A65" s="137" t="s">
        <v>1023</v>
      </c>
      <c r="B65" s="138" t="s">
        <v>1199</v>
      </c>
      <c r="C65" s="133" t="s">
        <v>233</v>
      </c>
      <c r="D65" s="178">
        <f>VLOOKUP('310.1'!A87,'310.1'!A87:N170,14,FALSE)</f>
        <v>1119.5746616112197</v>
      </c>
    </row>
    <row r="66" spans="1:4" ht="54" thickTop="1" thickBot="1">
      <c r="A66" s="137" t="s">
        <v>1024</v>
      </c>
      <c r="B66" s="138" t="s">
        <v>1200</v>
      </c>
      <c r="C66" s="133" t="s">
        <v>387</v>
      </c>
      <c r="D66" s="178">
        <f>VLOOKUP('311.1'!A87,'311.1'!A87:N171,14,FALSE)</f>
        <v>82996.054202073195</v>
      </c>
    </row>
    <row r="67" spans="1:4" ht="54" thickTop="1" thickBot="1">
      <c r="A67" s="137" t="s">
        <v>1025</v>
      </c>
      <c r="B67" s="138" t="s">
        <v>1201</v>
      </c>
      <c r="C67" s="133" t="s">
        <v>998</v>
      </c>
      <c r="D67" s="178">
        <f>VLOOKUP('312.1'!A88,'312.1'!A88:N172,14,FALSE)</f>
        <v>7322.9758044928603</v>
      </c>
    </row>
    <row r="68" spans="1:4" ht="54" thickTop="1" thickBot="1">
      <c r="A68" s="137" t="s">
        <v>1026</v>
      </c>
      <c r="B68" s="138" t="s">
        <v>1202</v>
      </c>
      <c r="C68" s="133" t="s">
        <v>998</v>
      </c>
      <c r="D68" s="178">
        <f>VLOOKUP('312.2'!A88,'312.2'!A88:N173,14,FALSE)</f>
        <v>4292.6421504504397</v>
      </c>
    </row>
    <row r="69" spans="1:4" ht="54" thickTop="1" thickBot="1">
      <c r="A69" s="137" t="s">
        <v>1027</v>
      </c>
      <c r="B69" s="138" t="s">
        <v>1203</v>
      </c>
      <c r="C69" s="133" t="s">
        <v>1464</v>
      </c>
      <c r="D69" s="178">
        <f>VLOOKUP('312.3'!A87,'312.3'!A87:N174,14,FALSE)</f>
        <v>1641.8149126481385</v>
      </c>
    </row>
    <row r="70" spans="1:4" ht="54" thickTop="1" thickBot="1">
      <c r="A70" s="137" t="s">
        <v>1028</v>
      </c>
      <c r="B70" s="138" t="s">
        <v>1204</v>
      </c>
      <c r="C70" s="133" t="s">
        <v>387</v>
      </c>
      <c r="D70" s="179">
        <f>VLOOKUP('312.4'!A88,'312.4'!A88:N175,14,FALSE)</f>
        <v>82988.292182164907</v>
      </c>
    </row>
    <row r="71" spans="1:4" ht="54" thickTop="1" thickBot="1">
      <c r="A71" s="137" t="s">
        <v>1029</v>
      </c>
      <c r="B71" s="138" t="s">
        <v>1469</v>
      </c>
      <c r="C71" s="133" t="s">
        <v>387</v>
      </c>
      <c r="D71" s="179">
        <f>VLOOKUP('320.1'!A88,'320.1'!A88:N176,14,FALSE)</f>
        <v>80659.550374084705</v>
      </c>
    </row>
    <row r="72" spans="1:4" ht="54" thickTop="1" thickBot="1">
      <c r="A72" s="137" t="s">
        <v>1030</v>
      </c>
      <c r="B72" s="138" t="s">
        <v>1470</v>
      </c>
      <c r="C72" s="133" t="s">
        <v>387</v>
      </c>
      <c r="D72" s="179">
        <f>VLOOKUP('320.2'!A88,'320.2'!A88:N177,14,FALSE)</f>
        <v>85957.875340547762</v>
      </c>
    </row>
    <row r="73" spans="1:4" ht="54" thickTop="1" thickBot="1">
      <c r="A73" s="137" t="s">
        <v>1473</v>
      </c>
      <c r="B73" s="138" t="s">
        <v>1474</v>
      </c>
      <c r="C73" s="133" t="s">
        <v>387</v>
      </c>
      <c r="D73" s="179">
        <f>VLOOKUP('320.3'!A88,'320.3'!A88:N178,14,FALSE)</f>
        <v>98522.55595644514</v>
      </c>
    </row>
    <row r="74" spans="1:4" ht="54" thickTop="1" thickBot="1">
      <c r="A74" s="137" t="s">
        <v>1475</v>
      </c>
      <c r="B74" s="138" t="s">
        <v>1476</v>
      </c>
      <c r="C74" s="133" t="s">
        <v>387</v>
      </c>
      <c r="D74" s="179">
        <f>VLOOKUP('320.4'!A88,'320.4'!A88:N179,14,FALSE)</f>
        <v>102228.54687873393</v>
      </c>
    </row>
    <row r="75" spans="1:4" ht="54" thickTop="1" thickBot="1">
      <c r="A75" s="137" t="s">
        <v>1477</v>
      </c>
      <c r="B75" s="138" t="s">
        <v>1478</v>
      </c>
      <c r="C75" s="133" t="s">
        <v>387</v>
      </c>
      <c r="D75" s="179">
        <f>VLOOKUP('320.5'!A88,'320.5'!A88:N180,14,FALSE)</f>
        <v>107526.87184519696</v>
      </c>
    </row>
    <row r="76" spans="1:4" ht="54" thickTop="1" thickBot="1">
      <c r="A76" s="137" t="s">
        <v>1479</v>
      </c>
      <c r="B76" s="138" t="s">
        <v>1480</v>
      </c>
      <c r="C76" s="133" t="s">
        <v>387</v>
      </c>
      <c r="D76" s="179">
        <f>VLOOKUP('320.6'!A88,'320.6'!A88:N181,14,FALSE)</f>
        <v>120091.55246109434</v>
      </c>
    </row>
    <row r="77" spans="1:4" ht="54" thickTop="1" thickBot="1">
      <c r="A77" s="137" t="s">
        <v>1031</v>
      </c>
      <c r="B77" s="138" t="s">
        <v>1481</v>
      </c>
      <c r="C77" s="133" t="s">
        <v>387</v>
      </c>
      <c r="D77" s="179">
        <f>VLOOKUP('330.1'!A88,'330.1'!A88:N182,14,FALSE)</f>
        <v>132028.37093217141</v>
      </c>
    </row>
    <row r="78" spans="1:4" ht="54" thickTop="1" thickBot="1">
      <c r="A78" s="139" t="s">
        <v>1032</v>
      </c>
      <c r="B78" s="138" t="s">
        <v>1482</v>
      </c>
      <c r="C78" s="133" t="s">
        <v>387</v>
      </c>
      <c r="D78" s="179">
        <f>VLOOKUP('330.2'!A88,'330.1'!A88:N183,14,FALSE)</f>
        <v>132028.37093217141</v>
      </c>
    </row>
    <row r="79" spans="1:4" ht="54" thickTop="1" thickBot="1">
      <c r="A79" s="139" t="s">
        <v>1483</v>
      </c>
      <c r="B79" s="140" t="s">
        <v>1484</v>
      </c>
      <c r="C79" s="133" t="s">
        <v>387</v>
      </c>
      <c r="D79" s="179">
        <f>VLOOKUP('330.3'!A88,'330.3'!A88:N184,14,FALSE)</f>
        <v>89777.771473937959</v>
      </c>
    </row>
    <row r="80" spans="1:4" ht="54" thickTop="1" thickBot="1">
      <c r="A80" s="139" t="s">
        <v>1485</v>
      </c>
      <c r="B80" s="140" t="s">
        <v>1486</v>
      </c>
      <c r="C80" s="133" t="s">
        <v>387</v>
      </c>
      <c r="D80" s="179">
        <f>VLOOKUP('330.4'!A88,'330.4'!A88:N185,14,FALSE)</f>
        <v>153597.36743682064</v>
      </c>
    </row>
    <row r="81" spans="1:4" ht="54" thickTop="1" thickBot="1">
      <c r="A81" s="139" t="s">
        <v>1487</v>
      </c>
      <c r="B81" s="140" t="s">
        <v>1488</v>
      </c>
      <c r="C81" s="133" t="s">
        <v>387</v>
      </c>
      <c r="D81" s="179">
        <f>VLOOKUP('330.5'!A88,'330.5'!A88:N186,14,FALSE)</f>
        <v>136844.45994895746</v>
      </c>
    </row>
    <row r="82" spans="1:4" ht="54" thickTop="1" thickBot="1">
      <c r="A82" s="139" t="s">
        <v>1489</v>
      </c>
      <c r="B82" s="140" t="s">
        <v>1490</v>
      </c>
      <c r="C82" s="133" t="s">
        <v>387</v>
      </c>
      <c r="D82" s="179">
        <f>VLOOKUP('330.6'!A88,'330.6'!A88:N187,14,FALSE)</f>
        <v>111346.76797858716</v>
      </c>
    </row>
    <row r="83" spans="1:4" ht="54" thickTop="1" thickBot="1">
      <c r="A83" s="137" t="s">
        <v>1033</v>
      </c>
      <c r="B83" s="138" t="s">
        <v>1491</v>
      </c>
      <c r="C83" s="133" t="s">
        <v>387</v>
      </c>
      <c r="D83" s="179">
        <f>VLOOKUP('340.1'!A88,'340.1'!A88:N188,14,FALSE)</f>
        <v>130768.66836339646</v>
      </c>
    </row>
    <row r="84" spans="1:4" ht="54" thickTop="1" thickBot="1">
      <c r="A84" s="137" t="s">
        <v>1034</v>
      </c>
      <c r="B84" s="138" t="s">
        <v>1492</v>
      </c>
      <c r="C84" s="133" t="s">
        <v>387</v>
      </c>
      <c r="D84" s="179">
        <f>VLOOKUP('340.2'!A88,'340.2'!A88:N190,14,FALSE)</f>
        <v>90143.091961248894</v>
      </c>
    </row>
    <row r="85" spans="1:4" ht="54" thickTop="1" thickBot="1">
      <c r="A85" s="137" t="s">
        <v>1035</v>
      </c>
      <c r="B85" s="138" t="s">
        <v>1493</v>
      </c>
      <c r="C85" s="133" t="s">
        <v>387</v>
      </c>
      <c r="D85" s="179">
        <f>VLOOKUP('340.3'!A88,'340.3'!A88:N191,14,FALSE)</f>
        <v>90143.091961248894</v>
      </c>
    </row>
    <row r="86" spans="1:4" ht="54" thickTop="1" thickBot="1">
      <c r="A86" s="137" t="s">
        <v>1494</v>
      </c>
      <c r="B86" s="138" t="s">
        <v>2021</v>
      </c>
      <c r="C86" s="133" t="s">
        <v>387</v>
      </c>
      <c r="D86" s="179">
        <f>VLOOKUP('350.1'!A88,'350.1'!A88:N192,14,FALSE)</f>
        <v>188748.74610724335</v>
      </c>
    </row>
    <row r="87" spans="1:4" ht="54" thickTop="1" thickBot="1">
      <c r="A87" s="195" t="s">
        <v>1495</v>
      </c>
      <c r="B87" s="138" t="s">
        <v>2022</v>
      </c>
      <c r="C87" s="133" t="s">
        <v>387</v>
      </c>
      <c r="D87" s="179">
        <f>VLOOKUP('350.2'!A88,'350.2'!A88:N193,14,FALSE)</f>
        <v>171995.83861938014</v>
      </c>
    </row>
    <row r="88" spans="1:4" ht="54" thickTop="1" thickBot="1">
      <c r="A88" s="139" t="s">
        <v>1496</v>
      </c>
      <c r="B88" s="140" t="s">
        <v>1497</v>
      </c>
      <c r="C88" s="133" t="s">
        <v>387</v>
      </c>
      <c r="D88" s="179">
        <f>VLOOKUP('350.3'!A88,'350.3'!A88:N194,14,FALSE)</f>
        <v>188748.74610724335</v>
      </c>
    </row>
    <row r="89" spans="1:4" ht="54" thickTop="1" thickBot="1">
      <c r="A89" s="137" t="s">
        <v>1498</v>
      </c>
      <c r="B89" s="138" t="s">
        <v>1499</v>
      </c>
      <c r="C89" s="133" t="s">
        <v>387</v>
      </c>
      <c r="D89" s="179">
        <f>VLOOKUP('350.4'!A88,'350.4'!A88:N195,14,FALSE)</f>
        <v>171995.83861938014</v>
      </c>
    </row>
    <row r="90" spans="1:4" ht="54" thickTop="1" thickBot="1">
      <c r="A90" s="139" t="s">
        <v>1500</v>
      </c>
      <c r="B90" s="140" t="s">
        <v>1501</v>
      </c>
      <c r="C90" s="133" t="s">
        <v>387</v>
      </c>
      <c r="D90" s="179">
        <f>VLOOKUP('350.10'!A88,'350.10'!A88:N196,14,FALSE)</f>
        <v>129649.26420577137</v>
      </c>
    </row>
    <row r="91" spans="1:4" ht="54" thickTop="1" thickBot="1">
      <c r="A91" s="139" t="s">
        <v>1502</v>
      </c>
      <c r="B91" s="140" t="s">
        <v>1503</v>
      </c>
      <c r="C91" s="133" t="s">
        <v>387</v>
      </c>
      <c r="D91" s="179">
        <f>VLOOKUP('350.11'!A88,'350.11'!A88:N197,14,FALSE)</f>
        <v>112896.3567179082</v>
      </c>
    </row>
    <row r="92" spans="1:4" ht="54" thickTop="1" thickBot="1">
      <c r="A92" s="139" t="s">
        <v>1504</v>
      </c>
      <c r="B92" s="140" t="s">
        <v>1505</v>
      </c>
      <c r="C92" s="133" t="s">
        <v>387</v>
      </c>
      <c r="D92" s="179">
        <f>VLOOKUP('350.12'!A88,'350.12'!A88:N198,14,FALSE)</f>
        <v>129649.26420577137</v>
      </c>
    </row>
    <row r="93" spans="1:4" ht="54" thickTop="1" thickBot="1">
      <c r="A93" s="139" t="s">
        <v>1506</v>
      </c>
      <c r="B93" s="140" t="s">
        <v>1507</v>
      </c>
      <c r="C93" s="133" t="s">
        <v>387</v>
      </c>
      <c r="D93" s="179">
        <f>VLOOKUP('350.13'!A88,'350.13'!A88:N199,14,FALSE)</f>
        <v>112896.3567179082</v>
      </c>
    </row>
    <row r="94" spans="1:4" ht="54" thickTop="1" thickBot="1">
      <c r="A94" s="137" t="s">
        <v>1508</v>
      </c>
      <c r="B94" s="138" t="s">
        <v>1509</v>
      </c>
      <c r="C94" s="133" t="s">
        <v>998</v>
      </c>
      <c r="D94" s="179">
        <f>VLOOKUP('350.14'!A88,'350.14'!A88:N200,14,FALSE)</f>
        <v>656.66091001635482</v>
      </c>
    </row>
    <row r="95" spans="1:4" ht="54" thickTop="1" thickBot="1">
      <c r="A95" s="139" t="s">
        <v>1510</v>
      </c>
      <c r="B95" s="140" t="s">
        <v>1511</v>
      </c>
      <c r="C95" s="133" t="s">
        <v>387</v>
      </c>
      <c r="D95" s="179">
        <f>VLOOKUP('351.1'!A88,'351.1'!A88:N201,14,FALSE)</f>
        <v>171995.83861938014</v>
      </c>
    </row>
    <row r="96" spans="1:4" ht="54" thickTop="1" thickBot="1">
      <c r="A96" s="139" t="s">
        <v>1512</v>
      </c>
      <c r="B96" s="140" t="s">
        <v>1513</v>
      </c>
      <c r="C96" s="133" t="s">
        <v>387</v>
      </c>
      <c r="D96" s="179">
        <f>VLOOKUP('351.2'!A88,'351.2'!A88:N202,14,FALSE)</f>
        <v>171995.83861938014</v>
      </c>
    </row>
    <row r="97" spans="1:4" ht="54" thickTop="1" thickBot="1">
      <c r="A97" s="139" t="s">
        <v>1514</v>
      </c>
      <c r="B97" s="140" t="s">
        <v>1515</v>
      </c>
      <c r="C97" s="133" t="s">
        <v>387</v>
      </c>
      <c r="D97" s="179">
        <f>VLOOKUP('351.10'!A88,'351.10'!A88:N203,14,FALSE)</f>
        <v>112896.3567179082</v>
      </c>
    </row>
    <row r="98" spans="1:4" ht="54" thickTop="1" thickBot="1">
      <c r="A98" s="139" t="s">
        <v>1516</v>
      </c>
      <c r="B98" s="140" t="s">
        <v>1517</v>
      </c>
      <c r="C98" s="133" t="s">
        <v>387</v>
      </c>
      <c r="D98" s="179">
        <f>VLOOKUP('351.11'!A88,'351.11'!A88:N204,14,FALSE)</f>
        <v>112896.3567179082</v>
      </c>
    </row>
    <row r="99" spans="1:4" ht="54" thickTop="1" thickBot="1">
      <c r="A99" s="139" t="s">
        <v>1518</v>
      </c>
      <c r="B99" s="140" t="s">
        <v>1519</v>
      </c>
      <c r="C99" s="133" t="s">
        <v>998</v>
      </c>
      <c r="D99" s="179">
        <f>VLOOKUP('351.12'!A88,'351.12'!A88:N205,14,FALSE)</f>
        <v>656.66091001635482</v>
      </c>
    </row>
    <row r="100" spans="1:4" ht="54" thickTop="1" thickBot="1">
      <c r="A100" s="139" t="s">
        <v>1522</v>
      </c>
      <c r="B100" s="140" t="s">
        <v>1520</v>
      </c>
      <c r="C100" s="133" t="s">
        <v>998</v>
      </c>
      <c r="D100" s="179">
        <f>VLOOKUP('410.1'!A88,'410.1'!A88:N206,14,FALSE)</f>
        <v>2279.3619322429172</v>
      </c>
    </row>
    <row r="101" spans="1:4" ht="54" thickTop="1" thickBot="1">
      <c r="A101" s="139" t="s">
        <v>1523</v>
      </c>
      <c r="B101" s="140" t="s">
        <v>1521</v>
      </c>
      <c r="C101" s="133" t="s">
        <v>998</v>
      </c>
      <c r="D101" s="179">
        <f>VLOOKUP('410.2'!A88,'410.2'!A88:N207,14,FALSE)</f>
        <v>1928.1952175934784</v>
      </c>
    </row>
    <row r="102" spans="1:4" ht="54" thickTop="1" thickBot="1">
      <c r="A102" s="139" t="s">
        <v>1525</v>
      </c>
      <c r="B102" s="140" t="s">
        <v>1524</v>
      </c>
      <c r="C102" s="133" t="s">
        <v>377</v>
      </c>
      <c r="D102" s="179">
        <f>VLOOKUP('410.3'!A88,'410.3'!A88:N208,14,FALSE)</f>
        <v>1918.6637584861514</v>
      </c>
    </row>
    <row r="103" spans="1:4" ht="54" thickTop="1" thickBot="1">
      <c r="A103" s="139" t="s">
        <v>1527</v>
      </c>
      <c r="B103" s="140" t="s">
        <v>1526</v>
      </c>
      <c r="C103" s="133" t="s">
        <v>1464</v>
      </c>
      <c r="D103" s="179">
        <f>VLOOKUP('411.1'!A88,'411.1'!A88:N209,14,FALSE)</f>
        <v>2213.8427982532517</v>
      </c>
    </row>
    <row r="104" spans="1:4" ht="54" thickTop="1" thickBot="1">
      <c r="A104" s="137" t="s">
        <v>1036</v>
      </c>
      <c r="B104" s="138" t="s">
        <v>1958</v>
      </c>
      <c r="C104" s="133" t="s">
        <v>1464</v>
      </c>
      <c r="D104" s="179">
        <f>VLOOKUP('411.2'!A88,'411.2'!A88:N210,14,FALSE)</f>
        <v>4230.6239593137143</v>
      </c>
    </row>
    <row r="105" spans="1:4" ht="54" thickTop="1" thickBot="1">
      <c r="A105" s="137" t="s">
        <v>1037</v>
      </c>
      <c r="B105" s="138" t="s">
        <v>2054</v>
      </c>
      <c r="C105" s="133" t="s">
        <v>1464</v>
      </c>
      <c r="D105" s="179">
        <f>VLOOKUP('411.3'!A88,'411.3'!A88:N211,14,FALSE)</f>
        <v>2295.8369759663351</v>
      </c>
    </row>
    <row r="106" spans="1:4" ht="54" thickTop="1" thickBot="1">
      <c r="A106" s="137" t="s">
        <v>1528</v>
      </c>
      <c r="B106" s="138" t="s">
        <v>2055</v>
      </c>
      <c r="C106" s="133" t="s">
        <v>1464</v>
      </c>
      <c r="D106" s="179">
        <f>VLOOKUP('411.4'!A88,'411.4'!A88:N212,14,FALSE)</f>
        <v>2213.8427982532517</v>
      </c>
    </row>
    <row r="107" spans="1:4" ht="54" thickTop="1" thickBot="1">
      <c r="A107" s="137" t="s">
        <v>1535</v>
      </c>
      <c r="B107" s="191" t="s">
        <v>1606</v>
      </c>
      <c r="C107" s="133" t="s">
        <v>998</v>
      </c>
      <c r="D107" s="179">
        <f>VLOOKUP('413.1'!A88,'413.1'!A88:N213,14,FALSE)</f>
        <v>3206.7302779553788</v>
      </c>
    </row>
    <row r="108" spans="1:4" ht="54" thickTop="1" thickBot="1">
      <c r="A108" s="137" t="s">
        <v>1537</v>
      </c>
      <c r="B108" s="138" t="s">
        <v>1607</v>
      </c>
      <c r="C108" s="133" t="s">
        <v>998</v>
      </c>
      <c r="D108" s="179">
        <f>VLOOKUP('413.2'!A88,'413.2'!A88:N214,14,FALSE)</f>
        <v>3546.1575101766812</v>
      </c>
    </row>
    <row r="109" spans="1:4" ht="54" thickTop="1" thickBot="1">
      <c r="A109" s="137" t="s">
        <v>1539</v>
      </c>
      <c r="B109" s="138" t="s">
        <v>1608</v>
      </c>
      <c r="C109" s="133" t="s">
        <v>998</v>
      </c>
      <c r="D109" s="179">
        <f>VLOOKUP('413.3'!A88,'413.3'!A88:N215,14,FALSE)</f>
        <v>3558.1338967257361</v>
      </c>
    </row>
    <row r="110" spans="1:4" ht="54" thickTop="1" thickBot="1">
      <c r="A110" s="137" t="s">
        <v>1038</v>
      </c>
      <c r="B110" s="138" t="s">
        <v>1205</v>
      </c>
      <c r="C110" s="133" t="s">
        <v>998</v>
      </c>
      <c r="D110" s="179">
        <f>VLOOKUP('414.1'!A88,'414.1'!A88:N216,14,FALSE)</f>
        <v>2947.8673752682253</v>
      </c>
    </row>
    <row r="111" spans="1:4" ht="54" thickTop="1" thickBot="1">
      <c r="A111" s="137" t="s">
        <v>1039</v>
      </c>
      <c r="B111" s="138" t="s">
        <v>1959</v>
      </c>
      <c r="C111" s="133" t="s">
        <v>998</v>
      </c>
      <c r="D111" s="179">
        <f>VLOOKUP('414.2'!A88,'414.2'!A88:N217,14,FALSE)</f>
        <v>3036.464482175194</v>
      </c>
    </row>
    <row r="112" spans="1:4" ht="54" thickTop="1" thickBot="1">
      <c r="A112" s="137" t="s">
        <v>1040</v>
      </c>
      <c r="B112" s="138" t="s">
        <v>1960</v>
      </c>
      <c r="C112" s="133" t="s">
        <v>998</v>
      </c>
      <c r="D112" s="179">
        <f>VLOOKUP('414.3'!A88,'414.3'!A88:N218,14,FALSE)</f>
        <v>3036.464482175194</v>
      </c>
    </row>
    <row r="113" spans="1:4" ht="54" thickTop="1" thickBot="1">
      <c r="A113" s="137" t="s">
        <v>1041</v>
      </c>
      <c r="B113" s="138" t="s">
        <v>1206</v>
      </c>
      <c r="C113" s="133" t="s">
        <v>998</v>
      </c>
      <c r="D113" s="179">
        <f>VLOOKUP('414.4'!A88,'414.4'!A88:N219,14,FALSE)</f>
        <v>3036.464482175194</v>
      </c>
    </row>
    <row r="114" spans="1:4" ht="54" thickTop="1" thickBot="1">
      <c r="A114" s="137" t="s">
        <v>1042</v>
      </c>
      <c r="B114" s="138" t="s">
        <v>1207</v>
      </c>
      <c r="C114" s="133" t="s">
        <v>998</v>
      </c>
      <c r="D114" s="179">
        <f>VLOOKUP('414.5'!A88,'414.5'!A88:N220,14,FALSE)</f>
        <v>3113.4201052105054</v>
      </c>
    </row>
    <row r="115" spans="1:4" ht="54" thickTop="1" thickBot="1">
      <c r="A115" s="137" t="s">
        <v>1546</v>
      </c>
      <c r="B115" s="138" t="s">
        <v>2056</v>
      </c>
      <c r="C115" s="133" t="s">
        <v>998</v>
      </c>
      <c r="D115" s="179">
        <f>VLOOKUP('414.6'!A88,'414.6'!A88:N221,14,FALSE)</f>
        <v>4638.5277677687172</v>
      </c>
    </row>
    <row r="116" spans="1:4" ht="54" thickTop="1" thickBot="1">
      <c r="A116" s="137" t="s">
        <v>1043</v>
      </c>
      <c r="B116" s="138" t="s">
        <v>1961</v>
      </c>
      <c r="C116" s="133" t="s">
        <v>1464</v>
      </c>
      <c r="D116" s="179">
        <f>VLOOKUP('415.1'!A88,'415.1'!A88:N222,14,FALSE)</f>
        <v>2499.7888801938366</v>
      </c>
    </row>
    <row r="117" spans="1:4" ht="54" thickTop="1" thickBot="1">
      <c r="A117" s="137" t="s">
        <v>1044</v>
      </c>
      <c r="B117" s="138" t="s">
        <v>2058</v>
      </c>
      <c r="C117" s="133" t="s">
        <v>233</v>
      </c>
      <c r="D117" s="179">
        <f>VLOOKUP('420.1'!A87,'420.1'!A87:N223,14,FALSE)</f>
        <v>1920.809063847322</v>
      </c>
    </row>
    <row r="118" spans="1:4" ht="54" thickTop="1" thickBot="1">
      <c r="A118" s="137" t="s">
        <v>1045</v>
      </c>
      <c r="B118" s="138" t="s">
        <v>2057</v>
      </c>
      <c r="C118" s="142" t="s">
        <v>233</v>
      </c>
      <c r="D118" s="179">
        <f>VLOOKUP('420.2 '!A88,'420.2 '!A59:N107,14,FALSE)</f>
        <v>2027.4014948743306</v>
      </c>
    </row>
    <row r="119" spans="1:4" ht="54" thickTop="1" thickBot="1">
      <c r="A119" s="137" t="s">
        <v>1551</v>
      </c>
      <c r="B119" s="138" t="s">
        <v>1552</v>
      </c>
      <c r="C119" s="133" t="s">
        <v>233</v>
      </c>
      <c r="D119" s="179">
        <f>VLOOKUP('420.3'!A88,'420.3'!A88:N225,14,FALSE)</f>
        <v>4248.8573447689041</v>
      </c>
    </row>
    <row r="120" spans="1:4" ht="54" thickTop="1" thickBot="1">
      <c r="A120" s="137" t="s">
        <v>1046</v>
      </c>
      <c r="B120" s="138" t="s">
        <v>1208</v>
      </c>
      <c r="C120" s="133" t="s">
        <v>233</v>
      </c>
      <c r="D120" s="179">
        <f>VLOOKUP('421.1'!A88,'421.1'!A88:N226,14,FALSE)</f>
        <v>1229.1881748374635</v>
      </c>
    </row>
    <row r="121" spans="1:4" ht="54" thickTop="1" thickBot="1">
      <c r="A121" s="137" t="s">
        <v>1047</v>
      </c>
      <c r="B121" s="138" t="s">
        <v>1209</v>
      </c>
      <c r="C121" s="133" t="s">
        <v>233</v>
      </c>
      <c r="D121" s="179">
        <f>VLOOKUP('421.2'!A88,'421.2'!A88:N227,14,FALSE)</f>
        <v>1719.9233284502677</v>
      </c>
    </row>
    <row r="122" spans="1:4" ht="54" thickTop="1" thickBot="1">
      <c r="A122" s="137" t="s">
        <v>1048</v>
      </c>
      <c r="B122" s="138" t="s">
        <v>1962</v>
      </c>
      <c r="C122" s="133" t="s">
        <v>233</v>
      </c>
      <c r="D122" s="179">
        <f>VLOOKUP('421.3'!A88,'421.3'!A88:N228,14,FALSE)</f>
        <v>1572.3338085667178</v>
      </c>
    </row>
    <row r="123" spans="1:4" ht="54" thickTop="1" thickBot="1">
      <c r="A123" s="137" t="s">
        <v>1049</v>
      </c>
      <c r="B123" s="138" t="s">
        <v>1963</v>
      </c>
      <c r="C123" s="133" t="s">
        <v>233</v>
      </c>
      <c r="D123" s="179">
        <f>VLOOKUP('421.4'!A88,'421.4'!A88:N229,14,FALSE)</f>
        <v>1793.718088392043</v>
      </c>
    </row>
    <row r="124" spans="1:4" ht="54" thickTop="1" thickBot="1">
      <c r="A124" s="137" t="s">
        <v>1556</v>
      </c>
      <c r="B124" s="140" t="s">
        <v>1557</v>
      </c>
      <c r="C124" s="133" t="s">
        <v>233</v>
      </c>
      <c r="D124" s="179">
        <f>VLOOKUP('430.1.1'!A87,'430.1.1'!A87:N230,14,FALSE)</f>
        <v>7948.8289461875174</v>
      </c>
    </row>
    <row r="125" spans="1:4" ht="54" thickTop="1" thickBot="1">
      <c r="A125" s="137" t="s">
        <v>1558</v>
      </c>
      <c r="B125" s="138" t="s">
        <v>1559</v>
      </c>
      <c r="C125" s="133" t="s">
        <v>233</v>
      </c>
      <c r="D125" s="179">
        <f>VLOOKUP('430.1.2'!A88,'430.1.2'!A88:N231,14,FALSE)</f>
        <v>6550.1697488653717</v>
      </c>
    </row>
    <row r="126" spans="1:4" ht="54" thickTop="1" thickBot="1">
      <c r="A126" s="137" t="s">
        <v>1560</v>
      </c>
      <c r="B126" s="138" t="s">
        <v>1609</v>
      </c>
      <c r="C126" s="133" t="s">
        <v>233</v>
      </c>
      <c r="D126" s="179">
        <f>VLOOKUP('430.2.1'!A88,'430.2.1'!A88:N232,14,FALSE)</f>
        <v>7948.8289461875174</v>
      </c>
    </row>
    <row r="127" spans="1:4" ht="54" thickTop="1" thickBot="1">
      <c r="A127" s="137" t="s">
        <v>1562</v>
      </c>
      <c r="B127" s="138" t="s">
        <v>1610</v>
      </c>
      <c r="C127" s="133" t="s">
        <v>233</v>
      </c>
      <c r="D127" s="179">
        <f>VLOOKUP('430.2.2'!A88,'430.2.2'!A88:N233,14,FALSE)</f>
        <v>6550.1697488653717</v>
      </c>
    </row>
    <row r="128" spans="1:4" ht="54" thickTop="1" thickBot="1">
      <c r="A128" s="137" t="s">
        <v>1563</v>
      </c>
      <c r="B128" s="138" t="s">
        <v>1611</v>
      </c>
      <c r="C128" s="133" t="s">
        <v>233</v>
      </c>
      <c r="D128" s="179">
        <f>VLOOKUP('431.1.1'!A88,'431.1.1'!A88:N234,14,FALSE)</f>
        <v>15966.515125405091</v>
      </c>
    </row>
    <row r="129" spans="1:4" ht="54" thickTop="1" thickBot="1">
      <c r="A129" s="137" t="s">
        <v>1565</v>
      </c>
      <c r="B129" s="138" t="s">
        <v>1612</v>
      </c>
      <c r="C129" s="133" t="s">
        <v>233</v>
      </c>
      <c r="D129" s="179">
        <f>VLOOKUP('431.1.2'!A88,'431.1.2'!A88:N235,14,FALSE)</f>
        <v>12721.185934842921</v>
      </c>
    </row>
    <row r="130" spans="1:4" ht="54" thickTop="1" thickBot="1">
      <c r="A130" s="137" t="s">
        <v>1568</v>
      </c>
      <c r="B130" s="138" t="s">
        <v>1613</v>
      </c>
      <c r="C130" s="133" t="s">
        <v>233</v>
      </c>
      <c r="D130" s="179">
        <f>VLOOKUP('431.2.1'!A88,'431.2.1'!A88:N236,14,FALSE)</f>
        <v>16661.825752412038</v>
      </c>
    </row>
    <row r="131" spans="1:4" ht="54" thickTop="1" thickBot="1">
      <c r="A131" s="137" t="s">
        <v>1569</v>
      </c>
      <c r="B131" s="138" t="s">
        <v>1614</v>
      </c>
      <c r="C131" s="133" t="s">
        <v>233</v>
      </c>
      <c r="D131" s="179">
        <f>VLOOKUP('431.2.2'!A88,'431.2.2'!A88:N237,14,FALSE)</f>
        <v>13252.508206423703</v>
      </c>
    </row>
    <row r="132" spans="1:4" ht="54" thickTop="1" thickBot="1">
      <c r="A132" s="137" t="s">
        <v>1050</v>
      </c>
      <c r="B132" s="138" t="s">
        <v>1210</v>
      </c>
      <c r="C132" s="133" t="s">
        <v>233</v>
      </c>
      <c r="D132" s="179">
        <f>VLOOKUP('432.1'!A88,'432.1'!A88:N238,14,FALSE)</f>
        <v>5162.1227821791181</v>
      </c>
    </row>
    <row r="133" spans="1:4" ht="54" thickTop="1" thickBot="1">
      <c r="A133" s="137" t="s">
        <v>1051</v>
      </c>
      <c r="B133" s="138" t="s">
        <v>1964</v>
      </c>
      <c r="C133" s="133" t="s">
        <v>233</v>
      </c>
      <c r="D133" s="179">
        <f>VLOOKUP('432.2'!A88,'432.2'!A88:N239,14,FALSE)</f>
        <v>3798.9695776991066</v>
      </c>
    </row>
    <row r="134" spans="1:4" ht="54" thickTop="1" thickBot="1">
      <c r="A134" s="137" t="s">
        <v>1052</v>
      </c>
      <c r="B134" s="138" t="s">
        <v>1965</v>
      </c>
      <c r="C134" s="133" t="s">
        <v>233</v>
      </c>
      <c r="D134" s="179">
        <f>VLOOKUP('433.1'!A88,'433.1'!A88:N240,14,FALSE)</f>
        <v>5033.043760341021</v>
      </c>
    </row>
    <row r="135" spans="1:4" ht="54" thickTop="1" thickBot="1">
      <c r="A135" s="137" t="s">
        <v>1053</v>
      </c>
      <c r="B135" s="138" t="s">
        <v>1966</v>
      </c>
      <c r="C135" s="133" t="s">
        <v>233</v>
      </c>
      <c r="D135" s="179">
        <f>VLOOKUP('433.2'!A88,'433.2'!A88:N241,14,FALSE)</f>
        <v>4420.1729723193166</v>
      </c>
    </row>
    <row r="136" spans="1:4" ht="54" thickTop="1" thickBot="1">
      <c r="A136" s="137" t="s">
        <v>1054</v>
      </c>
      <c r="B136" s="138" t="s">
        <v>1967</v>
      </c>
      <c r="C136" s="133" t="s">
        <v>233</v>
      </c>
      <c r="D136" s="179">
        <f>VLOOKUP('433.3'!A88,'433.3'!A88:N242,14,FALSE)</f>
        <v>5292.8888549790991</v>
      </c>
    </row>
    <row r="137" spans="1:4" ht="54" thickTop="1" thickBot="1">
      <c r="A137" s="137" t="s">
        <v>1055</v>
      </c>
      <c r="B137" s="138" t="s">
        <v>1211</v>
      </c>
      <c r="C137" s="133" t="s">
        <v>233</v>
      </c>
      <c r="D137" s="179">
        <f>VLOOKUP('433.4'!A88,'433.4'!A88:N243,14,FALSE)</f>
        <v>3417.1339138773337</v>
      </c>
    </row>
    <row r="138" spans="1:4" ht="54" thickTop="1" thickBot="1">
      <c r="A138" s="137" t="s">
        <v>1056</v>
      </c>
      <c r="B138" s="138" t="s">
        <v>1968</v>
      </c>
      <c r="C138" s="133" t="s">
        <v>233</v>
      </c>
      <c r="D138" s="179">
        <f>VLOOKUP('433.5'!A88,'433.5'!A88:N244,14,FALSE)</f>
        <v>5152.9602452464051</v>
      </c>
    </row>
    <row r="139" spans="1:4" ht="54" thickTop="1" thickBot="1">
      <c r="A139" s="137" t="s">
        <v>1057</v>
      </c>
      <c r="B139" s="138" t="s">
        <v>1969</v>
      </c>
      <c r="C139" s="133" t="s">
        <v>233</v>
      </c>
      <c r="D139" s="179">
        <f>VLOOKUP('433.6'!A88,'433.6'!A88:N245,14,FALSE)</f>
        <v>4535.8462585280486</v>
      </c>
    </row>
    <row r="140" spans="1:4" ht="54" thickTop="1" thickBot="1">
      <c r="A140" s="137" t="s">
        <v>1058</v>
      </c>
      <c r="B140" s="138" t="s">
        <v>1970</v>
      </c>
      <c r="C140" s="133" t="s">
        <v>233</v>
      </c>
      <c r="D140" s="179">
        <f>VLOOKUP('433.7'!A88,'433.7'!A88:N246,14,FALSE)</f>
        <v>5433.0988988684712</v>
      </c>
    </row>
    <row r="141" spans="1:4" ht="54" thickTop="1" thickBot="1">
      <c r="A141" s="137" t="s">
        <v>1059</v>
      </c>
      <c r="B141" s="138" t="s">
        <v>1212</v>
      </c>
      <c r="C141" s="133" t="s">
        <v>233</v>
      </c>
      <c r="D141" s="179">
        <f>VLOOKUP('433.8'!A88,'433.8'!A88:N247,14,FALSE)</f>
        <v>3504.7651913081918</v>
      </c>
    </row>
    <row r="142" spans="1:4" ht="54" thickTop="1" thickBot="1">
      <c r="A142" s="137" t="s">
        <v>1060</v>
      </c>
      <c r="B142" s="138" t="s">
        <v>1971</v>
      </c>
      <c r="C142" s="133" t="s">
        <v>387</v>
      </c>
      <c r="D142" s="179">
        <f>VLOOKUP('440.1'!A89,'440.1'!A89:N248,14,FALSE)</f>
        <v>223969.4480042553</v>
      </c>
    </row>
    <row r="143" spans="1:4" ht="54" thickTop="1" thickBot="1">
      <c r="A143" s="137" t="s">
        <v>1061</v>
      </c>
      <c r="B143" s="138" t="s">
        <v>1972</v>
      </c>
      <c r="C143" s="133" t="s">
        <v>387</v>
      </c>
      <c r="D143" s="179">
        <f>VLOOKUP('440.2'!A93,'440.2'!A93:N250,14,FALSE)</f>
        <v>223630.21365247192</v>
      </c>
    </row>
    <row r="144" spans="1:4" ht="54" thickTop="1" thickBot="1">
      <c r="A144" s="137" t="s">
        <v>1062</v>
      </c>
      <c r="B144" s="138" t="s">
        <v>1973</v>
      </c>
      <c r="C144" s="133" t="s">
        <v>387</v>
      </c>
      <c r="D144" s="179">
        <f>VLOOKUP('440.3'!A93,'440.3'!A93:N252,14,FALSE)</f>
        <v>223969.4480042553</v>
      </c>
    </row>
    <row r="145" spans="1:4" ht="54" thickTop="1" thickBot="1">
      <c r="A145" s="137" t="s">
        <v>1063</v>
      </c>
      <c r="B145" s="138" t="s">
        <v>1213</v>
      </c>
      <c r="C145" s="133" t="s">
        <v>387</v>
      </c>
      <c r="D145" s="179">
        <f>VLOOKUP('440.4'!A93,'440.4'!A93:N254,14,FALSE)</f>
        <v>248339.30541241809</v>
      </c>
    </row>
    <row r="146" spans="1:4" ht="54" thickTop="1" thickBot="1">
      <c r="A146" s="137" t="s">
        <v>1064</v>
      </c>
      <c r="B146" s="138" t="s">
        <v>1974</v>
      </c>
      <c r="C146" s="133" t="s">
        <v>387</v>
      </c>
      <c r="D146" s="179">
        <f>VLOOKUP('441.1'!A93,'441.1'!A93:N256,14,FALSE)</f>
        <v>223969.4480042553</v>
      </c>
    </row>
    <row r="147" spans="1:4" ht="54" thickTop="1" thickBot="1">
      <c r="A147" s="137" t="s">
        <v>1065</v>
      </c>
      <c r="B147" s="138" t="s">
        <v>1975</v>
      </c>
      <c r="C147" s="133" t="s">
        <v>387</v>
      </c>
      <c r="D147" s="179">
        <f>VLOOKUP('441.2'!A92,'441.2'!A92:N258,14,FALSE)</f>
        <v>223630.21365247192</v>
      </c>
    </row>
    <row r="148" spans="1:4" ht="54" thickTop="1" thickBot="1">
      <c r="A148" s="137" t="s">
        <v>1066</v>
      </c>
      <c r="B148" s="138" t="s">
        <v>1976</v>
      </c>
      <c r="C148" s="133" t="s">
        <v>387</v>
      </c>
      <c r="D148" s="179">
        <f>VLOOKUP('441.3'!A93,'441.3'!A93:N260,14,FALSE)</f>
        <v>223810.25851833384</v>
      </c>
    </row>
    <row r="149" spans="1:4" ht="54" thickTop="1" thickBot="1">
      <c r="A149" s="137" t="s">
        <v>1067</v>
      </c>
      <c r="B149" s="138" t="s">
        <v>1977</v>
      </c>
      <c r="C149" s="133" t="s">
        <v>387</v>
      </c>
      <c r="D149" s="179">
        <f>VLOOKUP('441.4'!A92,'441.4'!A92:N262,14,FALSE)</f>
        <v>248345.98323005956</v>
      </c>
    </row>
    <row r="150" spans="1:4" ht="54" thickTop="1" thickBot="1">
      <c r="A150" s="137" t="s">
        <v>1068</v>
      </c>
      <c r="B150" s="138" t="s">
        <v>1957</v>
      </c>
      <c r="C150" s="133" t="s">
        <v>387</v>
      </c>
      <c r="D150" s="179">
        <f>VLOOKUP('450.1'!A95,'450.1'!A95:N264,14,FALSE)</f>
        <v>285855.34932785458</v>
      </c>
    </row>
    <row r="151" spans="1:4" ht="54" thickTop="1" thickBot="1">
      <c r="A151" s="137" t="s">
        <v>1069</v>
      </c>
      <c r="B151" s="138" t="s">
        <v>1978</v>
      </c>
      <c r="C151" s="133" t="s">
        <v>387</v>
      </c>
      <c r="D151" s="179">
        <f>VLOOKUP('450.2'!A93,'450.2'!A93:N266,14,FALSE)</f>
        <v>285640.5154537434</v>
      </c>
    </row>
    <row r="152" spans="1:4" ht="54" thickTop="1" thickBot="1">
      <c r="A152" s="137" t="s">
        <v>1070</v>
      </c>
      <c r="B152" s="138" t="s">
        <v>1979</v>
      </c>
      <c r="C152" s="133" t="s">
        <v>387</v>
      </c>
      <c r="D152" s="179">
        <f>VLOOKUP('450.3'!A93,'450.3'!A93:N268,14,FALSE)</f>
        <v>285640.5154537434</v>
      </c>
    </row>
    <row r="153" spans="1:4" ht="54" thickTop="1" thickBot="1">
      <c r="A153" s="137" t="s">
        <v>1071</v>
      </c>
      <c r="B153" s="138" t="s">
        <v>1980</v>
      </c>
      <c r="C153" s="133" t="s">
        <v>387</v>
      </c>
      <c r="D153" s="179">
        <f>VLOOKUP('450.4'!A92,'450.4'!A92:N270,14,FALSE)</f>
        <v>285855.34932785458</v>
      </c>
    </row>
    <row r="154" spans="1:4" ht="63.75" customHeight="1" thickTop="1" thickBot="1">
      <c r="A154" s="137" t="s">
        <v>1072</v>
      </c>
      <c r="B154" s="138" t="s">
        <v>1981</v>
      </c>
      <c r="C154" s="133" t="s">
        <v>387</v>
      </c>
      <c r="D154" s="179">
        <f>VLOOKUP('450.5'!A92,'450.5'!A92:N272,14,FALSE)</f>
        <v>285979.74980552681</v>
      </c>
    </row>
    <row r="155" spans="1:4" ht="54" thickTop="1" thickBot="1">
      <c r="A155" s="137" t="s">
        <v>1073</v>
      </c>
      <c r="B155" s="138" t="s">
        <v>1982</v>
      </c>
      <c r="C155" s="133" t="s">
        <v>387</v>
      </c>
      <c r="D155" s="179">
        <f>VLOOKUP('450.6'!A93,'450.6'!A93:N274,14,FALSE)</f>
        <v>285979.74980552681</v>
      </c>
    </row>
    <row r="156" spans="1:4" ht="54" thickTop="1" thickBot="1">
      <c r="A156" s="137" t="s">
        <v>1074</v>
      </c>
      <c r="B156" s="138" t="s">
        <v>1983</v>
      </c>
      <c r="C156" s="133" t="s">
        <v>387</v>
      </c>
      <c r="D156" s="179">
        <f>VLOOKUP('450.7'!A93,'450.7'!A93:N275,14,FALSE)</f>
        <v>285979.74980552681</v>
      </c>
    </row>
    <row r="157" spans="1:4" ht="54" thickTop="1" thickBot="1">
      <c r="A157" s="137" t="s">
        <v>1075</v>
      </c>
      <c r="B157" s="138" t="s">
        <v>1984</v>
      </c>
      <c r="C157" s="133" t="s">
        <v>387</v>
      </c>
      <c r="D157" s="179">
        <f>VLOOKUP('450.8'!A93,'450.8'!A93:N276,14,FALSE)</f>
        <v>285640.5154537434</v>
      </c>
    </row>
    <row r="158" spans="1:4" ht="54" thickTop="1" thickBot="1">
      <c r="A158" s="137" t="s">
        <v>1584</v>
      </c>
      <c r="B158" s="138" t="s">
        <v>1615</v>
      </c>
      <c r="C158" s="133" t="s">
        <v>387</v>
      </c>
      <c r="D158" s="179">
        <f>VLOOKUP('450.10'!A92,'450.10'!A92:N277,14,FALSE)</f>
        <v>334928.16590966104</v>
      </c>
    </row>
    <row r="159" spans="1:4" ht="54" thickTop="1" thickBot="1">
      <c r="A159" s="137" t="s">
        <v>1586</v>
      </c>
      <c r="B159" s="138" t="s">
        <v>1616</v>
      </c>
      <c r="C159" s="133" t="s">
        <v>387</v>
      </c>
      <c r="D159" s="179">
        <f>VLOOKUP('450.11'!A92,'450.11'!A92:N278,14,FALSE)</f>
        <v>335052.56638733327</v>
      </c>
    </row>
    <row r="160" spans="1:4" ht="54" thickTop="1" thickBot="1">
      <c r="A160" s="137" t="s">
        <v>1588</v>
      </c>
      <c r="B160" s="138" t="s">
        <v>1617</v>
      </c>
      <c r="C160" s="133" t="s">
        <v>387</v>
      </c>
      <c r="D160" s="179">
        <f>VLOOKUP('450.12'!A92,'450.11'!A92:N279,14,FALSE)</f>
        <v>335052.56638733327</v>
      </c>
    </row>
    <row r="161" spans="1:4" ht="54" thickTop="1" thickBot="1">
      <c r="A161" s="137" t="s">
        <v>1076</v>
      </c>
      <c r="B161" s="138" t="s">
        <v>1985</v>
      </c>
      <c r="C161" s="133" t="s">
        <v>387</v>
      </c>
      <c r="D161" s="179">
        <f>VLOOKUP('451.1'!A92,'451.1'!A92:N280,14,FALSE)</f>
        <v>285640.5154537434</v>
      </c>
    </row>
    <row r="162" spans="1:4" ht="54" thickTop="1" thickBot="1">
      <c r="A162" s="137" t="s">
        <v>1077</v>
      </c>
      <c r="B162" s="138" t="s">
        <v>1986</v>
      </c>
      <c r="C162" s="133" t="s">
        <v>387</v>
      </c>
      <c r="D162" s="179">
        <f>VLOOKUP('451.2'!A93,'451.2'!A93:N281,14,FALSE)</f>
        <v>285640.5154537434</v>
      </c>
    </row>
    <row r="163" spans="1:4" ht="54" thickTop="1" thickBot="1">
      <c r="A163" s="137" t="s">
        <v>1078</v>
      </c>
      <c r="B163" s="138" t="s">
        <v>1987</v>
      </c>
      <c r="C163" s="133" t="s">
        <v>387</v>
      </c>
      <c r="D163" s="179">
        <f>VLOOKUP('451.3'!A92,'451.3'!A92:N282,14,FALSE)</f>
        <v>285640.5154537434</v>
      </c>
    </row>
    <row r="164" spans="1:4" ht="54" thickTop="1" thickBot="1">
      <c r="A164" s="137" t="s">
        <v>1079</v>
      </c>
      <c r="B164" s="138" t="s">
        <v>1988</v>
      </c>
      <c r="C164" s="133" t="s">
        <v>387</v>
      </c>
      <c r="D164" s="179">
        <f>VLOOKUP('451.4'!A92,'451.4'!A92:N283,14,FALSE)</f>
        <v>334713.33203554986</v>
      </c>
    </row>
    <row r="165" spans="1:4" ht="54" thickTop="1" thickBot="1">
      <c r="A165" s="137" t="s">
        <v>1080</v>
      </c>
      <c r="B165" s="138" t="s">
        <v>1989</v>
      </c>
      <c r="C165" s="133" t="s">
        <v>387</v>
      </c>
      <c r="D165" s="179">
        <f>VLOOKUP('452.1'!A93,'452.1'!A93:N284,14,FALSE)</f>
        <v>285855.34932785458</v>
      </c>
    </row>
    <row r="166" spans="1:4" ht="54" thickTop="1" thickBot="1">
      <c r="A166" s="137" t="s">
        <v>1081</v>
      </c>
      <c r="B166" s="138" t="s">
        <v>1990</v>
      </c>
      <c r="C166" s="133" t="s">
        <v>387</v>
      </c>
      <c r="D166" s="179">
        <f>VLOOKUP('452.2'!A93,'452.2'!A93:N285,14,FALSE)</f>
        <v>285855.34932785458</v>
      </c>
    </row>
    <row r="167" spans="1:4" ht="54" thickTop="1" thickBot="1">
      <c r="A167" s="137" t="s">
        <v>1082</v>
      </c>
      <c r="B167" s="138" t="s">
        <v>1991</v>
      </c>
      <c r="C167" s="133" t="s">
        <v>387</v>
      </c>
      <c r="D167" s="179">
        <f>VLOOKUP('452.3'!A92,'452.3'!A92:N286,14,FALSE)</f>
        <v>285855.34932785458</v>
      </c>
    </row>
    <row r="168" spans="1:4" ht="54" thickTop="1" thickBot="1">
      <c r="A168" s="137" t="s">
        <v>1083</v>
      </c>
      <c r="B168" s="138" t="s">
        <v>1992</v>
      </c>
      <c r="C168" s="133" t="s">
        <v>387</v>
      </c>
      <c r="D168" s="179">
        <f>VLOOKUP('452.4'!A93,'452.4'!A93:N287,14,FALSE)</f>
        <v>285855.34932785458</v>
      </c>
    </row>
    <row r="169" spans="1:4" ht="54" thickTop="1" thickBot="1">
      <c r="A169" s="137" t="s">
        <v>1084</v>
      </c>
      <c r="B169" s="138" t="s">
        <v>1214</v>
      </c>
      <c r="C169" s="133" t="s">
        <v>387</v>
      </c>
      <c r="D169" s="179">
        <f>VLOOKUP('453.1'!A92,'453.1'!A92:N288,14,FALSE)</f>
        <v>285431.65530924744</v>
      </c>
    </row>
    <row r="170" spans="1:4" ht="54" thickTop="1" thickBot="1">
      <c r="A170" s="137" t="s">
        <v>1085</v>
      </c>
      <c r="B170" s="138" t="s">
        <v>1993</v>
      </c>
      <c r="C170" s="133" t="s">
        <v>233</v>
      </c>
      <c r="D170" s="179">
        <f>VLOOKUP('460.1'!A87,'460.1'!A87:N289,14,FALSE)</f>
        <v>4788.1922167202601</v>
      </c>
    </row>
    <row r="171" spans="1:4" ht="54" thickTop="1" thickBot="1">
      <c r="A171" s="196" t="s">
        <v>2017</v>
      </c>
      <c r="B171" s="138" t="s">
        <v>2073</v>
      </c>
      <c r="C171" s="133" t="s">
        <v>233</v>
      </c>
      <c r="D171" s="179">
        <f>VLOOKUP('460.2'!A87,'460.2'!A87:N290,14,FALSE)</f>
        <v>2394.0961083601301</v>
      </c>
    </row>
    <row r="172" spans="1:4" ht="51.75" customHeight="1" thickTop="1" thickBot="1">
      <c r="A172" s="137" t="s">
        <v>1086</v>
      </c>
      <c r="B172" s="138" t="s">
        <v>1215</v>
      </c>
      <c r="C172" s="133" t="s">
        <v>387</v>
      </c>
      <c r="D172" s="179">
        <f>VLOOKUP('461.1'!A87,'461.1'!A87:N291,14,FALSE)</f>
        <v>101579.66139097352</v>
      </c>
    </row>
    <row r="173" spans="1:4" ht="54" thickTop="1" thickBot="1">
      <c r="A173" s="137" t="s">
        <v>1087</v>
      </c>
      <c r="B173" s="138" t="s">
        <v>1216</v>
      </c>
      <c r="C173" s="133" t="s">
        <v>387</v>
      </c>
      <c r="D173" s="179">
        <f>VLOOKUP('461.2'!A89,'461.2'!A89:N294,14,FALSE)</f>
        <v>126218.84964804199</v>
      </c>
    </row>
    <row r="174" spans="1:4" ht="54" thickTop="1" thickBot="1">
      <c r="A174" s="137" t="s">
        <v>1598</v>
      </c>
      <c r="B174" s="138" t="s">
        <v>2078</v>
      </c>
      <c r="C174" s="133" t="s">
        <v>387</v>
      </c>
      <c r="D174" s="179">
        <f>VLOOKUP('462.1.1'!A88,'462.1.1'!A88:N293,14,FALSE)</f>
        <v>165545.72013438772</v>
      </c>
    </row>
    <row r="175" spans="1:4" ht="54" thickTop="1" thickBot="1">
      <c r="A175" s="137" t="s">
        <v>1599</v>
      </c>
      <c r="B175" s="138" t="s">
        <v>2079</v>
      </c>
      <c r="C175" s="133" t="s">
        <v>387</v>
      </c>
      <c r="D175" s="179">
        <f>VLOOKUP('462.1.2'!A88,'462.1.2'!A88:N294,14,FALSE)</f>
        <v>165519.42446819652</v>
      </c>
    </row>
    <row r="176" spans="1:4" ht="54" thickTop="1" thickBot="1">
      <c r="A176" s="137" t="s">
        <v>1600</v>
      </c>
      <c r="B176" s="138" t="s">
        <v>2082</v>
      </c>
      <c r="C176" s="133" t="s">
        <v>387</v>
      </c>
      <c r="D176" s="179">
        <f>VLOOKUP('462.2.1'!A88,'462.2.1'!A88:N295,14,FALSE)</f>
        <v>181011.865846353</v>
      </c>
    </row>
    <row r="177" spans="1:4" ht="54" thickTop="1" thickBot="1">
      <c r="A177" s="137" t="s">
        <v>1601</v>
      </c>
      <c r="B177" s="138" t="s">
        <v>2083</v>
      </c>
      <c r="C177" s="133" t="s">
        <v>387</v>
      </c>
      <c r="D177" s="179">
        <f>VLOOKUP('462.2.2'!A88,'462.2.2'!A88:N296,14,FALSE)</f>
        <v>180985.5701801618</v>
      </c>
    </row>
    <row r="178" spans="1:4" ht="54" thickTop="1" thickBot="1">
      <c r="A178" s="137" t="s">
        <v>1088</v>
      </c>
      <c r="B178" s="138" t="s">
        <v>1618</v>
      </c>
      <c r="C178" s="133" t="s">
        <v>233</v>
      </c>
      <c r="D178" s="179">
        <f>VLOOKUP('464.1'!A88,'464.1'!A88:N297,14,FALSE)</f>
        <v>4555.444629866648</v>
      </c>
    </row>
    <row r="179" spans="1:4" ht="54" thickTop="1" thickBot="1">
      <c r="A179" s="137" t="s">
        <v>1089</v>
      </c>
      <c r="B179" s="138" t="s">
        <v>1619</v>
      </c>
      <c r="C179" s="133" t="s">
        <v>387</v>
      </c>
      <c r="D179" s="179">
        <f>VLOOKUP('465.1'!A92,'465.1'!A92:N298,14,FALSE)</f>
        <v>107000.29565794763</v>
      </c>
    </row>
    <row r="180" spans="1:4" ht="54" thickTop="1" thickBot="1">
      <c r="A180" s="137" t="s">
        <v>1602</v>
      </c>
      <c r="B180" s="138" t="s">
        <v>1620</v>
      </c>
      <c r="C180" s="133" t="s">
        <v>387</v>
      </c>
      <c r="D180" s="179">
        <f>VLOOKUP('465.2'!A92,'465.2'!A92:N299,14,FALSE)</f>
        <v>33492.149840227823</v>
      </c>
    </row>
    <row r="181" spans="1:4" ht="54" thickTop="1" thickBot="1">
      <c r="A181" s="137" t="s">
        <v>1090</v>
      </c>
      <c r="B181" s="138" t="s">
        <v>1621</v>
      </c>
      <c r="C181" s="133" t="s">
        <v>144</v>
      </c>
      <c r="D181" s="179">
        <f>VLOOKUP('466.1'!A92,'466.1'!A92:N300,14,FALSE)</f>
        <v>3532.5497940389064</v>
      </c>
    </row>
    <row r="182" spans="1:4" ht="54" thickTop="1" thickBot="1">
      <c r="A182" s="137" t="s">
        <v>1091</v>
      </c>
      <c r="B182" s="138" t="s">
        <v>1622</v>
      </c>
      <c r="C182" s="133" t="s">
        <v>144</v>
      </c>
      <c r="D182" s="179">
        <f>VLOOKUP('466.2'!A96,'466.2'!A96:N301,14,FALSE)</f>
        <v>4063.1000733041487</v>
      </c>
    </row>
    <row r="183" spans="1:4" ht="54" thickTop="1" thickBot="1">
      <c r="A183" s="139" t="s">
        <v>1092</v>
      </c>
      <c r="B183" s="140" t="s">
        <v>1735</v>
      </c>
      <c r="C183" s="133" t="s">
        <v>387</v>
      </c>
      <c r="D183" s="179">
        <f>VLOOKUP('500.1'!A95,'500.1'!A95:N302,14,FALSE)</f>
        <v>644661.3307965002</v>
      </c>
    </row>
    <row r="184" spans="1:4" ht="54" thickTop="1" thickBot="1">
      <c r="A184" s="137" t="s">
        <v>1624</v>
      </c>
      <c r="B184" s="138" t="s">
        <v>1736</v>
      </c>
      <c r="C184" s="133" t="s">
        <v>387</v>
      </c>
      <c r="D184" s="179">
        <f>VLOOKUP('500.2'!A95,'500.2'!A95:N303,14,FALSE)</f>
        <v>658268.6909577105</v>
      </c>
    </row>
    <row r="185" spans="1:4" ht="57.75" thickTop="1" thickBot="1">
      <c r="A185" s="137" t="s">
        <v>1093</v>
      </c>
      <c r="B185" s="138" t="s">
        <v>1875</v>
      </c>
      <c r="C185" s="133" t="s">
        <v>377</v>
      </c>
      <c r="D185" s="179">
        <f>VLOOKUP('501.1'!A88,'501.1'!A88:N304,14,FALSE)</f>
        <v>931.56410309318267</v>
      </c>
    </row>
    <row r="186" spans="1:4" ht="57.75" thickTop="1" thickBot="1">
      <c r="A186" s="137" t="s">
        <v>1626</v>
      </c>
      <c r="B186" s="138" t="s">
        <v>1876</v>
      </c>
      <c r="C186" s="133" t="s">
        <v>377</v>
      </c>
      <c r="D186" s="179">
        <f>VLOOKUP('501.10'!A88,'501.10'!A88:N305,14,FALSE)</f>
        <v>829.79414108436526</v>
      </c>
    </row>
    <row r="187" spans="1:4" ht="57.75" thickTop="1" thickBot="1">
      <c r="A187" s="137" t="s">
        <v>1627</v>
      </c>
      <c r="B187" s="138" t="s">
        <v>1877</v>
      </c>
      <c r="C187" s="133" t="s">
        <v>377</v>
      </c>
      <c r="D187" s="179">
        <f>VLOOKUP('501.20'!A88,'501.20'!A88:N306,14,FALSE)</f>
        <v>656.66091001635482</v>
      </c>
    </row>
    <row r="188" spans="1:4" ht="54" thickTop="1" thickBot="1">
      <c r="A188" s="137" t="s">
        <v>1628</v>
      </c>
      <c r="B188" s="138" t="s">
        <v>1737</v>
      </c>
      <c r="C188" s="133" t="s">
        <v>387</v>
      </c>
      <c r="D188" s="179">
        <f>VLOOKUP('505.1'!A84,'505.1'!A84:N307,14,FALSE)</f>
        <v>565375.38282612094</v>
      </c>
    </row>
    <row r="189" spans="1:4" ht="54" thickTop="1" thickBot="1">
      <c r="A189" s="137" t="s">
        <v>1094</v>
      </c>
      <c r="B189" s="138" t="s">
        <v>1738</v>
      </c>
      <c r="C189" s="133" t="s">
        <v>233</v>
      </c>
      <c r="D189" s="179">
        <f>VLOOKUP('510.1'!A84,'510.1'!A84:N308,14,FALSE)</f>
        <v>110362.58500247702</v>
      </c>
    </row>
    <row r="190" spans="1:4" ht="54" thickTop="1" thickBot="1">
      <c r="A190" s="137" t="s">
        <v>1632</v>
      </c>
      <c r="B190" s="138" t="s">
        <v>1217</v>
      </c>
      <c r="C190" s="133" t="s">
        <v>387</v>
      </c>
      <c r="D190" s="179">
        <f>VLOOKUP('600.1.1'!A85,'600.1.1'!A85:N311,14,FALSE)</f>
        <v>21826.668144947987</v>
      </c>
    </row>
    <row r="191" spans="1:4" ht="54" thickTop="1" thickBot="1">
      <c r="A191" s="137" t="s">
        <v>1633</v>
      </c>
      <c r="B191" s="138" t="s">
        <v>1739</v>
      </c>
      <c r="C191" s="133" t="s">
        <v>387</v>
      </c>
      <c r="D191" s="179">
        <f>VLOOKUP('600.2.1'!A88,'600.2.1'!A88:N310,14,FALSE)</f>
        <v>105143.32043033559</v>
      </c>
    </row>
    <row r="192" spans="1:4" ht="54" thickTop="1" thickBot="1">
      <c r="A192" s="137" t="s">
        <v>1634</v>
      </c>
      <c r="B192" s="138" t="s">
        <v>1740</v>
      </c>
      <c r="C192" s="133" t="s">
        <v>387</v>
      </c>
      <c r="D192" s="179">
        <f>VLOOKUP('600.2.2'!A90,'600.2.2'!A90:N312,14,FALSE)</f>
        <v>146881.70464443162</v>
      </c>
    </row>
    <row r="193" spans="1:4" ht="54" thickTop="1" thickBot="1">
      <c r="A193" s="137" t="s">
        <v>1635</v>
      </c>
      <c r="B193" s="138" t="s">
        <v>1741</v>
      </c>
      <c r="C193" s="133" t="s">
        <v>387</v>
      </c>
      <c r="D193" s="179">
        <f>VLOOKUP('600.2.3'!A89,'600.2.3'!A89:N312,14,FALSE)</f>
        <v>20950.834140109291</v>
      </c>
    </row>
    <row r="194" spans="1:4" ht="54" thickTop="1" thickBot="1">
      <c r="A194" s="137" t="s">
        <v>1636</v>
      </c>
      <c r="B194" s="138" t="s">
        <v>1742</v>
      </c>
      <c r="C194" s="133" t="s">
        <v>387</v>
      </c>
      <c r="D194" s="179">
        <f>VLOOKUP('600.2.4'!A88,'600.2.4'!A88:N312,14,FALSE)</f>
        <v>26831.670657144699</v>
      </c>
    </row>
    <row r="195" spans="1:4" ht="54" thickTop="1" thickBot="1">
      <c r="A195" s="137" t="s">
        <v>1095</v>
      </c>
      <c r="B195" s="138" t="s">
        <v>2094</v>
      </c>
      <c r="C195" s="133" t="s">
        <v>387</v>
      </c>
      <c r="D195" s="179">
        <f>VLOOKUP('610.1'!A89,'610.1'!A89:N314,14,FALSE)</f>
        <v>88753.423655497958</v>
      </c>
    </row>
    <row r="196" spans="1:4" ht="54" thickTop="1" thickBot="1">
      <c r="A196" s="137" t="s">
        <v>1096</v>
      </c>
      <c r="B196" s="138" t="s">
        <v>1743</v>
      </c>
      <c r="C196" s="133" t="s">
        <v>387</v>
      </c>
      <c r="D196" s="179">
        <f>VLOOKUP('610.2'!A89,'610.2'!A89:N315,14,FALSE)</f>
        <v>89281.35141246843</v>
      </c>
    </row>
    <row r="197" spans="1:4" ht="54" thickTop="1" thickBot="1">
      <c r="A197" s="137" t="s">
        <v>1638</v>
      </c>
      <c r="B197" s="138" t="s">
        <v>1744</v>
      </c>
      <c r="C197" s="133" t="s">
        <v>387</v>
      </c>
      <c r="D197" s="179">
        <f>VLOOKUP('610.3'!A89,'610.3'!A89:N316,14,FALSE)</f>
        <v>81465.908898277485</v>
      </c>
    </row>
    <row r="198" spans="1:4" ht="54" thickTop="1" thickBot="1">
      <c r="A198" s="137" t="s">
        <v>1640</v>
      </c>
      <c r="B198" s="138" t="s">
        <v>1745</v>
      </c>
      <c r="C198" s="133" t="s">
        <v>387</v>
      </c>
      <c r="D198" s="179">
        <f>VLOOKUP('610.4'!A89,'610.4'!A89:N317,14,FALSE)</f>
        <v>95513.559550442253</v>
      </c>
    </row>
    <row r="199" spans="1:4" ht="54" thickTop="1" thickBot="1">
      <c r="A199" s="137" t="s">
        <v>1642</v>
      </c>
      <c r="B199" s="138" t="s">
        <v>1218</v>
      </c>
      <c r="C199" s="133" t="s">
        <v>387</v>
      </c>
      <c r="D199" s="179">
        <f>VLOOKUP('610.5'!A89,'610.5'!A89:N318,14,FALSE)</f>
        <v>133915.67771509662</v>
      </c>
    </row>
    <row r="200" spans="1:4" ht="54" thickTop="1" thickBot="1">
      <c r="A200" s="137" t="s">
        <v>1644</v>
      </c>
      <c r="B200" s="138" t="s">
        <v>1746</v>
      </c>
      <c r="C200" s="133" t="s">
        <v>387</v>
      </c>
      <c r="D200" s="179">
        <f>VLOOKUP('610.6'!A89,'610.6'!A89:N319,14,FALSE)</f>
        <v>75894.016912506166</v>
      </c>
    </row>
    <row r="201" spans="1:4" ht="54" thickTop="1" thickBot="1">
      <c r="A201" s="137" t="s">
        <v>1646</v>
      </c>
      <c r="B201" s="138" t="s">
        <v>1747</v>
      </c>
      <c r="C201" s="133" t="s">
        <v>387</v>
      </c>
      <c r="D201" s="179">
        <f>VLOOKUP('610.7'!A89,'610.7'!A89:N320,14,FALSE)</f>
        <v>67388.494742943469</v>
      </c>
    </row>
    <row r="202" spans="1:4" ht="54" thickTop="1" thickBot="1">
      <c r="A202" s="137" t="s">
        <v>1097</v>
      </c>
      <c r="B202" s="138" t="s">
        <v>1748</v>
      </c>
      <c r="C202" s="133" t="s">
        <v>144</v>
      </c>
      <c r="D202" s="179">
        <f>VLOOKUP('620.1'!A88,'620.1'!A88:N321,14,FALSE)</f>
        <v>386705.99081660411</v>
      </c>
    </row>
    <row r="203" spans="1:4" ht="54" thickTop="1" thickBot="1">
      <c r="A203" s="137" t="s">
        <v>1098</v>
      </c>
      <c r="B203" s="138" t="s">
        <v>1878</v>
      </c>
      <c r="C203" s="133" t="s">
        <v>144</v>
      </c>
      <c r="D203" s="179">
        <f>VLOOKUP('620.2'!A88,'620.2'!A88:N322,14,FALSE)</f>
        <v>386705.99081660411</v>
      </c>
    </row>
    <row r="204" spans="1:4" ht="54" thickTop="1" thickBot="1">
      <c r="A204" s="137" t="s">
        <v>1099</v>
      </c>
      <c r="B204" s="138" t="s">
        <v>1749</v>
      </c>
      <c r="C204" s="133" t="s">
        <v>1845</v>
      </c>
      <c r="D204" s="179">
        <f>VLOOKUP('620.3'!A91,'620.3'!A91:N321,14,FALSE)</f>
        <v>54473591.432869948</v>
      </c>
    </row>
    <row r="205" spans="1:4" ht="54" thickTop="1" thickBot="1">
      <c r="A205" s="137" t="s">
        <v>1650</v>
      </c>
      <c r="B205" s="138" t="s">
        <v>1750</v>
      </c>
      <c r="C205" s="133" t="s">
        <v>144</v>
      </c>
      <c r="D205" s="179">
        <f>VLOOKUP('621.1.1'!A95,'621.1.1'!A95:N325,14,FALSE)</f>
        <v>2594290.7164988741</v>
      </c>
    </row>
    <row r="206" spans="1:4" ht="54" thickTop="1" thickBot="1">
      <c r="A206" s="137" t="s">
        <v>1652</v>
      </c>
      <c r="B206" s="138" t="s">
        <v>1751</v>
      </c>
      <c r="C206" s="133" t="s">
        <v>144</v>
      </c>
      <c r="D206" s="179">
        <f>VLOOKUP('621.1.2'!A99,'621.1.2'!A99:N326,14,FALSE)</f>
        <v>3261355.4496119348</v>
      </c>
    </row>
    <row r="207" spans="1:4" ht="54" thickTop="1" thickBot="1">
      <c r="A207" s="137" t="s">
        <v>1100</v>
      </c>
      <c r="B207" s="138" t="s">
        <v>1752</v>
      </c>
      <c r="C207" s="133" t="s">
        <v>387</v>
      </c>
      <c r="D207" s="179">
        <f>VLOOKUP('621.2'!A89,'621.2'!A89:N326,14,FALSE)</f>
        <v>2380319.2070214245</v>
      </c>
    </row>
    <row r="208" spans="1:4" ht="54" thickTop="1" thickBot="1">
      <c r="A208" s="137" t="s">
        <v>1101</v>
      </c>
      <c r="B208" s="138" t="s">
        <v>1753</v>
      </c>
      <c r="C208" s="133" t="s">
        <v>144</v>
      </c>
      <c r="D208" s="179">
        <f>VLOOKUP('621.3'!A93,'621.3'!A93:N327,14,FALSE)</f>
        <v>39815129.147294663</v>
      </c>
    </row>
    <row r="209" spans="1:4" ht="54" thickTop="1" thickBot="1">
      <c r="A209" s="137" t="s">
        <v>1102</v>
      </c>
      <c r="B209" s="138" t="s">
        <v>1754</v>
      </c>
      <c r="C209" s="133" t="s">
        <v>387</v>
      </c>
      <c r="D209" s="179">
        <f>VLOOKUP('621.4'!A93,'621.4'!A93:N328,14,FALSE)</f>
        <v>30669808.422134794</v>
      </c>
    </row>
    <row r="210" spans="1:4" ht="54" thickTop="1" thickBot="1">
      <c r="A210" s="137" t="s">
        <v>1103</v>
      </c>
      <c r="B210" s="138" t="s">
        <v>1755</v>
      </c>
      <c r="C210" s="133" t="s">
        <v>144</v>
      </c>
      <c r="D210" s="179">
        <f>VLOOKUP('621.5'!A89,'621.5'!A89:N329,14,FALSE)</f>
        <v>2906844.9189756257</v>
      </c>
    </row>
    <row r="211" spans="1:4" ht="54" thickTop="1" thickBot="1">
      <c r="A211" s="137" t="s">
        <v>1656</v>
      </c>
      <c r="B211" s="138" t="s">
        <v>1756</v>
      </c>
      <c r="C211" s="133" t="s">
        <v>144</v>
      </c>
      <c r="D211" s="179">
        <f>VLOOKUP('621.5.1'!A89,'621.5.1'!A89:N330,14,FALSE)</f>
        <v>573378.5625568867</v>
      </c>
    </row>
    <row r="212" spans="1:4" ht="54" thickTop="1" thickBot="1">
      <c r="A212" s="137" t="s">
        <v>1104</v>
      </c>
      <c r="B212" s="138" t="s">
        <v>1757</v>
      </c>
      <c r="C212" s="133" t="s">
        <v>1845</v>
      </c>
      <c r="D212" s="179">
        <f>VLOOKUP('621.6'!A98,'621.6'!A98:N331,14,FALSE)</f>
        <v>41736226.465500951</v>
      </c>
    </row>
    <row r="213" spans="1:4" ht="54" thickTop="1" thickBot="1">
      <c r="A213" s="137" t="s">
        <v>1731</v>
      </c>
      <c r="B213" s="138" t="s">
        <v>1758</v>
      </c>
      <c r="C213" s="133" t="s">
        <v>1845</v>
      </c>
      <c r="D213" s="179">
        <f>VLOOKUP('621.7'!A89,'621.7'!A89:N332,14,FALSE)</f>
        <v>681573.71988808992</v>
      </c>
    </row>
    <row r="214" spans="1:4" ht="54" thickTop="1" thickBot="1">
      <c r="A214" s="137" t="s">
        <v>1105</v>
      </c>
      <c r="B214" s="138" t="s">
        <v>1994</v>
      </c>
      <c r="C214" s="133" t="s">
        <v>233</v>
      </c>
      <c r="D214" s="179">
        <f>VLOOKUP('622.1'!A89,'622.1'!A89:N333,14,FALSE)</f>
        <v>107269.69526529974</v>
      </c>
    </row>
    <row r="215" spans="1:4" ht="54" thickTop="1" thickBot="1">
      <c r="A215" s="137" t="s">
        <v>1106</v>
      </c>
      <c r="B215" s="138" t="s">
        <v>1759</v>
      </c>
      <c r="C215" s="133" t="s">
        <v>233</v>
      </c>
      <c r="D215" s="179">
        <f>VLOOKUP('622.2'!A89,'622.2'!A89:N335,14,FALSE)</f>
        <v>451015.85631164757</v>
      </c>
    </row>
    <row r="216" spans="1:4" ht="54" thickTop="1" thickBot="1">
      <c r="A216" s="137" t="s">
        <v>1107</v>
      </c>
      <c r="B216" s="138" t="s">
        <v>1760</v>
      </c>
      <c r="C216" s="133" t="s">
        <v>233</v>
      </c>
      <c r="D216" s="179">
        <f>VLOOKUP('622.3'!A89,'622.3'!A89:N336,14,FALSE)</f>
        <v>846031.27852712409</v>
      </c>
    </row>
    <row r="217" spans="1:4" ht="54" thickTop="1" thickBot="1">
      <c r="A217" s="137" t="s">
        <v>1108</v>
      </c>
      <c r="B217" s="138" t="s">
        <v>1761</v>
      </c>
      <c r="C217" s="133" t="s">
        <v>233</v>
      </c>
      <c r="D217" s="179">
        <f>VLOOKUP('622.4'!A89,'622.4'!A89:N337,14,FALSE)</f>
        <v>856336.36190424068</v>
      </c>
    </row>
    <row r="218" spans="1:4" ht="54" thickTop="1" thickBot="1">
      <c r="A218" s="137" t="s">
        <v>1109</v>
      </c>
      <c r="B218" s="138" t="s">
        <v>1762</v>
      </c>
      <c r="C218" s="133" t="s">
        <v>144</v>
      </c>
      <c r="D218" s="179">
        <f>VLOOKUP('622.5'!A89,'622.5'!A89:N338,14,FALSE)</f>
        <v>89954.341781714364</v>
      </c>
    </row>
    <row r="219" spans="1:4" ht="54" thickTop="1" thickBot="1">
      <c r="A219" s="137" t="s">
        <v>1110</v>
      </c>
      <c r="B219" s="138" t="s">
        <v>1763</v>
      </c>
      <c r="C219" s="133" t="s">
        <v>144</v>
      </c>
      <c r="D219" s="179">
        <f>VLOOKUP('623.1'!A103,'623.1'!A103:N339,14,FALSE)</f>
        <v>625082.29707818327</v>
      </c>
    </row>
    <row r="220" spans="1:4" ht="54" thickTop="1" thickBot="1">
      <c r="A220" s="137" t="s">
        <v>1111</v>
      </c>
      <c r="B220" s="138" t="s">
        <v>1219</v>
      </c>
      <c r="C220" s="133" t="s">
        <v>1995</v>
      </c>
      <c r="D220" s="179">
        <f>VLOOKUP('623.2'!A89,'623.2'!A89:N340,14,FALSE)</f>
        <v>2766957.9463361287</v>
      </c>
    </row>
    <row r="221" spans="1:4" ht="54" thickTop="1" thickBot="1">
      <c r="A221" s="137" t="s">
        <v>1112</v>
      </c>
      <c r="B221" s="138" t="s">
        <v>2114</v>
      </c>
      <c r="C221" s="133" t="s">
        <v>387</v>
      </c>
      <c r="D221" s="179">
        <f>VLOOKUP('630.1'!A89,'630.1'!A89:N341,14,FALSE)</f>
        <v>1073879.2928220669</v>
      </c>
    </row>
    <row r="222" spans="1:4" ht="54" thickTop="1" thickBot="1">
      <c r="A222" s="137" t="s">
        <v>1113</v>
      </c>
      <c r="B222" s="138" t="s">
        <v>2115</v>
      </c>
      <c r="C222" s="133" t="s">
        <v>387</v>
      </c>
      <c r="D222" s="179">
        <f>VLOOKUP('630.2'!A89,'630.2'!A89:N342,14,FALSE)</f>
        <v>1057887.3556289999</v>
      </c>
    </row>
    <row r="223" spans="1:4" ht="54" thickTop="1" thickBot="1">
      <c r="A223" s="137" t="s">
        <v>1114</v>
      </c>
      <c r="B223" s="138" t="s">
        <v>2116</v>
      </c>
      <c r="C223" s="133" t="s">
        <v>387</v>
      </c>
      <c r="D223" s="179">
        <f>VLOOKUP('630.3'!A89,'630.3'!A89:N343,14,FALSE)</f>
        <v>691115.78944525647</v>
      </c>
    </row>
    <row r="224" spans="1:4" ht="54" thickTop="1" thickBot="1">
      <c r="A224" s="137" t="s">
        <v>1115</v>
      </c>
      <c r="B224" s="138" t="s">
        <v>2117</v>
      </c>
      <c r="C224" s="133" t="s">
        <v>387</v>
      </c>
      <c r="D224" s="179">
        <f>VLOOKUP('630.4'!A89,'630.4'!A89:N344,14,FALSE)</f>
        <v>568733.97746805765</v>
      </c>
    </row>
    <row r="225" spans="1:4" ht="54" thickTop="1" thickBot="1">
      <c r="A225" s="137" t="s">
        <v>1116</v>
      </c>
      <c r="B225" s="138" t="s">
        <v>2118</v>
      </c>
      <c r="C225" s="133" t="s">
        <v>387</v>
      </c>
      <c r="D225" s="179">
        <f>VLOOKUP('630.5'!A93,'630.5'!A93:N345,14,FALSE)</f>
        <v>484774.68628662342</v>
      </c>
    </row>
    <row r="226" spans="1:4" ht="54" thickTop="1" thickBot="1">
      <c r="A226" s="137" t="s">
        <v>1117</v>
      </c>
      <c r="B226" s="138" t="s">
        <v>2119</v>
      </c>
      <c r="C226" s="133" t="s">
        <v>387</v>
      </c>
      <c r="D226" s="179">
        <f>VLOOKUP('630.6'!A93,'630.6'!A89:N346,14,FALSE)</f>
        <v>421159.62596608844</v>
      </c>
    </row>
    <row r="227" spans="1:4" ht="54" thickTop="1" thickBot="1">
      <c r="A227" s="137" t="s">
        <v>1118</v>
      </c>
      <c r="B227" s="138" t="s">
        <v>2120</v>
      </c>
      <c r="C227" s="133" t="s">
        <v>387</v>
      </c>
      <c r="D227" s="179">
        <f>VLOOKUP('630.7'!A93,'630.7'!A90:N347,14,FALSE)</f>
        <v>311161.09639863932</v>
      </c>
    </row>
    <row r="228" spans="1:4" ht="54" thickTop="1" thickBot="1">
      <c r="A228" s="137" t="s">
        <v>1119</v>
      </c>
      <c r="B228" s="138" t="s">
        <v>1764</v>
      </c>
      <c r="C228" s="133" t="s">
        <v>144</v>
      </c>
      <c r="D228" s="179">
        <f>VLOOKUP('632.1'!A90,'632.1'!A90:N349,14,FALSE)</f>
        <v>381323.33989122033</v>
      </c>
    </row>
    <row r="229" spans="1:4" ht="54" thickTop="1" thickBot="1">
      <c r="A229" s="137" t="s">
        <v>1659</v>
      </c>
      <c r="B229" s="138" t="s">
        <v>1765</v>
      </c>
      <c r="C229" s="133" t="s">
        <v>144</v>
      </c>
      <c r="D229" s="179">
        <f>VLOOKUP('632.2'!A90,'632.2'!A90:N350,14,FALSE)</f>
        <v>383580.59137179225</v>
      </c>
    </row>
    <row r="230" spans="1:4" ht="54" thickTop="1" thickBot="1">
      <c r="A230" s="137" t="s">
        <v>1662</v>
      </c>
      <c r="B230" s="138" t="s">
        <v>1766</v>
      </c>
      <c r="C230" s="133" t="s">
        <v>377</v>
      </c>
      <c r="D230" s="179">
        <f>VLOOKUP('640.1'!A90,'640.1'!A90:N351,14,FALSE)</f>
        <v>7028.9611113593819</v>
      </c>
    </row>
    <row r="231" spans="1:4" ht="54" thickTop="1" thickBot="1">
      <c r="A231" s="137" t="s">
        <v>1663</v>
      </c>
      <c r="B231" s="138" t="s">
        <v>1767</v>
      </c>
      <c r="C231" s="133" t="s">
        <v>377</v>
      </c>
      <c r="D231" s="179">
        <f>VLOOKUP('640.2'!A90,'640.2'!A90:N352,14,FALSE)</f>
        <v>8108.3903450175039</v>
      </c>
    </row>
    <row r="232" spans="1:4" ht="54" thickTop="1" thickBot="1">
      <c r="A232" s="137" t="s">
        <v>1120</v>
      </c>
      <c r="B232" s="138" t="s">
        <v>1768</v>
      </c>
      <c r="C232" s="133" t="s">
        <v>1664</v>
      </c>
      <c r="D232" s="179">
        <f>VLOOKUP('641.1'!A90,'641.1'!A90:N353,14,FALSE)</f>
        <v>1905.9950249177648</v>
      </c>
    </row>
    <row r="233" spans="1:4" ht="54" thickTop="1" thickBot="1">
      <c r="A233" s="137" t="s">
        <v>1121</v>
      </c>
      <c r="B233" s="138" t="s">
        <v>1768</v>
      </c>
      <c r="C233" s="133" t="s">
        <v>377</v>
      </c>
      <c r="D233" s="179">
        <f>VLOOKUP('641.2'!A90,'641.2'!A90:N354,14,FALSE)</f>
        <v>42695.02537807927</v>
      </c>
    </row>
    <row r="234" spans="1:4" ht="54" thickTop="1" thickBot="1">
      <c r="A234" s="137" t="s">
        <v>1122</v>
      </c>
      <c r="B234" s="138" t="s">
        <v>1769</v>
      </c>
      <c r="C234" s="133" t="s">
        <v>1845</v>
      </c>
      <c r="D234" s="179">
        <f>VLOOKUP('642.1'!A90,'642.1'!A90:N355,14,FALSE)</f>
        <v>345120.71378986479</v>
      </c>
    </row>
    <row r="235" spans="1:4" ht="54" thickTop="1" thickBot="1">
      <c r="A235" s="137" t="s">
        <v>1123</v>
      </c>
      <c r="B235" s="138" t="s">
        <v>1770</v>
      </c>
      <c r="C235" s="133" t="s">
        <v>144</v>
      </c>
      <c r="D235" s="179">
        <f>VLOOKUP('642.2'!A90,'642.2'!A90:N356,14,FALSE)</f>
        <v>53478.269559685745</v>
      </c>
    </row>
    <row r="236" spans="1:4" ht="54" thickTop="1" thickBot="1">
      <c r="A236" s="137" t="s">
        <v>1124</v>
      </c>
      <c r="B236" s="138" t="s">
        <v>1771</v>
      </c>
      <c r="C236" s="133" t="s">
        <v>377</v>
      </c>
      <c r="D236" s="179">
        <f>VLOOKUP('650.1'!A95,'650.1'!A95:N358,14,FALSE)</f>
        <v>16091.956748509434</v>
      </c>
    </row>
    <row r="237" spans="1:4" ht="54" thickTop="1" thickBot="1">
      <c r="A237" s="137" t="s">
        <v>1125</v>
      </c>
      <c r="B237" s="138" t="s">
        <v>2127</v>
      </c>
      <c r="C237" s="133" t="s">
        <v>377</v>
      </c>
      <c r="D237" s="179">
        <f>VLOOKUP('650.2'!A93,'650.2'!A93:N359,14,FALSE)</f>
        <v>15903.766042995376</v>
      </c>
    </row>
    <row r="238" spans="1:4" ht="54" thickTop="1" thickBot="1">
      <c r="A238" s="137" t="s">
        <v>1126</v>
      </c>
      <c r="B238" s="138" t="s">
        <v>1772</v>
      </c>
      <c r="C238" s="133" t="s">
        <v>377</v>
      </c>
      <c r="D238" s="201">
        <f>VLOOKUP('650.3'!A90,'650.3'!A90:N360,14,FALSE)</f>
        <v>1056.7509062221934</v>
      </c>
    </row>
    <row r="239" spans="1:4" ht="54" thickTop="1" thickBot="1">
      <c r="A239" s="137" t="s">
        <v>1127</v>
      </c>
      <c r="B239" s="138" t="s">
        <v>2131</v>
      </c>
      <c r="C239" s="133" t="s">
        <v>377</v>
      </c>
      <c r="D239" s="179">
        <f>VLOOKUP('650.4'!A93,'650.4'!A93:N361,14,FALSE)</f>
        <v>5020.6737922324928</v>
      </c>
    </row>
    <row r="240" spans="1:4" ht="57.75" thickTop="1" thickBot="1">
      <c r="A240" s="137" t="s">
        <v>1128</v>
      </c>
      <c r="B240" s="138" t="s">
        <v>1773</v>
      </c>
      <c r="C240" s="133" t="s">
        <v>233</v>
      </c>
      <c r="D240" s="179">
        <f>VLOOKUP('660.1'!A87,'660.1'!A87:N362,14,FALSE)</f>
        <v>333497.42987389443</v>
      </c>
    </row>
    <row r="241" spans="1:4" ht="76.5" thickTop="1" thickBot="1">
      <c r="A241" s="137" t="s">
        <v>1129</v>
      </c>
      <c r="B241" s="138" t="s">
        <v>1880</v>
      </c>
      <c r="C241" s="133" t="s">
        <v>144</v>
      </c>
      <c r="D241" s="179">
        <f>VLOOKUP('660.2'!A87,'660.2'!A87:N363,14,FALSE)</f>
        <v>378096.76411671808</v>
      </c>
    </row>
    <row r="242" spans="1:4" ht="54" thickTop="1" thickBot="1">
      <c r="A242" s="137" t="s">
        <v>1677</v>
      </c>
      <c r="B242" s="138" t="s">
        <v>1774</v>
      </c>
      <c r="C242" s="133" t="s">
        <v>144</v>
      </c>
      <c r="D242" s="179">
        <f>VLOOKUP('661.1'!A87,'661.1'!A87:N364,14,FALSE)</f>
        <v>495651.00486141129</v>
      </c>
    </row>
    <row r="243" spans="1:4" ht="54" thickTop="1" thickBot="1">
      <c r="A243" s="137" t="s">
        <v>1130</v>
      </c>
      <c r="B243" s="138" t="s">
        <v>1775</v>
      </c>
      <c r="C243" s="133" t="s">
        <v>144</v>
      </c>
      <c r="D243" s="179">
        <f>VLOOKUP('662.1'!A87,'662.1'!A87:N365,14,FALSE)</f>
        <v>434931.46591519541</v>
      </c>
    </row>
    <row r="244" spans="1:4" ht="54" thickTop="1" thickBot="1">
      <c r="A244" s="137" t="s">
        <v>1131</v>
      </c>
      <c r="B244" s="138" t="s">
        <v>1776</v>
      </c>
      <c r="C244" s="133" t="s">
        <v>144</v>
      </c>
      <c r="D244" s="179">
        <f>VLOOKUP('662.2'!A87,'662.2'!A87:N366,14,FALSE)</f>
        <v>479010.67422079097</v>
      </c>
    </row>
    <row r="245" spans="1:4" ht="54" thickTop="1" thickBot="1">
      <c r="A245" s="137" t="s">
        <v>1678</v>
      </c>
      <c r="B245" s="138" t="s">
        <v>1777</v>
      </c>
      <c r="C245" s="133" t="s">
        <v>144</v>
      </c>
      <c r="D245" s="179">
        <f>VLOOKUP('663.1'!A87,'663.1'!A87:N367,14,FALSE)</f>
        <v>31027.291803146843</v>
      </c>
    </row>
    <row r="246" spans="1:4" ht="54" thickTop="1" thickBot="1">
      <c r="A246" s="137" t="s">
        <v>1132</v>
      </c>
      <c r="B246" s="138" t="s">
        <v>1778</v>
      </c>
      <c r="C246" s="133" t="s">
        <v>387</v>
      </c>
      <c r="D246" s="179">
        <f>VLOOKUP('670.1'!A87,'670.1'!A87:N368,14,FALSE)</f>
        <v>275683.20118638373</v>
      </c>
    </row>
    <row r="247" spans="1:4" ht="54" thickTop="1" thickBot="1">
      <c r="A247" s="137" t="s">
        <v>1133</v>
      </c>
      <c r="B247" s="138" t="s">
        <v>1779</v>
      </c>
      <c r="C247" s="133" t="s">
        <v>387</v>
      </c>
      <c r="D247" s="179">
        <f>VLOOKUP('670.2'!A87,'670.2'!A87:N369,14,FALSE)</f>
        <v>322884.17623670836</v>
      </c>
    </row>
    <row r="248" spans="1:4" ht="54" thickTop="1" thickBot="1">
      <c r="A248" s="137" t="s">
        <v>1680</v>
      </c>
      <c r="B248" s="138" t="s">
        <v>1780</v>
      </c>
      <c r="C248" s="133" t="s">
        <v>387</v>
      </c>
      <c r="D248" s="179">
        <f>VLOOKUP('670.3'!A87,'670.3'!A87:N370,14,FALSE)</f>
        <v>322884.17623670836</v>
      </c>
    </row>
    <row r="249" spans="1:4" ht="54" thickTop="1" thickBot="1">
      <c r="A249" s="137" t="s">
        <v>1681</v>
      </c>
      <c r="B249" s="138" t="s">
        <v>1781</v>
      </c>
      <c r="C249" s="133" t="s">
        <v>387</v>
      </c>
      <c r="D249" s="179">
        <f>VLOOKUP('670.4'!A87,'670.4'!A87:N371,14,FALSE)</f>
        <v>320722.6721793288</v>
      </c>
    </row>
    <row r="250" spans="1:4" ht="54" thickTop="1" thickBot="1">
      <c r="A250" s="137" t="s">
        <v>1682</v>
      </c>
      <c r="B250" s="138" t="s">
        <v>1782</v>
      </c>
      <c r="C250" s="133" t="s">
        <v>387</v>
      </c>
      <c r="D250" s="179">
        <f>VLOOKUP('670.5'!A89,'670.5'!A89:N372,14,FALSE)</f>
        <v>340442.65632234584</v>
      </c>
    </row>
    <row r="251" spans="1:4" ht="54" thickTop="1" thickBot="1">
      <c r="A251" s="137" t="s">
        <v>1134</v>
      </c>
      <c r="B251" s="138" t="s">
        <v>1783</v>
      </c>
      <c r="C251" s="133" t="s">
        <v>387</v>
      </c>
      <c r="D251" s="179">
        <f>VLOOKUP('671.1'!A89,'671.1'!A89:N373,14,FALSE)</f>
        <v>450921.0343336392</v>
      </c>
    </row>
    <row r="252" spans="1:4" ht="54" thickTop="1" thickBot="1">
      <c r="A252" s="137" t="s">
        <v>1135</v>
      </c>
      <c r="B252" s="138" t="s">
        <v>1784</v>
      </c>
      <c r="C252" s="133" t="s">
        <v>144</v>
      </c>
      <c r="D252" s="179">
        <f>VLOOKUP('671.2'!A89,'671.2'!A89:N374,14,FALSE)</f>
        <v>42558.940621440925</v>
      </c>
    </row>
    <row r="253" spans="1:4" ht="54" thickTop="1" thickBot="1">
      <c r="A253" s="137" t="s">
        <v>1683</v>
      </c>
      <c r="B253" s="138" t="s">
        <v>1785</v>
      </c>
      <c r="C253" s="133" t="s">
        <v>387</v>
      </c>
      <c r="D253" s="179">
        <f>VLOOKUP('671.3'!A87,'671.3'!A87:N375,14,FALSE)</f>
        <v>500461.23763867689</v>
      </c>
    </row>
    <row r="254" spans="1:4" ht="54" thickTop="1" thickBot="1">
      <c r="A254" s="137" t="s">
        <v>1684</v>
      </c>
      <c r="B254" s="138" t="s">
        <v>1786</v>
      </c>
      <c r="C254" s="133" t="s">
        <v>144</v>
      </c>
      <c r="D254" s="179">
        <f>VLOOKUP('671.4'!A87,'671.4'!A87:N376,14,FALSE)</f>
        <v>46684.661601489272</v>
      </c>
    </row>
    <row r="255" spans="1:4" ht="54" thickTop="1" thickBot="1">
      <c r="A255" s="137" t="s">
        <v>1136</v>
      </c>
      <c r="B255" s="138" t="s">
        <v>1787</v>
      </c>
      <c r="C255" s="133" t="s">
        <v>144</v>
      </c>
      <c r="D255" s="179">
        <f>VLOOKUP('672.1'!A87,'672.1'!A87:N377,14,FALSE)</f>
        <v>33829.005504361165</v>
      </c>
    </row>
    <row r="256" spans="1:4" ht="54" thickTop="1" thickBot="1">
      <c r="A256" s="137" t="s">
        <v>1685</v>
      </c>
      <c r="B256" s="138" t="s">
        <v>1788</v>
      </c>
      <c r="C256" s="133" t="s">
        <v>144</v>
      </c>
      <c r="D256" s="179">
        <f>VLOOKUP('672.2'!A87,'672.2'!A87:N378,14,FALSE)</f>
        <v>62245.865570628899</v>
      </c>
    </row>
    <row r="257" spans="1:4" ht="54" thickTop="1" thickBot="1">
      <c r="A257" s="137" t="s">
        <v>1686</v>
      </c>
      <c r="B257" s="138" t="s">
        <v>1789</v>
      </c>
      <c r="C257" s="133" t="s">
        <v>144</v>
      </c>
      <c r="D257" s="179">
        <f>VLOOKUP('672.3'!A87,'672.3'!A87:N379,14,FALSE)</f>
        <v>35794.704611318695</v>
      </c>
    </row>
    <row r="258" spans="1:4" ht="54" thickTop="1" thickBot="1">
      <c r="A258" s="137" t="s">
        <v>1687</v>
      </c>
      <c r="B258" s="138" t="s">
        <v>1790</v>
      </c>
      <c r="C258" s="133" t="s">
        <v>144</v>
      </c>
      <c r="D258" s="179">
        <f>VLOOKUP('672.4'!A87,'672.3'!A87:N380,14,FALSE)</f>
        <v>35794.704611318695</v>
      </c>
    </row>
    <row r="259" spans="1:4" ht="54" thickTop="1" thickBot="1">
      <c r="A259" s="137" t="s">
        <v>1732</v>
      </c>
      <c r="B259" s="138" t="s">
        <v>1791</v>
      </c>
      <c r="C259" s="133" t="s">
        <v>233</v>
      </c>
      <c r="D259" s="179">
        <f>VLOOKUP('673.1.1'!A87,'673.1.1'!A87:N381,14,FALSE)</f>
        <v>8093.2083170618416</v>
      </c>
    </row>
    <row r="260" spans="1:4" ht="54" thickTop="1" thickBot="1">
      <c r="A260" s="137" t="s">
        <v>1733</v>
      </c>
      <c r="B260" s="138" t="s">
        <v>2046</v>
      </c>
      <c r="C260" s="133" t="s">
        <v>233</v>
      </c>
      <c r="D260" s="179">
        <f>VLOOKUP('673.1.2'!A87,'673.1.2'!A87:N382,14,FALSE)</f>
        <v>11187.831873562631</v>
      </c>
    </row>
    <row r="261" spans="1:4" ht="54" thickTop="1" thickBot="1">
      <c r="A261" s="137" t="s">
        <v>1137</v>
      </c>
      <c r="B261" s="138" t="s">
        <v>1792</v>
      </c>
      <c r="C261" s="133" t="s">
        <v>387</v>
      </c>
      <c r="D261" s="179">
        <f>VLOOKUP('673.2'!A87,'673.2'!A87:N383,14,FALSE)</f>
        <v>95082.306427534204</v>
      </c>
    </row>
    <row r="262" spans="1:4" ht="54" thickTop="1" thickBot="1">
      <c r="A262" s="137" t="s">
        <v>1138</v>
      </c>
      <c r="B262" s="138" t="s">
        <v>1793</v>
      </c>
      <c r="C262" s="133" t="s">
        <v>387</v>
      </c>
      <c r="D262" s="179">
        <f>VLOOKUP('673.3'!A89,'673.3'!A89:N384,14,FALSE)</f>
        <v>75838.349357983287</v>
      </c>
    </row>
    <row r="263" spans="1:4" ht="54" thickTop="1" thickBot="1">
      <c r="A263" s="137" t="s">
        <v>1139</v>
      </c>
      <c r="B263" s="138" t="s">
        <v>1996</v>
      </c>
      <c r="C263" s="133" t="s">
        <v>144</v>
      </c>
      <c r="D263" s="179">
        <f>VLOOKUP('674.1'!A89,'674.1'!A89:N385,14,FALSE)</f>
        <v>127678.86744171499</v>
      </c>
    </row>
    <row r="264" spans="1:4" ht="54" thickTop="1" thickBot="1">
      <c r="A264" s="137" t="s">
        <v>1140</v>
      </c>
      <c r="B264" s="138" t="s">
        <v>1794</v>
      </c>
      <c r="C264" s="133" t="s">
        <v>144</v>
      </c>
      <c r="D264" s="179">
        <f>VLOOKUP('674.2'!A89,'674.2'!A89:N386,14,FALSE)</f>
        <v>244979.25819455067</v>
      </c>
    </row>
    <row r="265" spans="1:4" ht="54" thickTop="1" thickBot="1">
      <c r="A265" s="137" t="s">
        <v>1141</v>
      </c>
      <c r="B265" s="138" t="s">
        <v>1795</v>
      </c>
      <c r="C265" s="133" t="s">
        <v>233</v>
      </c>
      <c r="D265" s="179">
        <f>VLOOKUP('680.1'!A87,'680.1'!A87:N387,14,FALSE)</f>
        <v>602910.29083145258</v>
      </c>
    </row>
    <row r="266" spans="1:4" ht="54" thickTop="1" thickBot="1">
      <c r="A266" s="137" t="s">
        <v>1142</v>
      </c>
      <c r="B266" s="138" t="s">
        <v>1796</v>
      </c>
      <c r="C266" s="133" t="s">
        <v>144</v>
      </c>
      <c r="D266" s="179">
        <f>VLOOKUP('680.2'!A87,'680.2'!A87:N388,14,FALSE)</f>
        <v>11712.829884586909</v>
      </c>
    </row>
    <row r="267" spans="1:4" ht="54" thickTop="1" thickBot="1">
      <c r="A267" s="137" t="s">
        <v>1143</v>
      </c>
      <c r="B267" s="138" t="s">
        <v>1797</v>
      </c>
      <c r="C267" s="133" t="s">
        <v>387</v>
      </c>
      <c r="D267" s="179">
        <f>VLOOKUP('680.3'!A89,'680.3'!A89:N389,14,FALSE)</f>
        <v>78082.69223315522</v>
      </c>
    </row>
    <row r="268" spans="1:4" ht="54" thickTop="1" thickBot="1">
      <c r="A268" s="137" t="s">
        <v>1144</v>
      </c>
      <c r="B268" s="138" t="s">
        <v>1798</v>
      </c>
      <c r="C268" s="133" t="s">
        <v>387</v>
      </c>
      <c r="D268" s="179">
        <f>VLOOKUP('681.1'!A89,'681.1'!A89:N390,14,FALSE)</f>
        <v>175936.80130859429</v>
      </c>
    </row>
    <row r="269" spans="1:4" ht="54" thickTop="1" thickBot="1">
      <c r="A269" s="137" t="s">
        <v>1692</v>
      </c>
      <c r="B269" s="138" t="s">
        <v>1799</v>
      </c>
      <c r="C269" s="133" t="s">
        <v>387</v>
      </c>
      <c r="D269" s="179">
        <f>VLOOKUP('681.2'!A89,'681.2'!A89:N391,14,FALSE)</f>
        <v>223137.77635891899</v>
      </c>
    </row>
    <row r="270" spans="1:4" ht="54" thickTop="1" thickBot="1">
      <c r="A270" s="137" t="s">
        <v>1693</v>
      </c>
      <c r="B270" s="138" t="s">
        <v>1800</v>
      </c>
      <c r="C270" s="133" t="s">
        <v>387</v>
      </c>
      <c r="D270" s="179">
        <f>VLOOKUP('681.3'!A89,'681.3'!A89:N392,14,FALSE)</f>
        <v>223137.77635891899</v>
      </c>
    </row>
    <row r="271" spans="1:4" ht="54" thickTop="1" thickBot="1">
      <c r="A271" s="137" t="s">
        <v>1694</v>
      </c>
      <c r="B271" s="138" t="s">
        <v>1801</v>
      </c>
      <c r="C271" s="133" t="s">
        <v>387</v>
      </c>
      <c r="D271" s="179">
        <f>VLOOKUP('681.4'!A89,'681.4'!A89:N393,14,FALSE)</f>
        <v>220976.27230153943</v>
      </c>
    </row>
    <row r="272" spans="1:4" ht="54" thickTop="1" thickBot="1">
      <c r="A272" s="137" t="s">
        <v>1145</v>
      </c>
      <c r="B272" s="138" t="s">
        <v>1802</v>
      </c>
      <c r="C272" s="133" t="s">
        <v>387</v>
      </c>
      <c r="D272" s="179">
        <f>VLOOKUP('682.1'!A89,'682.1'!A89:N394,14,FALSE)</f>
        <v>175904.37433387554</v>
      </c>
    </row>
    <row r="273" spans="1:4" ht="54" thickTop="1" thickBot="1">
      <c r="A273" s="137" t="s">
        <v>1695</v>
      </c>
      <c r="B273" s="138" t="s">
        <v>1803</v>
      </c>
      <c r="C273" s="133" t="s">
        <v>387</v>
      </c>
      <c r="D273" s="179">
        <f>VLOOKUP('682.2'!A89,'682.2'!A89:N395,14,FALSE)</f>
        <v>175904.37433387554</v>
      </c>
    </row>
    <row r="274" spans="1:4" ht="54" thickTop="1" thickBot="1">
      <c r="A274" s="137" t="s">
        <v>1697</v>
      </c>
      <c r="B274" s="138" t="s">
        <v>1804</v>
      </c>
      <c r="C274" s="133" t="s">
        <v>387</v>
      </c>
      <c r="D274" s="179">
        <f>VLOOKUP('682.3'!A89,'682.3'!A89:N396,14,FALSE)</f>
        <v>175904.37433387554</v>
      </c>
    </row>
    <row r="275" spans="1:4" ht="54" thickTop="1" thickBot="1">
      <c r="A275" s="137" t="s">
        <v>1699</v>
      </c>
      <c r="B275" s="138" t="s">
        <v>1997</v>
      </c>
      <c r="C275" s="133" t="s">
        <v>387</v>
      </c>
      <c r="D275" s="179">
        <f>VLOOKUP('682.4'!A89,'682.4'!A89:N397,14,FALSE)</f>
        <v>175904.37433387554</v>
      </c>
    </row>
    <row r="276" spans="1:4" ht="54" thickTop="1" thickBot="1">
      <c r="A276" s="137" t="s">
        <v>1701</v>
      </c>
      <c r="B276" s="138" t="s">
        <v>1805</v>
      </c>
      <c r="C276" s="133" t="s">
        <v>233</v>
      </c>
      <c r="D276" s="179">
        <f>VLOOKUP('683.1'!A89,'683.1'!A89:N398,14,FALSE)</f>
        <v>14595.156831794942</v>
      </c>
    </row>
    <row r="277" spans="1:4" ht="54" thickTop="1" thickBot="1">
      <c r="A277" s="137" t="s">
        <v>1703</v>
      </c>
      <c r="B277" s="138" t="s">
        <v>1806</v>
      </c>
      <c r="C277" s="133" t="s">
        <v>233</v>
      </c>
      <c r="D277" s="179">
        <f>VLOOKUP('683.2'!A89,'683.2'!A89:N399,14,FALSE)</f>
        <v>31969.206520917644</v>
      </c>
    </row>
    <row r="278" spans="1:4" ht="54" thickTop="1" thickBot="1">
      <c r="A278" s="137" t="s">
        <v>1705</v>
      </c>
      <c r="B278" s="138" t="s">
        <v>1807</v>
      </c>
      <c r="C278" s="133" t="s">
        <v>233</v>
      </c>
      <c r="D278" s="179">
        <f>VLOOKUP('683.3'!A89,'683.3'!A89:N400,14,FALSE)</f>
        <v>14595.156831794942</v>
      </c>
    </row>
    <row r="279" spans="1:4" ht="54" thickTop="1" thickBot="1">
      <c r="A279" s="137" t="s">
        <v>1706</v>
      </c>
      <c r="B279" s="138" t="s">
        <v>1808</v>
      </c>
      <c r="C279" s="133" t="s">
        <v>233</v>
      </c>
      <c r="D279" s="179">
        <f>VLOOKUP('683.4'!A89,'683.4'!A89:N401,14,FALSE)</f>
        <v>31969.206520917644</v>
      </c>
    </row>
    <row r="280" spans="1:4" ht="54" thickTop="1" thickBot="1">
      <c r="A280" s="137" t="s">
        <v>1707</v>
      </c>
      <c r="B280" s="138" t="s">
        <v>1809</v>
      </c>
      <c r="C280" s="133" t="s">
        <v>233</v>
      </c>
      <c r="D280" s="179">
        <f>VLOOKUP('683.5'!A87,'683.5'!A87:N402,14,FALSE)</f>
        <v>100086.8802981152</v>
      </c>
    </row>
    <row r="281" spans="1:4" ht="54" thickTop="1" thickBot="1">
      <c r="A281" s="137" t="s">
        <v>2047</v>
      </c>
      <c r="B281" s="138" t="s">
        <v>1810</v>
      </c>
      <c r="C281" s="133" t="s">
        <v>233</v>
      </c>
      <c r="D281" s="179">
        <f>VLOOKUP('690.1.1'!A89,'690.1.1'!A89:N403,14,FALSE)</f>
        <v>14488.183068990991</v>
      </c>
    </row>
    <row r="282" spans="1:4" ht="54" thickTop="1" thickBot="1">
      <c r="A282" s="137" t="s">
        <v>1710</v>
      </c>
      <c r="B282" s="138" t="s">
        <v>1811</v>
      </c>
      <c r="C282" s="133" t="s">
        <v>233</v>
      </c>
      <c r="D282" s="179">
        <f>VLOOKUP('690.1.2'!A89,'690.1.2'!A89:N404,14,FALSE)</f>
        <v>38754.016028948034</v>
      </c>
    </row>
    <row r="283" spans="1:4" ht="54" thickTop="1" thickBot="1">
      <c r="A283" s="137" t="s">
        <v>1146</v>
      </c>
      <c r="B283" s="138" t="s">
        <v>1812</v>
      </c>
      <c r="C283" s="133" t="s">
        <v>144</v>
      </c>
      <c r="D283" s="179">
        <f>VLOOKUP('700.1'!A89,'700.1'!A89:N405,14,FALSE)</f>
        <v>2120.2501015131447</v>
      </c>
    </row>
    <row r="284" spans="1:4" ht="54" thickTop="1" thickBot="1">
      <c r="A284" s="137" t="s">
        <v>1147</v>
      </c>
      <c r="B284" s="138" t="s">
        <v>1813</v>
      </c>
      <c r="C284" s="133" t="s">
        <v>144</v>
      </c>
      <c r="D284" s="179">
        <f>VLOOKUP('700.2'!A89,'700.2'!A89:N406,14,FALSE)</f>
        <v>2737.3102489753765</v>
      </c>
    </row>
    <row r="285" spans="1:4" ht="54" thickTop="1" thickBot="1">
      <c r="A285" s="137" t="s">
        <v>1148</v>
      </c>
      <c r="B285" s="138" t="s">
        <v>1814</v>
      </c>
      <c r="C285" s="133" t="s">
        <v>233</v>
      </c>
      <c r="D285" s="179">
        <f>VLOOKUP('700.3'!A89,'700.3'!A89:N407,14,FALSE)</f>
        <v>43516.441278089915</v>
      </c>
    </row>
    <row r="286" spans="1:4" ht="54" thickTop="1" thickBot="1">
      <c r="A286" s="137" t="s">
        <v>1149</v>
      </c>
      <c r="B286" s="138" t="s">
        <v>1815</v>
      </c>
      <c r="C286" s="133" t="s">
        <v>233</v>
      </c>
      <c r="D286" s="179">
        <f>VLOOKUP('700.4'!A89,'700.4'!A89:N408,14,FALSE)</f>
        <v>58778.733527579665</v>
      </c>
    </row>
    <row r="287" spans="1:4" ht="54" thickTop="1" thickBot="1">
      <c r="A287" s="137" t="s">
        <v>1150</v>
      </c>
      <c r="B287" s="138" t="s">
        <v>1816</v>
      </c>
      <c r="C287" s="133" t="s">
        <v>1845</v>
      </c>
      <c r="D287" s="179">
        <f>VLOOKUP('701.1'!A89,'701.1'!A89:N409,14,FALSE)</f>
        <v>15321.950290251407</v>
      </c>
    </row>
    <row r="288" spans="1:4" ht="54" thickTop="1" thickBot="1">
      <c r="A288" s="137" t="s">
        <v>1713</v>
      </c>
      <c r="B288" s="138" t="s">
        <v>1817</v>
      </c>
      <c r="C288" s="133" t="s">
        <v>1845</v>
      </c>
      <c r="D288" s="179">
        <f>VLOOKUP('710.1'!A89,'710.1'!A89:N410,14,FALSE)</f>
        <v>749472.37619349209</v>
      </c>
    </row>
    <row r="289" spans="1:4" ht="54" thickTop="1" thickBot="1">
      <c r="A289" s="137" t="s">
        <v>1151</v>
      </c>
      <c r="B289" s="138" t="s">
        <v>1818</v>
      </c>
      <c r="C289" s="133" t="s">
        <v>233</v>
      </c>
      <c r="D289" s="179">
        <f>VLOOKUP('710.2'!A89,'710.2'!A89:N411,14,FALSE)</f>
        <v>500889.36229490512</v>
      </c>
    </row>
    <row r="290" spans="1:4" ht="54" thickTop="1" thickBot="1">
      <c r="A290" s="137" t="s">
        <v>1152</v>
      </c>
      <c r="B290" s="138" t="s">
        <v>1819</v>
      </c>
      <c r="C290" s="133" t="s">
        <v>1845</v>
      </c>
      <c r="D290" s="179">
        <f>VLOOKUP('720.1'!A89,'720.1'!A89:N412,14,FALSE)</f>
        <v>513532.45742238098</v>
      </c>
    </row>
    <row r="291" spans="1:4" ht="54" thickTop="1" thickBot="1">
      <c r="A291" s="137" t="s">
        <v>1153</v>
      </c>
      <c r="B291" s="138" t="s">
        <v>1820</v>
      </c>
      <c r="C291" s="133" t="s">
        <v>144</v>
      </c>
      <c r="D291" s="179">
        <f>VLOOKUP('730.1'!A89,'730.1'!A89:N413,14,FALSE)</f>
        <v>206770.95487478992</v>
      </c>
    </row>
    <row r="292" spans="1:4" ht="54" thickTop="1" thickBot="1">
      <c r="A292" s="137" t="s">
        <v>1154</v>
      </c>
      <c r="B292" s="138" t="s">
        <v>1821</v>
      </c>
      <c r="C292" s="133" t="s">
        <v>1845</v>
      </c>
      <c r="D292" s="179">
        <f>VLOOKUP('730.2'!A89,'730.2'!A89:N414,14,FALSE)</f>
        <v>70333.609037133385</v>
      </c>
    </row>
    <row r="293" spans="1:4" ht="54" thickTop="1" thickBot="1">
      <c r="A293" s="137" t="s">
        <v>1155</v>
      </c>
      <c r="B293" s="138" t="s">
        <v>1822</v>
      </c>
      <c r="C293" s="133" t="s">
        <v>1845</v>
      </c>
      <c r="D293" s="179">
        <f>VLOOKUP('730.3'!A89,'730.3'!A89:N415,14,FALSE)</f>
        <v>106424.227922177</v>
      </c>
    </row>
    <row r="294" spans="1:4" ht="54" thickTop="1" thickBot="1">
      <c r="A294" s="137" t="s">
        <v>1714</v>
      </c>
      <c r="B294" s="138" t="s">
        <v>1823</v>
      </c>
      <c r="C294" s="133" t="s">
        <v>1845</v>
      </c>
      <c r="D294" s="179">
        <f>VLOOKUP('730.4'!A89,'730.4'!A89:N416,14,FALSE)</f>
        <v>38407.470355036625</v>
      </c>
    </row>
    <row r="295" spans="1:4" ht="54" thickTop="1" thickBot="1">
      <c r="A295" s="137" t="s">
        <v>1156</v>
      </c>
      <c r="B295" s="138" t="s">
        <v>1824</v>
      </c>
      <c r="C295" s="133" t="s">
        <v>144</v>
      </c>
      <c r="D295" s="179">
        <f>VLOOKUP('731.1'!A89,'731.1'!A89:N417,14,FALSE)</f>
        <v>169260.53661585326</v>
      </c>
    </row>
    <row r="296" spans="1:4" ht="54" thickTop="1" thickBot="1">
      <c r="A296" s="137" t="s">
        <v>1157</v>
      </c>
      <c r="B296" s="138" t="s">
        <v>1825</v>
      </c>
      <c r="C296" s="133" t="s">
        <v>1995</v>
      </c>
      <c r="D296" s="179">
        <f>VLOOKUP('740.1'!A89,'740.1'!A89:N418,14,FALSE)</f>
        <v>15770.246876867179</v>
      </c>
    </row>
    <row r="297" spans="1:4" ht="54" thickTop="1" thickBot="1">
      <c r="A297" s="137" t="s">
        <v>1717</v>
      </c>
      <c r="B297" s="138" t="s">
        <v>1826</v>
      </c>
      <c r="C297" s="133" t="s">
        <v>1845</v>
      </c>
      <c r="D297" s="179">
        <f>VLOOKUP('741.1'!A89,'741.1'!A89:N419,14,FALSE)</f>
        <v>80841.686853283856</v>
      </c>
    </row>
    <row r="298" spans="1:4" ht="54" thickTop="1" thickBot="1">
      <c r="A298" s="137" t="s">
        <v>1158</v>
      </c>
      <c r="B298" s="138" t="s">
        <v>1827</v>
      </c>
      <c r="C298" s="133" t="s">
        <v>144</v>
      </c>
      <c r="D298" s="179">
        <f>VLOOKUP('800.1'!A89,'800.1'!A89:N420,14,FALSE)</f>
        <v>13445.602823072075</v>
      </c>
    </row>
    <row r="299" spans="1:4" ht="54" thickTop="1" thickBot="1">
      <c r="A299" s="137" t="s">
        <v>1159</v>
      </c>
      <c r="B299" s="138" t="s">
        <v>1828</v>
      </c>
      <c r="C299" s="133" t="s">
        <v>144</v>
      </c>
      <c r="D299" s="179">
        <f>VLOOKUP('800.2'!A89,'800.2'!A89:N421,14,FALSE)</f>
        <v>19370.207201190398</v>
      </c>
    </row>
    <row r="300" spans="1:4" ht="54" thickTop="1" thickBot="1">
      <c r="A300" s="137" t="s">
        <v>1160</v>
      </c>
      <c r="B300" s="138" t="s">
        <v>1829</v>
      </c>
      <c r="C300" s="133" t="s">
        <v>144</v>
      </c>
      <c r="D300" s="179">
        <f>VLOOKUP('800.3'!A89,'800.3'!A89:N422,14,FALSE)</f>
        <v>44759.190336829095</v>
      </c>
    </row>
    <row r="301" spans="1:4" ht="54" thickTop="1" thickBot="1">
      <c r="A301" s="137" t="s">
        <v>1161</v>
      </c>
      <c r="B301" s="138" t="s">
        <v>1830</v>
      </c>
      <c r="C301" s="133" t="s">
        <v>144</v>
      </c>
      <c r="D301" s="179">
        <f>VLOOKUP('800.4'!A89,'800.4'!A89:N423,14,FALSE)</f>
        <v>50342.037470025658</v>
      </c>
    </row>
    <row r="302" spans="1:4" ht="54" thickTop="1" thickBot="1">
      <c r="A302" s="137" t="s">
        <v>1718</v>
      </c>
      <c r="B302" s="138" t="s">
        <v>1831</v>
      </c>
      <c r="C302" s="133" t="s">
        <v>1845</v>
      </c>
      <c r="D302" s="179">
        <f>VLOOKUP('802.1'!A89,'802.1'!A89:N424,14,FALSE)</f>
        <v>329499.64380536589</v>
      </c>
    </row>
    <row r="303" spans="1:4" ht="54" thickTop="1" thickBot="1">
      <c r="A303" s="137" t="s">
        <v>1719</v>
      </c>
      <c r="B303" s="138" t="s">
        <v>1881</v>
      </c>
      <c r="C303" s="133" t="s">
        <v>1845</v>
      </c>
      <c r="D303" s="179">
        <f>VLOOKUP('802.2'!A89,'802.2'!A89:N425,14,FALSE)</f>
        <v>65684.606623981934</v>
      </c>
    </row>
    <row r="304" spans="1:4" ht="54" thickTop="1" thickBot="1">
      <c r="A304" s="137" t="s">
        <v>1720</v>
      </c>
      <c r="B304" s="138" t="s">
        <v>1832</v>
      </c>
      <c r="C304" s="133" t="s">
        <v>1845</v>
      </c>
      <c r="D304" s="179">
        <f>VLOOKUP('802.3'!A89,'802.3'!A89:N426,14,FALSE)</f>
        <v>39993.122802800717</v>
      </c>
    </row>
    <row r="305" spans="1:4" ht="54" thickTop="1" thickBot="1">
      <c r="A305" s="137" t="s">
        <v>1721</v>
      </c>
      <c r="B305" s="138" t="s">
        <v>1833</v>
      </c>
      <c r="C305" s="133" t="s">
        <v>1845</v>
      </c>
      <c r="D305" s="179">
        <f>VLOOKUP('802.4'!A89,'802.4'!A89:N427,14,FALSE)</f>
        <v>33298.380631893626</v>
      </c>
    </row>
    <row r="306" spans="1:4" ht="54" thickTop="1" thickBot="1">
      <c r="A306" s="137" t="s">
        <v>1722</v>
      </c>
      <c r="B306" s="138" t="s">
        <v>1834</v>
      </c>
      <c r="C306" s="133" t="s">
        <v>1845</v>
      </c>
      <c r="D306" s="179">
        <f>VLOOKUP('802.5'!A89,'802.5'!A89:N428,14,FALSE)</f>
        <v>245333.34059757902</v>
      </c>
    </row>
    <row r="307" spans="1:4" ht="54" thickTop="1" thickBot="1">
      <c r="A307" s="137" t="s">
        <v>1723</v>
      </c>
      <c r="B307" s="138" t="s">
        <v>1835</v>
      </c>
      <c r="C307" s="133" t="s">
        <v>1845</v>
      </c>
      <c r="D307" s="179">
        <f>VLOOKUP('802.6'!A89,'802.6'!A89:N429,14,FALSE)</f>
        <v>239645.83857644559</v>
      </c>
    </row>
    <row r="308" spans="1:4" ht="54" thickTop="1" thickBot="1">
      <c r="A308" s="137" t="s">
        <v>1724</v>
      </c>
      <c r="B308" s="138" t="s">
        <v>1836</v>
      </c>
      <c r="C308" s="133" t="s">
        <v>1845</v>
      </c>
      <c r="D308" s="179">
        <f>VLOOKUP('802.7'!A89,'802.7'!A89:N430,14,FALSE)</f>
        <v>155226.27592384521</v>
      </c>
    </row>
    <row r="309" spans="1:4" ht="54" thickTop="1" thickBot="1">
      <c r="A309" s="137" t="s">
        <v>1725</v>
      </c>
      <c r="B309" s="138" t="s">
        <v>1837</v>
      </c>
      <c r="C309" s="133" t="s">
        <v>1845</v>
      </c>
      <c r="D309" s="179">
        <f>VLOOKUP('802.8'!A89,'802.8'!A89:N431,14,FALSE)</f>
        <v>132362.45846466979</v>
      </c>
    </row>
    <row r="310" spans="1:4" ht="54" thickTop="1" thickBot="1">
      <c r="A310" s="137" t="s">
        <v>1162</v>
      </c>
      <c r="B310" s="138" t="s">
        <v>1838</v>
      </c>
      <c r="C310" s="133" t="s">
        <v>233</v>
      </c>
      <c r="D310" s="179">
        <f>VLOOKUP('810.1'!A89,'810.1'!A89:N432,14,FALSE)</f>
        <v>17665.023473736488</v>
      </c>
    </row>
    <row r="311" spans="1:4" ht="54" thickTop="1" thickBot="1">
      <c r="A311" s="137" t="s">
        <v>1163</v>
      </c>
      <c r="B311" s="138" t="s">
        <v>1839</v>
      </c>
      <c r="C311" s="133" t="s">
        <v>233</v>
      </c>
      <c r="D311" s="179">
        <f>VLOOKUP('810.2'!A89,'810.2'!A89:N433,14,FALSE)</f>
        <v>8903.7271481011194</v>
      </c>
    </row>
    <row r="312" spans="1:4" ht="54" thickTop="1" thickBot="1">
      <c r="A312" s="137" t="s">
        <v>1164</v>
      </c>
      <c r="B312" s="138" t="s">
        <v>1840</v>
      </c>
      <c r="C312" s="133" t="s">
        <v>233</v>
      </c>
      <c r="D312" s="179">
        <f>VLOOKUP('810.3'!A89,'810.3'!A89:N435,14,FALSE)</f>
        <v>5058.855983101912</v>
      </c>
    </row>
    <row r="313" spans="1:4" ht="57.75" thickTop="1" thickBot="1">
      <c r="A313" s="137" t="s">
        <v>1726</v>
      </c>
      <c r="B313" s="138" t="s">
        <v>2050</v>
      </c>
      <c r="C313" s="133" t="s">
        <v>233</v>
      </c>
      <c r="D313" s="179">
        <f>VLOOKUP('811.1'!A89,'811.1'!A89:N436,14,FALSE)</f>
        <v>44404.358566288771</v>
      </c>
    </row>
    <row r="314" spans="1:4" ht="57.75" thickTop="1" thickBot="1">
      <c r="A314" s="137" t="s">
        <v>1727</v>
      </c>
      <c r="B314" s="138" t="s">
        <v>2051</v>
      </c>
      <c r="C314" s="133" t="s">
        <v>233</v>
      </c>
      <c r="D314" s="179">
        <f>VLOOKUP('811.2'!A89,'811.2'!A89:N437,14,FALSE)</f>
        <v>66593.32869205052</v>
      </c>
    </row>
    <row r="315" spans="1:4" ht="54" thickTop="1" thickBot="1">
      <c r="A315" s="137" t="s">
        <v>1165</v>
      </c>
      <c r="B315" s="138" t="s">
        <v>2053</v>
      </c>
      <c r="C315" s="133" t="s">
        <v>233</v>
      </c>
      <c r="D315" s="179">
        <f>VLOOKUP('812.1'!A89,'812.1'!A89:N438,14,FALSE)</f>
        <v>306145.80247390427</v>
      </c>
    </row>
    <row r="316" spans="1:4" ht="54" thickTop="1" thickBot="1">
      <c r="A316" s="137" t="s">
        <v>1728</v>
      </c>
      <c r="B316" s="138" t="s">
        <v>1841</v>
      </c>
      <c r="C316" s="133" t="s">
        <v>1995</v>
      </c>
      <c r="D316" s="179">
        <f>VLOOKUP('820.1'!A89,'820.1'!A89:N439,14,FALSE)</f>
        <v>56050.703405956308</v>
      </c>
    </row>
    <row r="317" spans="1:4" ht="54" thickTop="1" thickBot="1">
      <c r="A317" s="137" t="s">
        <v>1729</v>
      </c>
      <c r="B317" s="138" t="s">
        <v>1842</v>
      </c>
      <c r="C317" s="133" t="s">
        <v>984</v>
      </c>
      <c r="D317" s="179">
        <f>VLOOKUP('820.1.2'!A88,'820.1.2'!A88:N440,14,FALSE)</f>
        <v>3505871.318374143</v>
      </c>
    </row>
    <row r="318" spans="1:4" ht="57.75" thickTop="1" thickBot="1">
      <c r="A318" s="137" t="s">
        <v>1166</v>
      </c>
      <c r="B318" s="138" t="s">
        <v>1843</v>
      </c>
      <c r="C318" s="133" t="s">
        <v>1998</v>
      </c>
      <c r="D318" s="179">
        <f>VLOOKUP('900.1'!A88,'900.1'!A88:N441,14,FALSE)</f>
        <v>1316.336668571304</v>
      </c>
    </row>
    <row r="319" spans="1:4" ht="57.75" thickTop="1" thickBot="1">
      <c r="A319" s="137" t="s">
        <v>1167</v>
      </c>
      <c r="B319" s="138" t="s">
        <v>2195</v>
      </c>
      <c r="C319" s="133" t="s">
        <v>1999</v>
      </c>
      <c r="D319" s="179">
        <f>VLOOKUP('900.2'!A88,'900.2'!A88:N442,14,FALSE)</f>
        <v>1615.5040932466004</v>
      </c>
    </row>
    <row r="320" spans="1:4" ht="54" thickTop="1" thickBot="1">
      <c r="A320" s="137" t="s">
        <v>1168</v>
      </c>
      <c r="B320" s="138" t="s">
        <v>1844</v>
      </c>
      <c r="C320" s="133" t="s">
        <v>1999</v>
      </c>
      <c r="D320" s="179">
        <f>VLOOKUP('900.3'!A88,'900.3'!A88:N443,14,FALSE)</f>
        <v>1615.5040932466004</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0.710937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1.5703125" customWidth="1"/>
    <col min="2" max="2" width="9.140625" style="6" customWidth="1"/>
    <col min="3" max="3" width="89.7109375" style="7" customWidth="1"/>
    <col min="4" max="4" width="18" style="183" customWidth="1"/>
  </cols>
  <sheetData>
    <row r="1" spans="1:4" ht="15.75" customHeight="1" thickTop="1">
      <c r="A1" s="680" t="s">
        <v>1850</v>
      </c>
      <c r="B1" s="681"/>
      <c r="C1" s="681"/>
      <c r="D1" s="682"/>
    </row>
    <row r="2" spans="1:4" ht="89.25" customHeight="1" thickBot="1">
      <c r="A2" s="683"/>
      <c r="B2" s="684"/>
      <c r="C2" s="684"/>
      <c r="D2" s="685"/>
    </row>
    <row r="3" spans="1:4" ht="39"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71660.477523715002</v>
      </c>
    </row>
    <row r="8" spans="1:4" ht="30" customHeight="1" thickTop="1" thickBot="1">
      <c r="A8" s="10" t="s">
        <v>112</v>
      </c>
      <c r="B8" s="8" t="s">
        <v>113</v>
      </c>
      <c r="C8" s="11" t="s">
        <v>114</v>
      </c>
      <c r="D8" s="648">
        <v>3294.1755317414422</v>
      </c>
    </row>
    <row r="9" spans="1:4" ht="30" customHeight="1" thickTop="1" thickBot="1">
      <c r="A9" s="10" t="s">
        <v>117</v>
      </c>
      <c r="B9" s="8" t="s">
        <v>113</v>
      </c>
      <c r="C9" s="11" t="s">
        <v>118</v>
      </c>
      <c r="D9" s="648">
        <v>78528.038468624</v>
      </c>
    </row>
    <row r="10" spans="1:4" ht="30" customHeight="1" thickTop="1" thickBot="1">
      <c r="A10" s="10" t="s">
        <v>119</v>
      </c>
      <c r="B10" s="8" t="s">
        <v>113</v>
      </c>
      <c r="C10" s="11" t="s">
        <v>120</v>
      </c>
      <c r="D10" s="648">
        <v>46274.499246955624</v>
      </c>
    </row>
    <row r="11" spans="1:4" ht="30" customHeight="1" thickTop="1" thickBot="1">
      <c r="A11" s="10" t="s">
        <v>123</v>
      </c>
      <c r="B11" s="8" t="s">
        <v>113</v>
      </c>
      <c r="C11" s="11" t="s">
        <v>124</v>
      </c>
      <c r="D11" s="648">
        <v>16777.081223234858</v>
      </c>
    </row>
    <row r="12" spans="1:4" ht="30" customHeight="1" thickTop="1" thickBot="1">
      <c r="A12" s="10" t="s">
        <v>121</v>
      </c>
      <c r="B12" s="8" t="s">
        <v>113</v>
      </c>
      <c r="C12" s="11" t="s">
        <v>122</v>
      </c>
      <c r="D12" s="648">
        <v>70825.879360471794</v>
      </c>
    </row>
    <row r="13" spans="1:4" ht="30" customHeight="1" thickTop="1" thickBot="1">
      <c r="A13" s="10" t="s">
        <v>125</v>
      </c>
      <c r="B13" s="8" t="s">
        <v>113</v>
      </c>
      <c r="C13" s="11" t="s">
        <v>126</v>
      </c>
      <c r="D13" s="648">
        <v>53590.495937541302</v>
      </c>
    </row>
    <row r="14" spans="1:4" ht="30" customHeight="1" thickTop="1" thickBot="1">
      <c r="A14" s="10" t="s">
        <v>131</v>
      </c>
      <c r="B14" s="8" t="s">
        <v>113</v>
      </c>
      <c r="C14" s="11" t="s">
        <v>132</v>
      </c>
      <c r="D14" s="648">
        <v>266558.17538568907</v>
      </c>
    </row>
    <row r="15" spans="1:4" ht="30" customHeight="1" thickTop="1" thickBot="1">
      <c r="A15" s="10" t="s">
        <v>129</v>
      </c>
      <c r="B15" s="8" t="s">
        <v>113</v>
      </c>
      <c r="C15" s="11" t="s">
        <v>130</v>
      </c>
      <c r="D15" s="648">
        <v>225549.22532635229</v>
      </c>
    </row>
    <row r="16" spans="1:4" ht="30" customHeight="1" thickTop="1" thickBot="1">
      <c r="A16" s="10" t="s">
        <v>127</v>
      </c>
      <c r="B16" s="8" t="s">
        <v>113</v>
      </c>
      <c r="C16" s="11" t="s">
        <v>128</v>
      </c>
      <c r="D16" s="648">
        <v>137692.42694460382</v>
      </c>
    </row>
    <row r="17" spans="1:4" ht="30" customHeight="1" thickTop="1" thickBot="1">
      <c r="A17" s="10" t="s">
        <v>1711</v>
      </c>
      <c r="B17" s="8" t="s">
        <v>113</v>
      </c>
      <c r="C17" s="11" t="s">
        <v>1712</v>
      </c>
      <c r="D17" s="648">
        <v>64968.429131504286</v>
      </c>
    </row>
    <row r="18" spans="1:4" ht="30" customHeight="1" thickTop="1" thickBot="1">
      <c r="A18" s="10" t="s">
        <v>133</v>
      </c>
      <c r="B18" s="8" t="s">
        <v>113</v>
      </c>
      <c r="C18" s="11" t="s">
        <v>134</v>
      </c>
      <c r="D18" s="648">
        <v>50997.81677226835</v>
      </c>
    </row>
    <row r="19" spans="1:4" ht="30" customHeight="1" thickTop="1" thickBot="1">
      <c r="A19" s="10" t="s">
        <v>146</v>
      </c>
      <c r="B19" s="8" t="s">
        <v>113</v>
      </c>
      <c r="C19" s="11" t="s">
        <v>147</v>
      </c>
      <c r="D19" s="648">
        <v>406884.99974395806</v>
      </c>
    </row>
    <row r="20" spans="1:4" ht="30" customHeight="1" thickTop="1" thickBot="1">
      <c r="A20" s="10" t="s">
        <v>135</v>
      </c>
      <c r="B20" s="8" t="s">
        <v>113</v>
      </c>
      <c r="C20" s="11" t="s">
        <v>1884</v>
      </c>
      <c r="D20" s="648">
        <v>152581.87490398428</v>
      </c>
    </row>
    <row r="21" spans="1:4" ht="30" customHeight="1" thickTop="1" thickBot="1">
      <c r="A21" s="10" t="s">
        <v>136</v>
      </c>
      <c r="B21" s="8" t="s">
        <v>113</v>
      </c>
      <c r="C21" s="11" t="s">
        <v>137</v>
      </c>
      <c r="D21" s="648">
        <v>172278.7477418927</v>
      </c>
    </row>
    <row r="22" spans="1:4" ht="30" customHeight="1" thickTop="1" thickBot="1">
      <c r="A22" s="10" t="s">
        <v>138</v>
      </c>
      <c r="B22" s="8" t="s">
        <v>113</v>
      </c>
      <c r="C22" s="11" t="s">
        <v>139</v>
      </c>
      <c r="D22" s="648">
        <v>55692.38433995426</v>
      </c>
    </row>
    <row r="23" spans="1:4" ht="30" customHeight="1" thickTop="1" thickBot="1">
      <c r="A23" s="10" t="s">
        <v>143</v>
      </c>
      <c r="B23" s="8" t="s">
        <v>144</v>
      </c>
      <c r="C23" s="11" t="s">
        <v>145</v>
      </c>
      <c r="D23" s="648">
        <v>24779.296484407048</v>
      </c>
    </row>
    <row r="24" spans="1:4" ht="30" customHeight="1" thickTop="1" thickBot="1">
      <c r="A24" s="10" t="s">
        <v>140</v>
      </c>
      <c r="B24" s="8" t="s">
        <v>998</v>
      </c>
      <c r="C24" s="11" t="s">
        <v>142</v>
      </c>
      <c r="D24" s="648">
        <v>62049.962460953611</v>
      </c>
    </row>
    <row r="25" spans="1:4" ht="30" customHeight="1" thickTop="1" thickBot="1">
      <c r="A25" s="10" t="s">
        <v>148</v>
      </c>
      <c r="B25" s="8" t="s">
        <v>113</v>
      </c>
      <c r="C25" s="11" t="s">
        <v>149</v>
      </c>
      <c r="D25" s="648">
        <v>147356.43161559437</v>
      </c>
    </row>
    <row r="26" spans="1:4" ht="30" customHeight="1" thickTop="1" thickBot="1">
      <c r="A26" s="10" t="s">
        <v>150</v>
      </c>
      <c r="B26" s="8" t="s">
        <v>113</v>
      </c>
      <c r="C26" s="11" t="s">
        <v>151</v>
      </c>
      <c r="D26" s="648">
        <v>184540.2752670155</v>
      </c>
    </row>
    <row r="27" spans="1:4" ht="30" customHeight="1" thickTop="1" thickBot="1">
      <c r="A27" s="10" t="s">
        <v>152</v>
      </c>
      <c r="B27" s="8" t="s">
        <v>113</v>
      </c>
      <c r="C27" s="11" t="s">
        <v>153</v>
      </c>
      <c r="D27" s="648">
        <v>122065.49992318742</v>
      </c>
    </row>
    <row r="28" spans="1:4" ht="30" customHeight="1" thickTop="1" thickBot="1">
      <c r="A28" s="10" t="s">
        <v>154</v>
      </c>
      <c r="B28" s="8" t="s">
        <v>113</v>
      </c>
      <c r="C28" s="11" t="s">
        <v>155</v>
      </c>
      <c r="D28" s="648">
        <v>132729.09273897728</v>
      </c>
    </row>
    <row r="29" spans="1:4" ht="30" customHeight="1" thickTop="1" thickBot="1">
      <c r="A29" s="10" t="s">
        <v>156</v>
      </c>
      <c r="B29" s="8" t="s">
        <v>113</v>
      </c>
      <c r="C29" s="11" t="s">
        <v>157</v>
      </c>
      <c r="D29" s="648">
        <v>1537.8356272251292</v>
      </c>
    </row>
    <row r="30" spans="1:4" ht="30" customHeight="1" thickTop="1" thickBot="1">
      <c r="A30" s="10" t="s">
        <v>166</v>
      </c>
      <c r="B30" s="8" t="s">
        <v>113</v>
      </c>
      <c r="C30" s="11" t="s">
        <v>167</v>
      </c>
      <c r="D30" s="648">
        <v>127052.15943802545</v>
      </c>
    </row>
    <row r="31" spans="1:4" ht="30" customHeight="1" thickTop="1" thickBot="1">
      <c r="A31" s="10" t="s">
        <v>162</v>
      </c>
      <c r="B31" s="8" t="s">
        <v>113</v>
      </c>
      <c r="C31" s="11" t="s">
        <v>163</v>
      </c>
      <c r="D31" s="648">
        <v>20344.249987197905</v>
      </c>
    </row>
    <row r="32" spans="1:4" ht="30" customHeight="1" thickTop="1" thickBot="1">
      <c r="A32" s="10" t="s">
        <v>164</v>
      </c>
      <c r="B32" s="8" t="s">
        <v>113</v>
      </c>
      <c r="C32" s="11" t="s">
        <v>165</v>
      </c>
      <c r="D32" s="648">
        <v>30516.374980796856</v>
      </c>
    </row>
    <row r="33" spans="1:4" ht="30" customHeight="1" thickTop="1" thickBot="1">
      <c r="A33" s="10" t="s">
        <v>171</v>
      </c>
      <c r="B33" s="8" t="s">
        <v>113</v>
      </c>
      <c r="C33" s="11" t="s">
        <v>172</v>
      </c>
      <c r="D33" s="648">
        <v>84733.801196679269</v>
      </c>
    </row>
    <row r="34" spans="1:4" ht="30" customHeight="1" thickTop="1" thickBot="1">
      <c r="A34" s="10" t="s">
        <v>160</v>
      </c>
      <c r="B34" s="8" t="s">
        <v>113</v>
      </c>
      <c r="C34" s="11" t="s">
        <v>161</v>
      </c>
      <c r="D34" s="648">
        <v>9683.862993906203</v>
      </c>
    </row>
    <row r="35" spans="1:4" ht="30" customHeight="1" thickTop="1" thickBot="1">
      <c r="A35" s="10" t="s">
        <v>173</v>
      </c>
      <c r="B35" s="8" t="s">
        <v>113</v>
      </c>
      <c r="C35" s="11" t="s">
        <v>1886</v>
      </c>
      <c r="D35" s="648">
        <v>173716.16384270883</v>
      </c>
    </row>
    <row r="36" spans="1:4" ht="30" customHeight="1" thickTop="1" thickBot="1">
      <c r="A36" s="10" t="s">
        <v>170</v>
      </c>
      <c r="B36" s="8" t="s">
        <v>113</v>
      </c>
      <c r="C36" s="11" t="s">
        <v>1885</v>
      </c>
      <c r="D36" s="648">
        <v>91549.124942390568</v>
      </c>
    </row>
    <row r="37" spans="1:4" ht="30" customHeight="1" thickTop="1" thickBot="1">
      <c r="A37" s="10" t="s">
        <v>168</v>
      </c>
      <c r="B37" s="8" t="s">
        <v>113</v>
      </c>
      <c r="C37" s="11" t="s">
        <v>169</v>
      </c>
      <c r="D37" s="648">
        <v>108943.45868144478</v>
      </c>
    </row>
    <row r="38" spans="1:4" ht="30" customHeight="1" thickTop="1" thickBot="1">
      <c r="A38" s="10" t="s">
        <v>174</v>
      </c>
      <c r="B38" s="8" t="s">
        <v>113</v>
      </c>
      <c r="C38" s="11" t="s">
        <v>175</v>
      </c>
      <c r="D38" s="648">
        <v>71765.662603839359</v>
      </c>
    </row>
    <row r="39" spans="1:4" ht="30" customHeight="1" thickTop="1" thickBot="1">
      <c r="A39" s="10" t="s">
        <v>176</v>
      </c>
      <c r="B39" s="8" t="s">
        <v>113</v>
      </c>
      <c r="C39" s="11" t="s">
        <v>177</v>
      </c>
      <c r="D39" s="648">
        <v>61513.42508900517</v>
      </c>
    </row>
    <row r="40" spans="1:4" ht="30" customHeight="1" thickTop="1" thickBot="1">
      <c r="A40" s="10" t="s">
        <v>180</v>
      </c>
      <c r="B40" s="8" t="s">
        <v>113</v>
      </c>
      <c r="C40" s="11" t="s">
        <v>181</v>
      </c>
      <c r="D40" s="648">
        <v>102522.37514834193</v>
      </c>
    </row>
    <row r="41" spans="1:4" ht="30" customHeight="1" thickTop="1" thickBot="1">
      <c r="A41" s="10" t="s">
        <v>178</v>
      </c>
      <c r="B41" s="8" t="s">
        <v>113</v>
      </c>
      <c r="C41" s="11" t="s">
        <v>179</v>
      </c>
      <c r="D41" s="648">
        <v>106708.64182117963</v>
      </c>
    </row>
    <row r="42" spans="1:4" ht="30" customHeight="1" thickTop="1" thickBot="1">
      <c r="A42" s="10" t="s">
        <v>182</v>
      </c>
      <c r="B42" s="8" t="s">
        <v>113</v>
      </c>
      <c r="C42" s="11" t="s">
        <v>183</v>
      </c>
      <c r="D42" s="648">
        <v>55423.748763532625</v>
      </c>
    </row>
    <row r="43" spans="1:4" ht="30" customHeight="1" thickTop="1" thickBot="1">
      <c r="A43" s="10" t="s">
        <v>1672</v>
      </c>
      <c r="B43" s="8" t="s">
        <v>113</v>
      </c>
      <c r="C43" s="11" t="s">
        <v>1671</v>
      </c>
      <c r="D43" s="648">
        <v>36314.486227148256</v>
      </c>
    </row>
    <row r="44" spans="1:4" ht="30" customHeight="1" thickTop="1" thickBot="1">
      <c r="A44" s="10" t="s">
        <v>184</v>
      </c>
      <c r="B44" s="8" t="s">
        <v>113</v>
      </c>
      <c r="C44" s="11" t="s">
        <v>185</v>
      </c>
      <c r="D44" s="648">
        <v>26953.725722458861</v>
      </c>
    </row>
    <row r="45" spans="1:4" ht="30" customHeight="1" thickTop="1" thickBot="1">
      <c r="A45" s="10" t="s">
        <v>1603</v>
      </c>
      <c r="B45" s="8" t="s">
        <v>113</v>
      </c>
      <c r="C45" s="11" t="s">
        <v>1604</v>
      </c>
      <c r="D45" s="648">
        <v>3545.2237326296645</v>
      </c>
    </row>
    <row r="46" spans="1:4" ht="30" customHeight="1" thickTop="1" thickBot="1">
      <c r="A46" s="10" t="s">
        <v>188</v>
      </c>
      <c r="B46" s="8" t="s">
        <v>113</v>
      </c>
      <c r="C46" s="11" t="s">
        <v>189</v>
      </c>
      <c r="D46" s="648">
        <v>7929.0804939727659</v>
      </c>
    </row>
    <row r="47" spans="1:4" ht="30" customHeight="1" thickTop="1" thickBot="1">
      <c r="A47" s="10" t="s">
        <v>186</v>
      </c>
      <c r="B47" s="8" t="s">
        <v>113</v>
      </c>
      <c r="C47" s="11" t="s">
        <v>187</v>
      </c>
      <c r="D47" s="648">
        <v>10967.843693369621</v>
      </c>
    </row>
    <row r="48" spans="1:4" ht="30" customHeight="1" thickTop="1" thickBot="1">
      <c r="A48" s="10" t="s">
        <v>190</v>
      </c>
      <c r="B48" s="8" t="s">
        <v>113</v>
      </c>
      <c r="C48" s="11" t="s">
        <v>191</v>
      </c>
      <c r="D48" s="648">
        <v>6357.5781209993447</v>
      </c>
    </row>
    <row r="49" spans="1:4" ht="30" customHeight="1" thickTop="1" thickBot="1">
      <c r="A49" s="10" t="s">
        <v>201</v>
      </c>
      <c r="B49" s="8" t="s">
        <v>113</v>
      </c>
      <c r="C49" s="11" t="s">
        <v>1888</v>
      </c>
      <c r="D49" s="648">
        <v>115761.52881191127</v>
      </c>
    </row>
    <row r="50" spans="1:4" ht="30" customHeight="1" thickTop="1" thickBot="1">
      <c r="A50" s="10" t="s">
        <v>192</v>
      </c>
      <c r="B50" s="8" t="s">
        <v>113</v>
      </c>
      <c r="C50" s="11" t="s">
        <v>193</v>
      </c>
      <c r="D50" s="648">
        <v>71204.874955192659</v>
      </c>
    </row>
    <row r="51" spans="1:4" ht="30" customHeight="1" thickTop="1" thickBot="1">
      <c r="A51" s="10" t="s">
        <v>194</v>
      </c>
      <c r="B51" s="8" t="s">
        <v>113</v>
      </c>
      <c r="C51" s="11" t="s">
        <v>1887</v>
      </c>
      <c r="D51" s="648">
        <v>2533.6410465608674</v>
      </c>
    </row>
    <row r="52" spans="1:4" ht="30" customHeight="1" thickTop="1" thickBot="1">
      <c r="A52" s="10" t="s">
        <v>224</v>
      </c>
      <c r="B52" s="8" t="s">
        <v>92</v>
      </c>
      <c r="C52" s="11" t="s">
        <v>1891</v>
      </c>
      <c r="D52" s="648">
        <v>199975.01884559839</v>
      </c>
    </row>
    <row r="53" spans="1:4" ht="30" customHeight="1" thickTop="1" thickBot="1">
      <c r="A53" s="10" t="s">
        <v>195</v>
      </c>
      <c r="B53" s="8" t="s">
        <v>113</v>
      </c>
      <c r="C53" s="11" t="s">
        <v>196</v>
      </c>
      <c r="D53" s="648">
        <v>16745.023810342071</v>
      </c>
    </row>
    <row r="54" spans="1:4" ht="30" customHeight="1" thickTop="1" thickBot="1">
      <c r="A54" s="10" t="s">
        <v>214</v>
      </c>
      <c r="B54" s="8" t="s">
        <v>113</v>
      </c>
      <c r="C54" s="11" t="s">
        <v>215</v>
      </c>
      <c r="D54" s="648">
        <v>17452.497750044928</v>
      </c>
    </row>
    <row r="55" spans="1:4" ht="30" customHeight="1" thickTop="1" thickBot="1">
      <c r="A55" s="10" t="s">
        <v>197</v>
      </c>
      <c r="B55" s="8" t="s">
        <v>113</v>
      </c>
      <c r="C55" s="11" t="s">
        <v>198</v>
      </c>
      <c r="D55" s="648">
        <v>190261.02380029298</v>
      </c>
    </row>
    <row r="56" spans="1:4" ht="30" customHeight="1" thickTop="1" thickBot="1">
      <c r="A56" s="10" t="s">
        <v>199</v>
      </c>
      <c r="B56" s="8" t="s">
        <v>113</v>
      </c>
      <c r="C56" s="11" t="s">
        <v>200</v>
      </c>
      <c r="D56" s="648">
        <v>16467.561374614852</v>
      </c>
    </row>
    <row r="57" spans="1:4" ht="30" customHeight="1" thickTop="1" thickBot="1">
      <c r="A57" s="10" t="s">
        <v>202</v>
      </c>
      <c r="B57" s="8" t="s">
        <v>113</v>
      </c>
      <c r="C57" s="11" t="s">
        <v>203</v>
      </c>
      <c r="D57" s="648">
        <v>101224.44187896395</v>
      </c>
    </row>
    <row r="58" spans="1:4" ht="30" customHeight="1" thickTop="1" thickBot="1">
      <c r="A58" s="10" t="s">
        <v>212</v>
      </c>
      <c r="B58" s="8" t="s">
        <v>113</v>
      </c>
      <c r="C58" s="11" t="s">
        <v>213</v>
      </c>
      <c r="D58" s="648">
        <v>35192.85571717134</v>
      </c>
    </row>
    <row r="59" spans="1:4" ht="30" customHeight="1" thickTop="1" thickBot="1">
      <c r="A59" s="10" t="s">
        <v>206</v>
      </c>
      <c r="B59" s="8" t="s">
        <v>113</v>
      </c>
      <c r="C59" s="11" t="s">
        <v>207</v>
      </c>
      <c r="D59" s="648">
        <v>12493.547603940193</v>
      </c>
    </row>
    <row r="60" spans="1:4" ht="30" customHeight="1" thickTop="1" thickBot="1">
      <c r="A60" s="10" t="s">
        <v>204</v>
      </c>
      <c r="B60" s="8" t="s">
        <v>113</v>
      </c>
      <c r="C60" s="11" t="s">
        <v>205</v>
      </c>
      <c r="D60" s="648">
        <v>61032.749961593712</v>
      </c>
    </row>
    <row r="61" spans="1:4" ht="30" customHeight="1" thickTop="1" thickBot="1">
      <c r="A61" s="10" t="s">
        <v>208</v>
      </c>
      <c r="B61" s="8" t="s">
        <v>113</v>
      </c>
      <c r="C61" s="11" t="s">
        <v>209</v>
      </c>
      <c r="D61" s="648">
        <v>81376.999948791621</v>
      </c>
    </row>
    <row r="62" spans="1:4" ht="30" customHeight="1" thickTop="1" thickBot="1">
      <c r="A62" s="10" t="s">
        <v>210</v>
      </c>
      <c r="B62" s="8" t="s">
        <v>113</v>
      </c>
      <c r="C62" s="11" t="s">
        <v>211</v>
      </c>
      <c r="D62" s="648">
        <v>81376.999948791621</v>
      </c>
    </row>
    <row r="63" spans="1:4" ht="30" customHeight="1" thickTop="1" thickBot="1">
      <c r="A63" s="10" t="s">
        <v>217</v>
      </c>
      <c r="B63" s="8" t="s">
        <v>113</v>
      </c>
      <c r="C63" s="11" t="s">
        <v>218</v>
      </c>
      <c r="D63" s="648">
        <v>25630.593787085483</v>
      </c>
    </row>
    <row r="64" spans="1:4" ht="30" customHeight="1" thickTop="1" thickBot="1">
      <c r="A64" s="10" t="s">
        <v>219</v>
      </c>
      <c r="B64" s="8" t="s">
        <v>113</v>
      </c>
      <c r="C64" s="11" t="s">
        <v>220</v>
      </c>
      <c r="D64" s="648">
        <v>25630.593787085483</v>
      </c>
    </row>
    <row r="65" spans="1:4" ht="30" customHeight="1" thickTop="1" thickBot="1">
      <c r="A65" s="10" t="s">
        <v>216</v>
      </c>
      <c r="B65" s="8" t="s">
        <v>113</v>
      </c>
      <c r="C65" s="11" t="s">
        <v>1889</v>
      </c>
      <c r="D65" s="648">
        <v>25630.593787085483</v>
      </c>
    </row>
    <row r="66" spans="1:4" ht="30" customHeight="1" thickTop="1" thickBot="1">
      <c r="A66" s="10" t="s">
        <v>221</v>
      </c>
      <c r="B66" s="8" t="s">
        <v>113</v>
      </c>
      <c r="C66" s="11" t="s">
        <v>1890</v>
      </c>
      <c r="D66" s="648">
        <v>116680.91272146841</v>
      </c>
    </row>
    <row r="67" spans="1:4" ht="30" customHeight="1" thickTop="1" thickBot="1">
      <c r="A67" s="10" t="s">
        <v>222</v>
      </c>
      <c r="B67" s="8" t="s">
        <v>113</v>
      </c>
      <c r="C67" s="11" t="s">
        <v>223</v>
      </c>
      <c r="D67" s="648">
        <v>35975.049833890436</v>
      </c>
    </row>
    <row r="68" spans="1:4" ht="30" customHeight="1" thickTop="1" thickBot="1">
      <c r="A68" s="10" t="s">
        <v>225</v>
      </c>
      <c r="B68" s="8" t="s">
        <v>113</v>
      </c>
      <c r="C68" s="11" t="s">
        <v>226</v>
      </c>
      <c r="D68" s="648">
        <v>60286.232258479511</v>
      </c>
    </row>
    <row r="69" spans="1:4" ht="30" customHeight="1" thickTop="1" thickBot="1">
      <c r="A69" s="10" t="s">
        <v>227</v>
      </c>
      <c r="B69" s="8" t="s">
        <v>113</v>
      </c>
      <c r="C69" s="11" t="s">
        <v>1892</v>
      </c>
      <c r="D69" s="648">
        <v>16161.627218384625</v>
      </c>
    </row>
    <row r="70" spans="1:4" ht="30" customHeight="1" thickTop="1" thickBot="1">
      <c r="A70" s="10" t="s">
        <v>232</v>
      </c>
      <c r="B70" s="8" t="s">
        <v>233</v>
      </c>
      <c r="C70" s="11" t="s">
        <v>1895</v>
      </c>
      <c r="D70" s="648">
        <v>6023.4773397513827</v>
      </c>
    </row>
    <row r="71" spans="1:4" ht="30" customHeight="1" thickTop="1" thickBot="1">
      <c r="A71" s="10" t="s">
        <v>228</v>
      </c>
      <c r="B71" s="8" t="s">
        <v>113</v>
      </c>
      <c r="C71" s="11" t="s">
        <v>1893</v>
      </c>
      <c r="D71" s="648">
        <v>3480.6346362862091</v>
      </c>
    </row>
    <row r="72" spans="1:4" ht="30" customHeight="1" thickTop="1" thickBot="1">
      <c r="A72" s="10" t="s">
        <v>229</v>
      </c>
      <c r="B72" s="8" t="s">
        <v>113</v>
      </c>
      <c r="C72" s="11" t="s">
        <v>1894</v>
      </c>
      <c r="D72" s="648">
        <v>12177.607720120057</v>
      </c>
    </row>
    <row r="73" spans="1:4" ht="30" customHeight="1" thickTop="1" thickBot="1">
      <c r="A73" s="10" t="s">
        <v>230</v>
      </c>
      <c r="B73" s="8" t="s">
        <v>113</v>
      </c>
      <c r="C73" s="11" t="s">
        <v>231</v>
      </c>
      <c r="D73" s="648">
        <v>4766.6056687480204</v>
      </c>
    </row>
    <row r="74" spans="1:4" ht="30" customHeight="1" thickTop="1" thickBot="1">
      <c r="A74" s="10" t="s">
        <v>234</v>
      </c>
      <c r="B74" s="8" t="s">
        <v>113</v>
      </c>
      <c r="C74" s="11" t="s">
        <v>235</v>
      </c>
      <c r="D74" s="648">
        <v>18747.241519625808</v>
      </c>
    </row>
    <row r="75" spans="1:4" ht="30" customHeight="1" thickTop="1" thickBot="1">
      <c r="A75" s="10" t="s">
        <v>236</v>
      </c>
      <c r="B75" s="8" t="s">
        <v>113</v>
      </c>
      <c r="C75" s="11" t="s">
        <v>237</v>
      </c>
      <c r="D75" s="648">
        <v>283411.82863632496</v>
      </c>
    </row>
    <row r="76" spans="1:4" ht="30" customHeight="1" thickTop="1" thickBot="1">
      <c r="A76" s="10" t="s">
        <v>238</v>
      </c>
      <c r="B76" s="8" t="s">
        <v>113</v>
      </c>
      <c r="C76" s="11" t="s">
        <v>239</v>
      </c>
      <c r="D76" s="648">
        <v>503383.8367546075</v>
      </c>
    </row>
    <row r="77" spans="1:4" ht="30" customHeight="1" thickTop="1" thickBot="1">
      <c r="A77" s="10" t="s">
        <v>240</v>
      </c>
      <c r="B77" s="8" t="s">
        <v>113</v>
      </c>
      <c r="C77" s="11" t="s">
        <v>1896</v>
      </c>
      <c r="D77" s="648">
        <v>151423.74251308935</v>
      </c>
    </row>
    <row r="78" spans="1:4" ht="30" customHeight="1" thickTop="1" thickBot="1">
      <c r="A78" s="10" t="s">
        <v>241</v>
      </c>
      <c r="B78" s="8" t="s">
        <v>113</v>
      </c>
      <c r="C78" s="11" t="s">
        <v>1897</v>
      </c>
      <c r="D78" s="648">
        <v>142110.51135371966</v>
      </c>
    </row>
    <row r="79" spans="1:4" ht="30" customHeight="1" thickTop="1" thickBot="1">
      <c r="A79" s="10" t="s">
        <v>246</v>
      </c>
      <c r="B79" s="8" t="s">
        <v>113</v>
      </c>
      <c r="C79" s="11" t="s">
        <v>1902</v>
      </c>
      <c r="D79" s="648">
        <v>167500.03129360959</v>
      </c>
    </row>
    <row r="80" spans="1:4" ht="30" customHeight="1" thickTop="1" thickBot="1">
      <c r="A80" s="10" t="s">
        <v>243</v>
      </c>
      <c r="B80" s="8" t="s">
        <v>113</v>
      </c>
      <c r="C80" s="11" t="s">
        <v>1899</v>
      </c>
      <c r="D80" s="648">
        <v>124930.69068451504</v>
      </c>
    </row>
    <row r="81" spans="1:4" ht="30" customHeight="1" thickTop="1" thickBot="1">
      <c r="A81" s="10" t="s">
        <v>244</v>
      </c>
      <c r="B81" s="8" t="s">
        <v>113</v>
      </c>
      <c r="C81" s="11" t="s">
        <v>1900</v>
      </c>
      <c r="D81" s="648">
        <v>363353.08829123498</v>
      </c>
    </row>
    <row r="82" spans="1:4" ht="30" customHeight="1" thickTop="1" thickBot="1">
      <c r="A82" s="10" t="s">
        <v>245</v>
      </c>
      <c r="B82" s="8" t="s">
        <v>113</v>
      </c>
      <c r="C82" s="11" t="s">
        <v>1901</v>
      </c>
      <c r="D82" s="648">
        <v>198972.62382930625</v>
      </c>
    </row>
    <row r="83" spans="1:4" ht="30" customHeight="1" thickTop="1" thickBot="1">
      <c r="A83" s="10" t="s">
        <v>247</v>
      </c>
      <c r="B83" s="8" t="s">
        <v>113</v>
      </c>
      <c r="C83" s="11" t="s">
        <v>1903</v>
      </c>
      <c r="D83" s="648">
        <v>172640.50318354744</v>
      </c>
    </row>
    <row r="84" spans="1:4" ht="30" customHeight="1" thickTop="1" thickBot="1">
      <c r="A84" s="10" t="s">
        <v>242</v>
      </c>
      <c r="B84" s="8" t="s">
        <v>113</v>
      </c>
      <c r="C84" s="11" t="s">
        <v>1898</v>
      </c>
      <c r="D84" s="648">
        <v>204086.33389972101</v>
      </c>
    </row>
    <row r="85" spans="1:4" ht="30" customHeight="1" thickTop="1" thickBot="1">
      <c r="A85" s="10" t="s">
        <v>248</v>
      </c>
      <c r="B85" s="8" t="s">
        <v>113</v>
      </c>
      <c r="C85" s="11" t="s">
        <v>1904</v>
      </c>
      <c r="D85" s="648">
        <v>281685.35183882696</v>
      </c>
    </row>
    <row r="86" spans="1:4" ht="30" customHeight="1" thickTop="1" thickBot="1">
      <c r="A86" s="10" t="s">
        <v>249</v>
      </c>
      <c r="B86" s="8" t="s">
        <v>113</v>
      </c>
      <c r="C86" s="11" t="s">
        <v>250</v>
      </c>
      <c r="D86" s="648">
        <v>10172.124993598953</v>
      </c>
    </row>
    <row r="87" spans="1:4" ht="30" customHeight="1" thickTop="1" thickBot="1">
      <c r="A87" s="10" t="s">
        <v>255</v>
      </c>
      <c r="B87" s="8" t="s">
        <v>113</v>
      </c>
      <c r="C87" s="11" t="s">
        <v>256</v>
      </c>
      <c r="D87" s="648">
        <v>1586406.6276754078</v>
      </c>
    </row>
    <row r="88" spans="1:4" ht="30" customHeight="1" thickTop="1" thickBot="1">
      <c r="A88" s="10" t="s">
        <v>253</v>
      </c>
      <c r="B88" s="8" t="s">
        <v>113</v>
      </c>
      <c r="C88" s="11" t="s">
        <v>254</v>
      </c>
      <c r="D88" s="648">
        <v>66986.069474423653</v>
      </c>
    </row>
    <row r="89" spans="1:4" ht="30" customHeight="1" thickTop="1" thickBot="1">
      <c r="A89" s="10" t="s">
        <v>251</v>
      </c>
      <c r="B89" s="8" t="s">
        <v>113</v>
      </c>
      <c r="C89" s="11" t="s">
        <v>252</v>
      </c>
      <c r="D89" s="648">
        <v>19283.433541651637</v>
      </c>
    </row>
    <row r="90" spans="1:4" ht="30" customHeight="1" thickTop="1" thickBot="1">
      <c r="A90" s="10" t="s">
        <v>257</v>
      </c>
      <c r="B90" s="8" t="s">
        <v>113</v>
      </c>
      <c r="C90" s="11" t="s">
        <v>258</v>
      </c>
      <c r="D90" s="648">
        <v>12715.156241998689</v>
      </c>
    </row>
    <row r="91" spans="1:4" ht="30" customHeight="1" thickTop="1" thickBot="1">
      <c r="A91" s="10" t="s">
        <v>259</v>
      </c>
      <c r="B91" s="8" t="s">
        <v>113</v>
      </c>
      <c r="C91" s="11" t="s">
        <v>260</v>
      </c>
      <c r="D91" s="648">
        <v>88425.548565444929</v>
      </c>
    </row>
    <row r="92" spans="1:4" ht="30" customHeight="1" thickTop="1" thickBot="1">
      <c r="A92" s="10" t="s">
        <v>261</v>
      </c>
      <c r="B92" s="8" t="s">
        <v>113</v>
      </c>
      <c r="C92" s="11" t="s">
        <v>262</v>
      </c>
      <c r="D92" s="648">
        <v>11390.330429216045</v>
      </c>
    </row>
    <row r="93" spans="1:4" ht="30" customHeight="1" thickTop="1" thickBot="1">
      <c r="A93" s="10" t="s">
        <v>263</v>
      </c>
      <c r="B93" s="8" t="s">
        <v>113</v>
      </c>
      <c r="C93" s="11" t="s">
        <v>264</v>
      </c>
      <c r="D93" s="648">
        <v>10903.942095670329</v>
      </c>
    </row>
    <row r="94" spans="1:4" ht="30" customHeight="1" thickTop="1" thickBot="1">
      <c r="A94" s="10" t="s">
        <v>265</v>
      </c>
      <c r="B94" s="8" t="s">
        <v>113</v>
      </c>
      <c r="C94" s="11" t="s">
        <v>266</v>
      </c>
      <c r="D94" s="648">
        <v>27207.900121728901</v>
      </c>
    </row>
    <row r="95" spans="1:4" ht="30" customHeight="1" thickTop="1" thickBot="1">
      <c r="A95" s="10" t="s">
        <v>267</v>
      </c>
      <c r="B95" s="8" t="s">
        <v>113</v>
      </c>
      <c r="C95" s="11" t="s">
        <v>268</v>
      </c>
      <c r="D95" s="648">
        <v>82727.305762003933</v>
      </c>
    </row>
    <row r="96" spans="1:4" ht="30" customHeight="1" thickTop="1" thickBot="1">
      <c r="A96" s="10" t="s">
        <v>269</v>
      </c>
      <c r="B96" s="8" t="s">
        <v>113</v>
      </c>
      <c r="C96" s="11" t="s">
        <v>270</v>
      </c>
      <c r="D96" s="648">
        <v>152581.87490398428</v>
      </c>
    </row>
    <row r="97" spans="1:4" ht="30" customHeight="1" thickTop="1" thickBot="1">
      <c r="A97" s="10" t="s">
        <v>271</v>
      </c>
      <c r="B97" s="8" t="s">
        <v>113</v>
      </c>
      <c r="C97" s="11" t="s">
        <v>272</v>
      </c>
      <c r="D97" s="648">
        <v>132237.62491678639</v>
      </c>
    </row>
    <row r="98" spans="1:4" ht="30" customHeight="1" thickTop="1" thickBot="1">
      <c r="A98" s="10" t="s">
        <v>273</v>
      </c>
      <c r="B98" s="8" t="s">
        <v>113</v>
      </c>
      <c r="C98" s="11" t="s">
        <v>274</v>
      </c>
      <c r="D98" s="648">
        <v>12715.156241998689</v>
      </c>
    </row>
    <row r="99" spans="1:4" ht="30" customHeight="1" thickTop="1" thickBot="1">
      <c r="A99" s="10" t="s">
        <v>275</v>
      </c>
      <c r="B99" s="8" t="s">
        <v>113</v>
      </c>
      <c r="C99" s="11" t="s">
        <v>276</v>
      </c>
      <c r="D99" s="648">
        <v>16158.551547130175</v>
      </c>
    </row>
    <row r="100" spans="1:4" ht="30" customHeight="1" thickTop="1" thickBot="1">
      <c r="A100" s="10" t="s">
        <v>277</v>
      </c>
      <c r="B100" s="8" t="s">
        <v>113</v>
      </c>
      <c r="C100" s="11" t="s">
        <v>278</v>
      </c>
      <c r="D100" s="648">
        <v>399027.46170075162</v>
      </c>
    </row>
    <row r="101" spans="1:4" ht="30" customHeight="1" thickTop="1" thickBot="1">
      <c r="A101" s="10" t="s">
        <v>279</v>
      </c>
      <c r="B101" s="8" t="s">
        <v>113</v>
      </c>
      <c r="C101" s="11" t="s">
        <v>1905</v>
      </c>
      <c r="D101" s="648">
        <v>264857.72173333209</v>
      </c>
    </row>
    <row r="102" spans="1:4" ht="30" customHeight="1" thickTop="1" thickBot="1">
      <c r="A102" s="10" t="s">
        <v>280</v>
      </c>
      <c r="B102" s="8" t="s">
        <v>113</v>
      </c>
      <c r="C102" s="11" t="s">
        <v>281</v>
      </c>
      <c r="D102" s="648">
        <v>572620.56337124866</v>
      </c>
    </row>
    <row r="103" spans="1:4" ht="30" customHeight="1" thickTop="1" thickBot="1">
      <c r="A103" s="10" t="s">
        <v>282</v>
      </c>
      <c r="B103" s="8" t="s">
        <v>113</v>
      </c>
      <c r="C103" s="11" t="s">
        <v>283</v>
      </c>
      <c r="D103" s="648">
        <v>722217.03334944916</v>
      </c>
    </row>
    <row r="104" spans="1:4" ht="30" customHeight="1" thickTop="1" thickBot="1">
      <c r="A104" s="10" t="s">
        <v>284</v>
      </c>
      <c r="B104" s="8" t="s">
        <v>113</v>
      </c>
      <c r="C104" s="11" t="s">
        <v>285</v>
      </c>
      <c r="D104" s="648">
        <v>820632.15008489124</v>
      </c>
    </row>
    <row r="105" spans="1:4" ht="30" customHeight="1" thickTop="1" thickBot="1">
      <c r="A105" s="10" t="s">
        <v>286</v>
      </c>
      <c r="B105" s="8" t="s">
        <v>113</v>
      </c>
      <c r="C105" s="11" t="s">
        <v>287</v>
      </c>
      <c r="D105" s="648">
        <v>253100.06319996621</v>
      </c>
    </row>
    <row r="106" spans="1:4" ht="30" customHeight="1" thickTop="1" thickBot="1">
      <c r="A106" s="10" t="s">
        <v>288</v>
      </c>
      <c r="B106" s="8" t="s">
        <v>113</v>
      </c>
      <c r="C106" s="11" t="s">
        <v>289</v>
      </c>
      <c r="D106" s="648">
        <v>121734.72768821457</v>
      </c>
    </row>
    <row r="107" spans="1:4" ht="30" customHeight="1" thickTop="1" thickBot="1">
      <c r="A107" s="10" t="s">
        <v>290</v>
      </c>
      <c r="B107" s="8" t="s">
        <v>113</v>
      </c>
      <c r="C107" s="11" t="s">
        <v>291</v>
      </c>
      <c r="D107" s="648">
        <v>560986.03323170333</v>
      </c>
    </row>
    <row r="108" spans="1:4" ht="30" customHeight="1" thickTop="1" thickBot="1">
      <c r="A108" s="10" t="s">
        <v>292</v>
      </c>
      <c r="B108" s="8" t="s">
        <v>113</v>
      </c>
      <c r="C108" s="11" t="s">
        <v>293</v>
      </c>
      <c r="D108" s="648">
        <v>9615.0130117741828</v>
      </c>
    </row>
    <row r="109" spans="1:4" ht="30" customHeight="1" thickTop="1" thickBot="1">
      <c r="A109" s="10" t="s">
        <v>294</v>
      </c>
      <c r="B109" s="8" t="s">
        <v>113</v>
      </c>
      <c r="C109" s="11" t="s">
        <v>1906</v>
      </c>
      <c r="D109" s="648">
        <v>746078.9041007685</v>
      </c>
    </row>
    <row r="110" spans="1:4" ht="30" customHeight="1" thickTop="1" thickBot="1">
      <c r="A110" s="10" t="s">
        <v>295</v>
      </c>
      <c r="B110" s="8" t="s">
        <v>113</v>
      </c>
      <c r="C110" s="11" t="s">
        <v>296</v>
      </c>
      <c r="D110" s="648">
        <v>3913.2152289814449</v>
      </c>
    </row>
    <row r="111" spans="1:4" ht="30" customHeight="1" thickTop="1" thickBot="1">
      <c r="A111" s="10" t="s">
        <v>297</v>
      </c>
      <c r="B111" s="8" t="s">
        <v>113</v>
      </c>
      <c r="C111" s="11" t="s">
        <v>298</v>
      </c>
      <c r="D111" s="648">
        <v>123313.9128284257</v>
      </c>
    </row>
    <row r="112" spans="1:4" ht="30" customHeight="1" thickTop="1" thickBot="1">
      <c r="A112" s="10" t="s">
        <v>299</v>
      </c>
      <c r="B112" s="8" t="s">
        <v>113</v>
      </c>
      <c r="C112" s="11" t="s">
        <v>300</v>
      </c>
      <c r="D112" s="648">
        <v>527506.32640326093</v>
      </c>
    </row>
    <row r="113" spans="1:4" ht="30" customHeight="1" thickTop="1" thickBot="1">
      <c r="A113" s="10" t="s">
        <v>301</v>
      </c>
      <c r="B113" s="8" t="s">
        <v>113</v>
      </c>
      <c r="C113" s="11" t="s">
        <v>302</v>
      </c>
      <c r="D113" s="648">
        <v>33131.130752938181</v>
      </c>
    </row>
    <row r="114" spans="1:4" ht="30" customHeight="1" thickTop="1" thickBot="1">
      <c r="A114" s="10" t="s">
        <v>305</v>
      </c>
      <c r="B114" s="8" t="s">
        <v>113</v>
      </c>
      <c r="C114" s="11" t="s">
        <v>306</v>
      </c>
      <c r="D114" s="648">
        <v>152581.87490398428</v>
      </c>
    </row>
    <row r="115" spans="1:4" ht="30" customHeight="1" thickTop="1" thickBot="1">
      <c r="A115" s="10" t="s">
        <v>303</v>
      </c>
      <c r="B115" s="8" t="s">
        <v>113</v>
      </c>
      <c r="C115" s="11" t="s">
        <v>304</v>
      </c>
      <c r="D115" s="648">
        <v>152581.87490398428</v>
      </c>
    </row>
    <row r="116" spans="1:4" ht="30" customHeight="1" thickTop="1" thickBot="1">
      <c r="A116" s="10" t="s">
        <v>309</v>
      </c>
      <c r="B116" s="8" t="s">
        <v>113</v>
      </c>
      <c r="C116" s="11" t="s">
        <v>1907</v>
      </c>
      <c r="D116" s="648">
        <v>137289.1878789693</v>
      </c>
    </row>
    <row r="117" spans="1:4" ht="30" customHeight="1" thickTop="1" thickBot="1">
      <c r="A117" s="10" t="s">
        <v>310</v>
      </c>
      <c r="B117" s="8" t="s">
        <v>113</v>
      </c>
      <c r="C117" s="11" t="s">
        <v>311</v>
      </c>
      <c r="D117" s="648">
        <v>173850.66640166999</v>
      </c>
    </row>
    <row r="118" spans="1:4" ht="30" customHeight="1" thickTop="1" thickBot="1">
      <c r="A118" s="10" t="s">
        <v>313</v>
      </c>
      <c r="B118" s="8" t="s">
        <v>113</v>
      </c>
      <c r="C118" s="11" t="s">
        <v>1909</v>
      </c>
      <c r="D118" s="648">
        <v>258836.28678938912</v>
      </c>
    </row>
    <row r="119" spans="1:4" ht="30" customHeight="1" thickTop="1" thickBot="1">
      <c r="A119" s="10" t="s">
        <v>318</v>
      </c>
      <c r="B119" s="8" t="s">
        <v>113</v>
      </c>
      <c r="C119" s="11" t="s">
        <v>319</v>
      </c>
      <c r="D119" s="648">
        <v>205044.75029668387</v>
      </c>
    </row>
    <row r="120" spans="1:4" ht="30" customHeight="1" thickTop="1" thickBot="1">
      <c r="A120" s="10" t="s">
        <v>314</v>
      </c>
      <c r="B120" s="8" t="s">
        <v>113</v>
      </c>
      <c r="C120" s="11" t="s">
        <v>315</v>
      </c>
      <c r="D120" s="648">
        <v>132237.62491678639</v>
      </c>
    </row>
    <row r="121" spans="1:4" ht="30" customHeight="1" thickTop="1" thickBot="1">
      <c r="A121" s="10" t="s">
        <v>1648</v>
      </c>
      <c r="B121" s="8" t="s">
        <v>113</v>
      </c>
      <c r="C121" s="11" t="s">
        <v>1649</v>
      </c>
      <c r="D121" s="648">
        <v>133431.19556784158</v>
      </c>
    </row>
    <row r="122" spans="1:4" ht="30" customHeight="1" thickTop="1" thickBot="1">
      <c r="A122" s="10" t="s">
        <v>322</v>
      </c>
      <c r="B122" s="8" t="s">
        <v>113</v>
      </c>
      <c r="C122" s="11" t="s">
        <v>323</v>
      </c>
      <c r="D122" s="648">
        <v>161697.00882698508</v>
      </c>
    </row>
    <row r="123" spans="1:4" ht="30" customHeight="1" thickTop="1" thickBot="1">
      <c r="A123" s="10" t="s">
        <v>320</v>
      </c>
      <c r="B123" s="8" t="s">
        <v>113</v>
      </c>
      <c r="C123" s="11" t="s">
        <v>321</v>
      </c>
      <c r="D123" s="648">
        <v>101721.24993598952</v>
      </c>
    </row>
    <row r="124" spans="1:4" ht="30" customHeight="1" thickTop="1" thickBot="1">
      <c r="A124" s="10" t="s">
        <v>312</v>
      </c>
      <c r="B124" s="8" t="s">
        <v>113</v>
      </c>
      <c r="C124" s="11" t="s">
        <v>1908</v>
      </c>
      <c r="D124" s="648">
        <v>183098.24988478114</v>
      </c>
    </row>
    <row r="125" spans="1:4" ht="30" customHeight="1" thickTop="1" thickBot="1">
      <c r="A125" s="10" t="s">
        <v>316</v>
      </c>
      <c r="B125" s="8" t="s">
        <v>113</v>
      </c>
      <c r="C125" s="11" t="s">
        <v>317</v>
      </c>
      <c r="D125" s="648">
        <v>132237.62491678639</v>
      </c>
    </row>
    <row r="126" spans="1:4" ht="30" customHeight="1" thickTop="1" thickBot="1">
      <c r="A126" s="10" t="s">
        <v>307</v>
      </c>
      <c r="B126" s="8" t="s">
        <v>113</v>
      </c>
      <c r="C126" s="11" t="s">
        <v>308</v>
      </c>
      <c r="D126" s="648">
        <v>205044.75029668387</v>
      </c>
    </row>
    <row r="127" spans="1:4" ht="30" customHeight="1" thickTop="1" thickBot="1">
      <c r="A127" s="10" t="s">
        <v>324</v>
      </c>
      <c r="B127" s="8" t="s">
        <v>113</v>
      </c>
      <c r="C127" s="11" t="s">
        <v>325</v>
      </c>
      <c r="D127" s="648">
        <v>5918.616717313781</v>
      </c>
    </row>
    <row r="128" spans="1:4" ht="30" customHeight="1" thickTop="1" thickBot="1">
      <c r="A128" s="10" t="s">
        <v>326</v>
      </c>
      <c r="B128" s="8" t="s">
        <v>113</v>
      </c>
      <c r="C128" s="11" t="s">
        <v>327</v>
      </c>
      <c r="D128" s="648">
        <v>124214.05928222813</v>
      </c>
    </row>
    <row r="129" spans="1:4" ht="30" customHeight="1" thickTop="1" thickBot="1">
      <c r="A129" s="10" t="s">
        <v>328</v>
      </c>
      <c r="B129" s="8" t="s">
        <v>113</v>
      </c>
      <c r="C129" s="11" t="s">
        <v>329</v>
      </c>
      <c r="D129" s="648">
        <v>930.90316634694489</v>
      </c>
    </row>
    <row r="130" spans="1:4" ht="30" customHeight="1" thickTop="1" thickBot="1">
      <c r="A130" s="10" t="s">
        <v>330</v>
      </c>
      <c r="B130" s="8" t="s">
        <v>113</v>
      </c>
      <c r="C130" s="11" t="s">
        <v>331</v>
      </c>
      <c r="D130" s="648">
        <v>2447.2090947909223</v>
      </c>
    </row>
    <row r="131" spans="1:4" ht="30" customHeight="1" thickTop="1" thickBot="1">
      <c r="A131" s="10" t="s">
        <v>332</v>
      </c>
      <c r="B131" s="8" t="s">
        <v>113</v>
      </c>
      <c r="C131" s="11" t="s">
        <v>333</v>
      </c>
      <c r="D131" s="648">
        <v>3453.9788187476402</v>
      </c>
    </row>
    <row r="132" spans="1:4" ht="30" customHeight="1" thickTop="1" thickBot="1">
      <c r="A132" s="10" t="s">
        <v>334</v>
      </c>
      <c r="B132" s="8" t="s">
        <v>113</v>
      </c>
      <c r="C132" s="11" t="s">
        <v>1676</v>
      </c>
      <c r="D132" s="648">
        <v>7048.413291448509</v>
      </c>
    </row>
    <row r="133" spans="1:4" ht="30" customHeight="1" thickTop="1" thickBot="1">
      <c r="A133" s="10" t="s">
        <v>335</v>
      </c>
      <c r="B133" s="8" t="s">
        <v>92</v>
      </c>
      <c r="C133" s="11" t="s">
        <v>1910</v>
      </c>
      <c r="D133" s="648">
        <v>366457.13020168134</v>
      </c>
    </row>
    <row r="134" spans="1:4" ht="30" customHeight="1" thickTop="1" thickBot="1">
      <c r="A134" s="10" t="s">
        <v>336</v>
      </c>
      <c r="B134" s="8" t="s">
        <v>113</v>
      </c>
      <c r="C134" s="11" t="s">
        <v>337</v>
      </c>
      <c r="D134" s="648">
        <v>34592.337927522625</v>
      </c>
    </row>
    <row r="135" spans="1:4" ht="30" customHeight="1" thickTop="1" thickBot="1">
      <c r="A135" s="10" t="s">
        <v>338</v>
      </c>
      <c r="B135" s="8" t="s">
        <v>339</v>
      </c>
      <c r="C135" s="11" t="s">
        <v>340</v>
      </c>
      <c r="D135" s="648">
        <v>1265.7150952496479</v>
      </c>
    </row>
    <row r="136" spans="1:4" ht="30" customHeight="1" thickTop="1" thickBot="1">
      <c r="A136" s="10" t="s">
        <v>352</v>
      </c>
      <c r="B136" s="8" t="s">
        <v>339</v>
      </c>
      <c r="C136" s="11" t="s">
        <v>353</v>
      </c>
      <c r="D136" s="648">
        <v>1702.3591674100073</v>
      </c>
    </row>
    <row r="137" spans="1:4" ht="30" customHeight="1" thickTop="1" thickBot="1">
      <c r="A137" s="10" t="s">
        <v>343</v>
      </c>
      <c r="B137" s="8" t="s">
        <v>344</v>
      </c>
      <c r="C137" s="11" t="s">
        <v>345</v>
      </c>
      <c r="D137" s="648">
        <v>0.28117963582308247</v>
      </c>
    </row>
    <row r="138" spans="1:4" ht="30" customHeight="1" thickTop="1" thickBot="1">
      <c r="A138" s="10" t="s">
        <v>346</v>
      </c>
      <c r="B138" s="8" t="s">
        <v>344</v>
      </c>
      <c r="C138" s="11" t="s">
        <v>347</v>
      </c>
      <c r="D138" s="648">
        <v>1025.2237514834194</v>
      </c>
    </row>
    <row r="139" spans="1:4" ht="30" customHeight="1" thickTop="1" thickBot="1">
      <c r="A139" s="10" t="s">
        <v>350</v>
      </c>
      <c r="B139" s="8" t="s">
        <v>339</v>
      </c>
      <c r="C139" s="11" t="s">
        <v>351</v>
      </c>
      <c r="D139" s="648">
        <v>2620.4719087916201</v>
      </c>
    </row>
    <row r="140" spans="1:4" ht="30" customHeight="1" thickTop="1" thickBot="1">
      <c r="A140" s="10" t="s">
        <v>348</v>
      </c>
      <c r="B140" s="8" t="s">
        <v>339</v>
      </c>
      <c r="C140" s="11" t="s">
        <v>349</v>
      </c>
      <c r="D140" s="648">
        <v>1354.3205757095973</v>
      </c>
    </row>
    <row r="141" spans="1:4" ht="30" customHeight="1" thickTop="1" thickBot="1">
      <c r="A141" s="10" t="s">
        <v>356</v>
      </c>
      <c r="B141" s="8" t="s">
        <v>113</v>
      </c>
      <c r="C141" s="11" t="s">
        <v>357</v>
      </c>
      <c r="D141" s="648">
        <v>70749.665866119292</v>
      </c>
    </row>
    <row r="142" spans="1:4" ht="30" customHeight="1" thickTop="1" thickBot="1">
      <c r="A142" s="10" t="s">
        <v>341</v>
      </c>
      <c r="B142" s="8" t="s">
        <v>339</v>
      </c>
      <c r="C142" s="11" t="s">
        <v>342</v>
      </c>
      <c r="D142" s="648">
        <v>1792.0911175930171</v>
      </c>
    </row>
    <row r="143" spans="1:4" ht="30" customHeight="1" thickTop="1" thickBot="1">
      <c r="A143" s="10" t="s">
        <v>354</v>
      </c>
      <c r="B143" s="8" t="s">
        <v>113</v>
      </c>
      <c r="C143" s="11" t="s">
        <v>355</v>
      </c>
      <c r="D143" s="648">
        <v>60659.413704019484</v>
      </c>
    </row>
    <row r="144" spans="1:4" ht="30" customHeight="1" thickTop="1" thickBot="1">
      <c r="A144" s="10" t="s">
        <v>359</v>
      </c>
      <c r="B144" s="8" t="s">
        <v>113</v>
      </c>
      <c r="C144" s="11" t="s">
        <v>360</v>
      </c>
      <c r="D144" s="648">
        <v>219564.7778421673</v>
      </c>
    </row>
    <row r="145" spans="1:4" ht="68.25" customHeight="1" thickTop="1" thickBot="1">
      <c r="A145" s="10" t="s">
        <v>358</v>
      </c>
      <c r="B145" s="8" t="s">
        <v>113</v>
      </c>
      <c r="C145" s="11" t="s">
        <v>2197</v>
      </c>
      <c r="D145" s="648">
        <v>263751.11275412748</v>
      </c>
    </row>
    <row r="146" spans="1:4" ht="30" customHeight="1" thickTop="1" thickBot="1">
      <c r="A146" s="10" t="s">
        <v>361</v>
      </c>
      <c r="B146" s="8" t="s">
        <v>113</v>
      </c>
      <c r="C146" s="11" t="s">
        <v>1911</v>
      </c>
      <c r="D146" s="648">
        <v>128539.47828973668</v>
      </c>
    </row>
    <row r="147" spans="1:4" ht="30" customHeight="1" thickTop="1" thickBot="1">
      <c r="A147" s="10" t="s">
        <v>362</v>
      </c>
      <c r="B147" s="8" t="s">
        <v>113</v>
      </c>
      <c r="C147" s="11" t="s">
        <v>1912</v>
      </c>
      <c r="D147" s="648">
        <v>164417.18347289896</v>
      </c>
    </row>
    <row r="148" spans="1:4" ht="30" customHeight="1" thickTop="1" thickBot="1">
      <c r="A148" s="10" t="s">
        <v>367</v>
      </c>
      <c r="B148" s="8" t="s">
        <v>113</v>
      </c>
      <c r="C148" s="11" t="s">
        <v>368</v>
      </c>
      <c r="D148" s="648">
        <v>9683.862993906203</v>
      </c>
    </row>
    <row r="149" spans="1:4" ht="30" customHeight="1" thickTop="1" thickBot="1">
      <c r="A149" s="10" t="s">
        <v>363</v>
      </c>
      <c r="B149" s="8" t="s">
        <v>113</v>
      </c>
      <c r="C149" s="11" t="s">
        <v>364</v>
      </c>
      <c r="D149" s="648">
        <v>10223.288272993826</v>
      </c>
    </row>
    <row r="150" spans="1:4" ht="30" customHeight="1" thickTop="1" thickBot="1">
      <c r="A150" s="10" t="s">
        <v>158</v>
      </c>
      <c r="B150" s="8" t="s">
        <v>113</v>
      </c>
      <c r="C150" s="11" t="s">
        <v>159</v>
      </c>
      <c r="D150" s="648">
        <v>61032.749961593712</v>
      </c>
    </row>
    <row r="151" spans="1:4" ht="30" customHeight="1" thickTop="1" thickBot="1">
      <c r="A151" s="10" t="s">
        <v>369</v>
      </c>
      <c r="B151" s="8" t="s">
        <v>113</v>
      </c>
      <c r="C151" s="11" t="s">
        <v>370</v>
      </c>
      <c r="D151" s="648">
        <v>121048.28742382753</v>
      </c>
    </row>
    <row r="152" spans="1:4" ht="30" customHeight="1" thickTop="1" thickBot="1">
      <c r="A152" s="10" t="s">
        <v>371</v>
      </c>
      <c r="B152" s="8" t="s">
        <v>113</v>
      </c>
      <c r="C152" s="11" t="s">
        <v>372</v>
      </c>
      <c r="D152" s="648">
        <v>97396.256390924842</v>
      </c>
    </row>
    <row r="153" spans="1:4" ht="30" customHeight="1" thickTop="1" thickBot="1">
      <c r="A153" s="10" t="s">
        <v>365</v>
      </c>
      <c r="B153" s="8" t="s">
        <v>113</v>
      </c>
      <c r="C153" s="11" t="s">
        <v>366</v>
      </c>
      <c r="D153" s="648">
        <v>81376.999948791621</v>
      </c>
    </row>
    <row r="154" spans="1:4" ht="30" customHeight="1" thickTop="1" thickBot="1">
      <c r="A154" s="10" t="s">
        <v>373</v>
      </c>
      <c r="B154" s="8" t="s">
        <v>113</v>
      </c>
      <c r="C154" s="11" t="s">
        <v>374</v>
      </c>
      <c r="D154" s="648">
        <v>82017.900118673555</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8" customWidth="1"/>
    <col min="4" max="4" width="18" style="183" customWidth="1"/>
  </cols>
  <sheetData>
    <row r="1" spans="1:4" ht="81.75" customHeight="1" thickTop="1" thickBot="1">
      <c r="A1" s="687" t="s">
        <v>1850</v>
      </c>
      <c r="B1" s="688"/>
      <c r="C1" s="688"/>
      <c r="D1" s="689"/>
    </row>
    <row r="2" spans="1:4" ht="46.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2239</v>
      </c>
      <c r="D6" s="646">
        <v>3209.2459321171045</v>
      </c>
    </row>
    <row r="7" spans="1:4" ht="16.5" thickTop="1" thickBot="1">
      <c r="A7" s="663" t="s">
        <v>747</v>
      </c>
      <c r="B7" s="663" t="s">
        <v>377</v>
      </c>
      <c r="C7" s="664" t="s">
        <v>748</v>
      </c>
      <c r="D7" s="646">
        <v>2905.0010323327565</v>
      </c>
    </row>
    <row r="8" spans="1:4" ht="16.5" thickTop="1" thickBot="1">
      <c r="A8" s="663" t="s">
        <v>743</v>
      </c>
      <c r="B8" s="663" t="s">
        <v>377</v>
      </c>
      <c r="C8" s="664" t="s">
        <v>744</v>
      </c>
      <c r="D8" s="646">
        <v>4134.1602208277345</v>
      </c>
    </row>
    <row r="9" spans="1:4" ht="16.5" thickTop="1" thickBot="1">
      <c r="A9" s="663" t="s">
        <v>745</v>
      </c>
      <c r="B9" s="663" t="s">
        <v>377</v>
      </c>
      <c r="C9" s="664" t="s">
        <v>746</v>
      </c>
      <c r="D9" s="646">
        <v>3343.369573459147</v>
      </c>
    </row>
    <row r="10" spans="1:4" ht="16.5" thickTop="1" thickBot="1">
      <c r="A10" s="663" t="s">
        <v>1668</v>
      </c>
      <c r="B10" s="663" t="s">
        <v>377</v>
      </c>
      <c r="C10" s="664" t="s">
        <v>1667</v>
      </c>
      <c r="D10" s="646">
        <v>3905.1913470588138</v>
      </c>
    </row>
    <row r="11" spans="1:4" ht="16.5" thickTop="1" thickBot="1">
      <c r="A11" s="663" t="s">
        <v>751</v>
      </c>
      <c r="B11" s="663" t="s">
        <v>377</v>
      </c>
      <c r="C11" s="664" t="s">
        <v>752</v>
      </c>
      <c r="D11" s="646">
        <v>9345.7143964356455</v>
      </c>
    </row>
    <row r="12" spans="1:4" ht="16.5" thickTop="1" thickBot="1">
      <c r="A12" s="663" t="s">
        <v>749</v>
      </c>
      <c r="B12" s="663" t="s">
        <v>377</v>
      </c>
      <c r="C12" s="664" t="s">
        <v>750</v>
      </c>
      <c r="D12" s="646">
        <v>4738.3963190524146</v>
      </c>
    </row>
    <row r="13" spans="1:4" ht="16.5" thickTop="1" thickBot="1">
      <c r="A13" s="663" t="s">
        <v>753</v>
      </c>
      <c r="B13" s="663" t="s">
        <v>92</v>
      </c>
      <c r="C13" s="664" t="s">
        <v>1935</v>
      </c>
      <c r="D13" s="646">
        <v>1753.4139541720911</v>
      </c>
    </row>
    <row r="14" spans="1:4" ht="16.5" thickTop="1" thickBot="1">
      <c r="A14" s="663" t="s">
        <v>755</v>
      </c>
      <c r="B14" s="663" t="s">
        <v>233</v>
      </c>
      <c r="C14" s="664" t="s">
        <v>1937</v>
      </c>
      <c r="D14" s="646">
        <v>62245.612350513991</v>
      </c>
    </row>
    <row r="15" spans="1:4" ht="16.5" thickTop="1" thickBot="1">
      <c r="A15" s="663" t="s">
        <v>756</v>
      </c>
      <c r="B15" s="663" t="s">
        <v>92</v>
      </c>
      <c r="C15" s="664" t="s">
        <v>1938</v>
      </c>
      <c r="D15" s="646">
        <v>1118.701529669712</v>
      </c>
    </row>
    <row r="16" spans="1:4" ht="16.5" thickTop="1" thickBot="1">
      <c r="A16" s="663" t="s">
        <v>754</v>
      </c>
      <c r="B16" s="663" t="s">
        <v>233</v>
      </c>
      <c r="C16" s="664" t="s">
        <v>1936</v>
      </c>
      <c r="D16" s="646">
        <v>51577.3588986139</v>
      </c>
    </row>
    <row r="17" spans="1:4" ht="16.5" thickTop="1" thickBot="1">
      <c r="A17" s="663" t="s">
        <v>776</v>
      </c>
      <c r="B17" s="663" t="s">
        <v>422</v>
      </c>
      <c r="C17" s="664" t="s">
        <v>777</v>
      </c>
      <c r="D17" s="646">
        <v>9993.007282498218</v>
      </c>
    </row>
    <row r="18" spans="1:4" ht="16.5" thickTop="1" thickBot="1">
      <c r="A18" s="663" t="s">
        <v>757</v>
      </c>
      <c r="B18" s="663" t="s">
        <v>387</v>
      </c>
      <c r="C18" s="664" t="s">
        <v>1939</v>
      </c>
      <c r="D18" s="646">
        <v>85844.246923864514</v>
      </c>
    </row>
    <row r="19" spans="1:4" ht="16.5" thickTop="1" thickBot="1">
      <c r="A19" s="663" t="s">
        <v>758</v>
      </c>
      <c r="B19" s="663" t="s">
        <v>387</v>
      </c>
      <c r="C19" s="664" t="s">
        <v>2240</v>
      </c>
      <c r="D19" s="646">
        <v>58238.657059557874</v>
      </c>
    </row>
    <row r="20" spans="1:4" ht="16.5" thickTop="1" thickBot="1">
      <c r="A20" s="663" t="s">
        <v>761</v>
      </c>
      <c r="B20" s="663" t="s">
        <v>387</v>
      </c>
      <c r="C20" s="664" t="s">
        <v>762</v>
      </c>
      <c r="D20" s="646">
        <v>70578.595298187531</v>
      </c>
    </row>
    <row r="21" spans="1:4" ht="16.5" thickTop="1" thickBot="1">
      <c r="A21" s="663" t="s">
        <v>759</v>
      </c>
      <c r="B21" s="663" t="s">
        <v>387</v>
      </c>
      <c r="C21" s="664" t="s">
        <v>2241</v>
      </c>
      <c r="D21" s="646">
        <v>57778.599229855507</v>
      </c>
    </row>
    <row r="22" spans="1:4" ht="16.5" thickTop="1" thickBot="1">
      <c r="A22" s="663" t="s">
        <v>760</v>
      </c>
      <c r="B22" s="663" t="s">
        <v>387</v>
      </c>
      <c r="C22" s="664" t="s">
        <v>2242</v>
      </c>
      <c r="D22" s="646">
        <v>61235.39319911685</v>
      </c>
    </row>
    <row r="23" spans="1:4" ht="16.5" thickTop="1" thickBot="1">
      <c r="A23" s="663" t="s">
        <v>763</v>
      </c>
      <c r="B23" s="663" t="s">
        <v>387</v>
      </c>
      <c r="C23" s="664" t="s">
        <v>764</v>
      </c>
      <c r="D23" s="646">
        <v>68389.610463313365</v>
      </c>
    </row>
    <row r="24" spans="1:4" ht="16.5" thickTop="1" thickBot="1">
      <c r="A24" s="663" t="s">
        <v>772</v>
      </c>
      <c r="B24" s="663" t="s">
        <v>387</v>
      </c>
      <c r="C24" s="664" t="s">
        <v>773</v>
      </c>
      <c r="D24" s="646">
        <v>21020.614661285636</v>
      </c>
    </row>
    <row r="25" spans="1:4" ht="16.5" thickTop="1" thickBot="1">
      <c r="A25" s="663" t="s">
        <v>765</v>
      </c>
      <c r="B25" s="663" t="s">
        <v>387</v>
      </c>
      <c r="C25" s="664" t="s">
        <v>766</v>
      </c>
      <c r="D25" s="646">
        <v>70785.577859869227</v>
      </c>
    </row>
    <row r="26" spans="1:4" ht="16.5" thickTop="1" thickBot="1">
      <c r="A26" s="663" t="s">
        <v>768</v>
      </c>
      <c r="B26" s="663" t="s">
        <v>387</v>
      </c>
      <c r="C26" s="664" t="s">
        <v>2002</v>
      </c>
      <c r="D26" s="646">
        <v>55717.879365935223</v>
      </c>
    </row>
    <row r="27" spans="1:4" ht="16.5" thickTop="1" thickBot="1">
      <c r="A27" s="663" t="s">
        <v>767</v>
      </c>
      <c r="B27" s="663" t="s">
        <v>387</v>
      </c>
      <c r="C27" s="664" t="s">
        <v>2004</v>
      </c>
      <c r="D27" s="646">
        <v>72740.019064922846</v>
      </c>
    </row>
    <row r="28" spans="1:4" ht="16.5" thickTop="1" thickBot="1">
      <c r="A28" s="663" t="s">
        <v>770</v>
      </c>
      <c r="B28" s="663" t="s">
        <v>387</v>
      </c>
      <c r="C28" s="664" t="s">
        <v>2003</v>
      </c>
      <c r="D28" s="646">
        <v>72740.019064922846</v>
      </c>
    </row>
    <row r="29" spans="1:4" ht="16.5" thickTop="1" thickBot="1">
      <c r="A29" s="663" t="s">
        <v>769</v>
      </c>
      <c r="B29" s="663" t="s">
        <v>387</v>
      </c>
      <c r="C29" s="664" t="s">
        <v>2001</v>
      </c>
      <c r="D29" s="646">
        <v>72740.019064922846</v>
      </c>
    </row>
    <row r="30" spans="1:4" ht="16.5" thickTop="1" thickBot="1">
      <c r="A30" s="663" t="s">
        <v>771</v>
      </c>
      <c r="B30" s="663" t="s">
        <v>387</v>
      </c>
      <c r="C30" s="664" t="s">
        <v>2243</v>
      </c>
      <c r="D30" s="646">
        <v>71654.536996685012</v>
      </c>
    </row>
    <row r="31" spans="1:4" ht="16.5" thickTop="1" thickBot="1">
      <c r="A31" s="663" t="s">
        <v>774</v>
      </c>
      <c r="B31" s="663" t="s">
        <v>422</v>
      </c>
      <c r="C31" s="664" t="s">
        <v>775</v>
      </c>
      <c r="D31" s="646">
        <v>74.20287575844651</v>
      </c>
    </row>
    <row r="32" spans="1:4" ht="16.5" thickTop="1" thickBot="1">
      <c r="A32" s="663" t="s">
        <v>779</v>
      </c>
      <c r="B32" s="663" t="s">
        <v>144</v>
      </c>
      <c r="C32" s="664" t="s">
        <v>1941</v>
      </c>
      <c r="D32" s="646">
        <v>720.82793593919462</v>
      </c>
    </row>
    <row r="33" spans="1:4" ht="16.5" thickTop="1" thickBot="1">
      <c r="A33" s="663" t="s">
        <v>780</v>
      </c>
      <c r="B33" s="663" t="s">
        <v>377</v>
      </c>
      <c r="C33" s="664" t="s">
        <v>781</v>
      </c>
      <c r="D33" s="646">
        <v>6815.1620697668095</v>
      </c>
    </row>
    <row r="34" spans="1:4" ht="16.5" thickTop="1" thickBot="1">
      <c r="A34" s="663" t="s">
        <v>786</v>
      </c>
      <c r="B34" s="663" t="s">
        <v>377</v>
      </c>
      <c r="C34" s="664" t="s">
        <v>787</v>
      </c>
      <c r="D34" s="646">
        <v>6271.2030426709935</v>
      </c>
    </row>
    <row r="35" spans="1:4" ht="16.5" thickTop="1" thickBot="1">
      <c r="A35" s="663" t="s">
        <v>782</v>
      </c>
      <c r="B35" s="663" t="s">
        <v>377</v>
      </c>
      <c r="C35" s="664" t="s">
        <v>783</v>
      </c>
      <c r="D35" s="646">
        <v>6118.0271062839156</v>
      </c>
    </row>
    <row r="36" spans="1:4" ht="16.5" thickTop="1" thickBot="1">
      <c r="A36" s="663" t="s">
        <v>784</v>
      </c>
      <c r="B36" s="663" t="s">
        <v>377</v>
      </c>
      <c r="C36" s="664" t="s">
        <v>785</v>
      </c>
      <c r="D36" s="646">
        <v>7568.6933273615441</v>
      </c>
    </row>
    <row r="37" spans="1:4" ht="16.5" thickTop="1" thickBot="1">
      <c r="A37" s="663" t="s">
        <v>898</v>
      </c>
      <c r="B37" s="663" t="s">
        <v>377</v>
      </c>
      <c r="C37" s="664" t="s">
        <v>899</v>
      </c>
      <c r="D37" s="646">
        <v>6054.9546618892355</v>
      </c>
    </row>
    <row r="38" spans="1:4" ht="16.5" thickTop="1" thickBot="1">
      <c r="A38" s="663" t="s">
        <v>788</v>
      </c>
      <c r="B38" s="663" t="s">
        <v>377</v>
      </c>
      <c r="C38" s="664" t="s">
        <v>789</v>
      </c>
      <c r="D38" s="646">
        <v>5947.7778063419428</v>
      </c>
    </row>
    <row r="39" spans="1:4" ht="16.5" thickTop="1" thickBot="1">
      <c r="A39" s="663" t="s">
        <v>917</v>
      </c>
      <c r="B39" s="663" t="s">
        <v>92</v>
      </c>
      <c r="C39" s="664" t="s">
        <v>2244</v>
      </c>
      <c r="D39" s="646">
        <v>263768.96245854982</v>
      </c>
    </row>
    <row r="40" spans="1:4" ht="16.5" thickTop="1" thickBot="1">
      <c r="A40" s="663" t="s">
        <v>896</v>
      </c>
      <c r="B40" s="663" t="s">
        <v>92</v>
      </c>
      <c r="C40" s="664" t="s">
        <v>897</v>
      </c>
      <c r="D40" s="646">
        <v>25773.703827481753</v>
      </c>
    </row>
    <row r="41" spans="1:4" ht="16.5" thickTop="1" thickBot="1">
      <c r="A41" s="663" t="s">
        <v>827</v>
      </c>
      <c r="B41" s="663" t="s">
        <v>92</v>
      </c>
      <c r="C41" s="664" t="s">
        <v>828</v>
      </c>
      <c r="D41" s="646">
        <v>1300.670407937341</v>
      </c>
    </row>
    <row r="42" spans="1:4" ht="16.5" thickTop="1" thickBot="1">
      <c r="A42" s="663" t="s">
        <v>432</v>
      </c>
      <c r="B42" s="663" t="s">
        <v>92</v>
      </c>
      <c r="C42" s="664" t="s">
        <v>433</v>
      </c>
      <c r="D42" s="646">
        <v>11662.571987063266</v>
      </c>
    </row>
    <row r="43" spans="1:4" ht="16.5" thickTop="1" thickBot="1">
      <c r="A43" s="663" t="s">
        <v>376</v>
      </c>
      <c r="B43" s="663" t="s">
        <v>377</v>
      </c>
      <c r="C43" s="664" t="s">
        <v>378</v>
      </c>
      <c r="D43" s="646">
        <v>5671.5717237491517</v>
      </c>
    </row>
    <row r="44" spans="1:4" ht="16.5" thickTop="1" thickBot="1">
      <c r="A44" s="663" t="s">
        <v>379</v>
      </c>
      <c r="B44" s="663" t="s">
        <v>144</v>
      </c>
      <c r="C44" s="664" t="s">
        <v>2245</v>
      </c>
      <c r="D44" s="646">
        <v>15485.080129705522</v>
      </c>
    </row>
    <row r="45" spans="1:4" ht="16.5" thickTop="1" thickBot="1">
      <c r="A45" s="663" t="s">
        <v>778</v>
      </c>
      <c r="B45" s="663" t="s">
        <v>377</v>
      </c>
      <c r="C45" s="664" t="s">
        <v>1940</v>
      </c>
      <c r="D45" s="646">
        <v>6112.5599908401246</v>
      </c>
    </row>
    <row r="46" spans="1:4" ht="16.5" thickTop="1" thickBot="1">
      <c r="A46" s="663" t="s">
        <v>913</v>
      </c>
      <c r="B46" s="663" t="s">
        <v>92</v>
      </c>
      <c r="C46" s="664" t="s">
        <v>1954</v>
      </c>
      <c r="D46" s="646">
        <v>729.30826459730292</v>
      </c>
    </row>
    <row r="47" spans="1:4" ht="16.5" thickTop="1" thickBot="1">
      <c r="A47" s="663" t="s">
        <v>914</v>
      </c>
      <c r="B47" s="663" t="s">
        <v>92</v>
      </c>
      <c r="C47" s="664" t="s">
        <v>1955</v>
      </c>
      <c r="D47" s="646">
        <v>15557.162923299444</v>
      </c>
    </row>
    <row r="48" spans="1:4" ht="16.5" thickTop="1" thickBot="1">
      <c r="A48" s="663" t="s">
        <v>797</v>
      </c>
      <c r="B48" s="663" t="s">
        <v>387</v>
      </c>
      <c r="C48" s="664" t="s">
        <v>798</v>
      </c>
      <c r="D48" s="646">
        <v>47701.848701858471</v>
      </c>
    </row>
    <row r="49" spans="1:4" ht="16.5" thickTop="1" thickBot="1">
      <c r="A49" s="663" t="s">
        <v>800</v>
      </c>
      <c r="B49" s="663" t="s">
        <v>387</v>
      </c>
      <c r="C49" s="664" t="s">
        <v>801</v>
      </c>
      <c r="D49" s="646">
        <v>72082.793593919472</v>
      </c>
    </row>
    <row r="50" spans="1:4" ht="16.5" thickTop="1" thickBot="1">
      <c r="A50" s="663" t="s">
        <v>799</v>
      </c>
      <c r="B50" s="663" t="s">
        <v>387</v>
      </c>
      <c r="C50" s="664" t="s">
        <v>1943</v>
      </c>
      <c r="D50" s="646">
        <v>43087.489870765363</v>
      </c>
    </row>
    <row r="51" spans="1:4" ht="16.5" thickTop="1" thickBot="1">
      <c r="A51" s="663" t="s">
        <v>796</v>
      </c>
      <c r="B51" s="663" t="s">
        <v>387</v>
      </c>
      <c r="C51" s="664" t="s">
        <v>1942</v>
      </c>
      <c r="D51" s="646">
        <v>54061.013953535694</v>
      </c>
    </row>
    <row r="52" spans="1:4" ht="16.5" thickTop="1" thickBot="1">
      <c r="A52" s="663" t="s">
        <v>802</v>
      </c>
      <c r="B52" s="663" t="s">
        <v>387</v>
      </c>
      <c r="C52" s="664" t="s">
        <v>803</v>
      </c>
      <c r="D52" s="646">
        <v>34689.844417073742</v>
      </c>
    </row>
    <row r="53" spans="1:4" ht="16.5" thickTop="1" thickBot="1">
      <c r="A53" s="663" t="s">
        <v>380</v>
      </c>
      <c r="B53" s="663" t="s">
        <v>144</v>
      </c>
      <c r="C53" s="664" t="s">
        <v>381</v>
      </c>
      <c r="D53" s="646">
        <v>5179.3607279395665</v>
      </c>
    </row>
    <row r="54" spans="1:4" ht="16.5" thickTop="1" thickBot="1">
      <c r="A54" s="663" t="s">
        <v>794</v>
      </c>
      <c r="B54" s="663" t="s">
        <v>377</v>
      </c>
      <c r="C54" s="664" t="s">
        <v>795</v>
      </c>
      <c r="D54" s="646">
        <v>2724.7295978501561</v>
      </c>
    </row>
    <row r="55" spans="1:4" ht="16.5" thickTop="1" thickBot="1">
      <c r="A55" s="663" t="s">
        <v>790</v>
      </c>
      <c r="B55" s="663" t="s">
        <v>422</v>
      </c>
      <c r="C55" s="664" t="s">
        <v>791</v>
      </c>
      <c r="D55" s="646">
        <v>6939.9511602385819</v>
      </c>
    </row>
    <row r="56" spans="1:4" ht="16.5" thickTop="1" thickBot="1">
      <c r="A56" s="663" t="s">
        <v>792</v>
      </c>
      <c r="B56" s="663" t="s">
        <v>606</v>
      </c>
      <c r="C56" s="664" t="s">
        <v>793</v>
      </c>
      <c r="D56" s="646">
        <v>9417.3148600414097</v>
      </c>
    </row>
    <row r="57" spans="1:4" ht="16.5" thickTop="1" thickBot="1">
      <c r="A57" s="663" t="s">
        <v>382</v>
      </c>
      <c r="B57" s="663" t="s">
        <v>377</v>
      </c>
      <c r="C57" s="664" t="s">
        <v>383</v>
      </c>
      <c r="D57" s="646">
        <v>4207.3030555039168</v>
      </c>
    </row>
    <row r="58" spans="1:4" ht="16.5" thickTop="1" thickBot="1">
      <c r="A58" s="663" t="s">
        <v>384</v>
      </c>
      <c r="B58" s="663" t="s">
        <v>377</v>
      </c>
      <c r="C58" s="664" t="s">
        <v>385</v>
      </c>
      <c r="D58" s="646">
        <v>3737.704856061177</v>
      </c>
    </row>
    <row r="59" spans="1:4" ht="16.5" thickTop="1" thickBot="1">
      <c r="A59" s="663" t="s">
        <v>386</v>
      </c>
      <c r="B59" s="663" t="s">
        <v>387</v>
      </c>
      <c r="C59" s="664" t="s">
        <v>2246</v>
      </c>
      <c r="D59" s="646">
        <v>37056.322530762125</v>
      </c>
    </row>
    <row r="60" spans="1:4" ht="16.5" thickTop="1" thickBot="1">
      <c r="A60" s="663" t="s">
        <v>388</v>
      </c>
      <c r="B60" s="663" t="s">
        <v>377</v>
      </c>
      <c r="C60" s="664" t="s">
        <v>389</v>
      </c>
      <c r="D60" s="646">
        <v>8849.2229547358766</v>
      </c>
    </row>
    <row r="61" spans="1:4" ht="16.5" thickTop="1" thickBot="1">
      <c r="A61" s="663" t="s">
        <v>390</v>
      </c>
      <c r="B61" s="663" t="s">
        <v>233</v>
      </c>
      <c r="C61" s="664" t="s">
        <v>391</v>
      </c>
      <c r="D61" s="646">
        <v>100302.37939385371</v>
      </c>
    </row>
    <row r="62" spans="1:4" ht="16.5" thickTop="1" thickBot="1">
      <c r="A62" s="663" t="s">
        <v>398</v>
      </c>
      <c r="B62" s="663" t="s">
        <v>233</v>
      </c>
      <c r="C62" s="664" t="s">
        <v>399</v>
      </c>
      <c r="D62" s="646">
        <v>7930.370408455924</v>
      </c>
    </row>
    <row r="63" spans="1:4" ht="16.5" thickTop="1" thickBot="1">
      <c r="A63" s="663" t="s">
        <v>392</v>
      </c>
      <c r="B63" s="663" t="s">
        <v>387</v>
      </c>
      <c r="C63" s="664" t="s">
        <v>393</v>
      </c>
      <c r="D63" s="646">
        <v>16122.164820145899</v>
      </c>
    </row>
    <row r="64" spans="1:4" ht="16.5" thickTop="1" thickBot="1">
      <c r="A64" s="663" t="s">
        <v>400</v>
      </c>
      <c r="B64" s="663" t="s">
        <v>92</v>
      </c>
      <c r="C64" s="664" t="s">
        <v>401</v>
      </c>
      <c r="D64" s="646">
        <v>37101.437879223253</v>
      </c>
    </row>
    <row r="65" spans="1:6" ht="16.5" thickTop="1" thickBot="1">
      <c r="A65" s="663" t="s">
        <v>394</v>
      </c>
      <c r="B65" s="663" t="s">
        <v>92</v>
      </c>
      <c r="C65" s="664" t="s">
        <v>395</v>
      </c>
      <c r="D65" s="646">
        <v>66500.023631713702</v>
      </c>
    </row>
    <row r="66" spans="1:6" ht="16.5" thickTop="1" thickBot="1">
      <c r="A66" s="663" t="s">
        <v>396</v>
      </c>
      <c r="B66" s="663" t="s">
        <v>92</v>
      </c>
      <c r="C66" s="664" t="s">
        <v>397</v>
      </c>
      <c r="D66" s="646">
        <v>73500.068520905799</v>
      </c>
    </row>
    <row r="67" spans="1:6" ht="16.5" thickTop="1" thickBot="1">
      <c r="A67" s="663" t="s">
        <v>918</v>
      </c>
      <c r="B67" s="663" t="s">
        <v>144</v>
      </c>
      <c r="C67" s="664" t="s">
        <v>919</v>
      </c>
      <c r="D67" s="646">
        <v>6932.6686780034315</v>
      </c>
      <c r="F67" s="106"/>
    </row>
    <row r="68" spans="1:6" ht="16.5" thickTop="1" thickBot="1">
      <c r="A68" s="663" t="s">
        <v>402</v>
      </c>
      <c r="B68" s="663" t="s">
        <v>377</v>
      </c>
      <c r="C68" s="664" t="s">
        <v>403</v>
      </c>
      <c r="D68" s="646">
        <v>883.01422152551345</v>
      </c>
    </row>
    <row r="69" spans="1:6" ht="16.5" thickTop="1" thickBot="1">
      <c r="A69" s="663" t="s">
        <v>404</v>
      </c>
      <c r="B69" s="663" t="s">
        <v>377</v>
      </c>
      <c r="C69" s="664" t="s">
        <v>405</v>
      </c>
      <c r="D69" s="646">
        <v>6770.4823924171124</v>
      </c>
    </row>
    <row r="70" spans="1:6" ht="16.5" thickTop="1" thickBot="1">
      <c r="A70" s="663" t="s">
        <v>406</v>
      </c>
      <c r="B70" s="663" t="s">
        <v>144</v>
      </c>
      <c r="C70" s="664" t="s">
        <v>407</v>
      </c>
      <c r="D70" s="646">
        <v>39624.335655010436</v>
      </c>
    </row>
    <row r="71" spans="1:6" ht="16.5" thickTop="1" thickBot="1">
      <c r="A71" s="663" t="s">
        <v>408</v>
      </c>
      <c r="B71" s="663" t="s">
        <v>92</v>
      </c>
      <c r="C71" s="664" t="s">
        <v>409</v>
      </c>
      <c r="D71" s="646">
        <v>11349.926136051676</v>
      </c>
      <c r="F71" s="106"/>
    </row>
    <row r="72" spans="1:6" ht="16.5" thickTop="1" thickBot="1">
      <c r="A72" s="663" t="s">
        <v>410</v>
      </c>
      <c r="B72" s="663" t="s">
        <v>92</v>
      </c>
      <c r="C72" s="664" t="s">
        <v>411</v>
      </c>
      <c r="D72" s="646">
        <v>1923931.1026239188</v>
      </c>
    </row>
    <row r="73" spans="1:6" ht="16.5" thickTop="1" thickBot="1">
      <c r="A73" s="663" t="s">
        <v>810</v>
      </c>
      <c r="B73" s="663" t="s">
        <v>377</v>
      </c>
      <c r="C73" s="664" t="s">
        <v>811</v>
      </c>
      <c r="D73" s="646">
        <v>1753.3553324945517</v>
      </c>
    </row>
    <row r="74" spans="1:6" ht="16.5" thickTop="1" thickBot="1">
      <c r="A74" s="663" t="s">
        <v>805</v>
      </c>
      <c r="B74" s="663" t="s">
        <v>377</v>
      </c>
      <c r="C74" s="664" t="s">
        <v>806</v>
      </c>
      <c r="D74" s="646">
        <v>1483.2270904565219</v>
      </c>
    </row>
    <row r="75" spans="1:6" ht="16.5" thickTop="1" thickBot="1">
      <c r="A75" s="663" t="s">
        <v>808</v>
      </c>
      <c r="B75" s="663" t="s">
        <v>377</v>
      </c>
      <c r="C75" s="664" t="s">
        <v>809</v>
      </c>
      <c r="D75" s="646">
        <v>1475.8951988355011</v>
      </c>
    </row>
    <row r="76" spans="1:6" ht="16.5" thickTop="1" thickBot="1">
      <c r="A76" s="663" t="s">
        <v>822</v>
      </c>
      <c r="B76" s="663" t="s">
        <v>377</v>
      </c>
      <c r="C76" s="664" t="s">
        <v>823</v>
      </c>
      <c r="D76" s="646">
        <v>3477.0324856121356</v>
      </c>
    </row>
    <row r="77" spans="1:6" ht="16.5" thickTop="1" thickBot="1">
      <c r="A77" s="663" t="s">
        <v>807</v>
      </c>
      <c r="B77" s="663" t="s">
        <v>377</v>
      </c>
      <c r="C77" s="664" t="s">
        <v>2037</v>
      </c>
      <c r="D77" s="646">
        <v>1456.8755177210962</v>
      </c>
    </row>
    <row r="78" spans="1:6" ht="16.5" thickTop="1" thickBot="1">
      <c r="A78" s="663" t="s">
        <v>817</v>
      </c>
      <c r="B78" s="663" t="s">
        <v>377</v>
      </c>
      <c r="C78" s="664" t="s">
        <v>818</v>
      </c>
      <c r="D78" s="646">
        <v>2466.7155984272144</v>
      </c>
    </row>
    <row r="79" spans="1:6" ht="16.5" thickTop="1" thickBot="1">
      <c r="A79" s="663" t="s">
        <v>819</v>
      </c>
      <c r="B79" s="663" t="s">
        <v>377</v>
      </c>
      <c r="C79" s="664" t="s">
        <v>2023</v>
      </c>
      <c r="D79" s="646">
        <v>2727.8134693666775</v>
      </c>
    </row>
    <row r="80" spans="1:6" ht="16.5" thickTop="1" thickBot="1">
      <c r="A80" s="663" t="s">
        <v>820</v>
      </c>
      <c r="B80" s="663" t="s">
        <v>377</v>
      </c>
      <c r="C80" s="664" t="s">
        <v>2024</v>
      </c>
      <c r="D80" s="646">
        <v>2737.0260744044126</v>
      </c>
    </row>
    <row r="81" spans="1:4" ht="16.5" thickTop="1" thickBot="1">
      <c r="A81" s="663" t="s">
        <v>812</v>
      </c>
      <c r="B81" s="663" t="s">
        <v>377</v>
      </c>
      <c r="C81" s="664" t="s">
        <v>2247</v>
      </c>
      <c r="D81" s="646">
        <v>2267.5902886678655</v>
      </c>
    </row>
    <row r="82" spans="1:4" ht="16.5" thickTop="1" thickBot="1">
      <c r="A82" s="663" t="s">
        <v>813</v>
      </c>
      <c r="B82" s="663" t="s">
        <v>377</v>
      </c>
      <c r="C82" s="664" t="s">
        <v>2248</v>
      </c>
      <c r="D82" s="646">
        <v>2335.741909365534</v>
      </c>
    </row>
    <row r="83" spans="1:4" ht="16.5" thickTop="1" thickBot="1">
      <c r="A83" s="663" t="s">
        <v>814</v>
      </c>
      <c r="B83" s="663" t="s">
        <v>377</v>
      </c>
      <c r="C83" s="664" t="s">
        <v>2249</v>
      </c>
      <c r="D83" s="646">
        <v>2335.741909365534</v>
      </c>
    </row>
    <row r="84" spans="1:4" ht="16.5" thickTop="1" thickBot="1">
      <c r="A84" s="663" t="s">
        <v>815</v>
      </c>
      <c r="B84" s="663" t="s">
        <v>377</v>
      </c>
      <c r="C84" s="664" t="s">
        <v>2250</v>
      </c>
      <c r="D84" s="646">
        <v>2394.9385424696197</v>
      </c>
    </row>
    <row r="85" spans="1:4" ht="16.5" thickTop="1" thickBot="1">
      <c r="A85" s="663" t="s">
        <v>821</v>
      </c>
      <c r="B85" s="663" t="s">
        <v>377</v>
      </c>
      <c r="C85" s="664" t="s">
        <v>1944</v>
      </c>
      <c r="D85" s="646">
        <v>2403.893530063202</v>
      </c>
    </row>
    <row r="86" spans="1:4" ht="16.5" thickTop="1" thickBot="1">
      <c r="A86" s="663" t="s">
        <v>816</v>
      </c>
      <c r="B86" s="663" t="s">
        <v>377</v>
      </c>
      <c r="C86" s="664" t="s">
        <v>2251</v>
      </c>
      <c r="D86" s="646">
        <v>3568.0982828990136</v>
      </c>
    </row>
    <row r="87" spans="1:4" ht="16.5" thickTop="1" thickBot="1">
      <c r="A87" s="663" t="s">
        <v>804</v>
      </c>
      <c r="B87" s="663" t="s">
        <v>377</v>
      </c>
      <c r="C87" s="664" t="s">
        <v>2252</v>
      </c>
      <c r="D87" s="646">
        <v>505.12377693565759</v>
      </c>
    </row>
    <row r="88" spans="1:4" ht="16.5" thickTop="1" thickBot="1">
      <c r="A88" s="663" t="s">
        <v>826</v>
      </c>
      <c r="B88" s="663" t="s">
        <v>377</v>
      </c>
      <c r="C88" s="664" t="s">
        <v>1945</v>
      </c>
      <c r="D88" s="646">
        <v>638.30318544951172</v>
      </c>
    </row>
    <row r="89" spans="1:4" ht="16.5" thickTop="1" thickBot="1">
      <c r="A89" s="663" t="s">
        <v>824</v>
      </c>
      <c r="B89" s="663" t="s">
        <v>377</v>
      </c>
      <c r="C89" s="664" t="s">
        <v>825</v>
      </c>
      <c r="D89" s="646">
        <v>716.58777161014052</v>
      </c>
    </row>
    <row r="90" spans="1:4" ht="16.5" thickTop="1" thickBot="1">
      <c r="A90" s="663" t="s">
        <v>915</v>
      </c>
      <c r="B90" s="663" t="s">
        <v>233</v>
      </c>
      <c r="C90" s="664" t="s">
        <v>916</v>
      </c>
      <c r="D90" s="646">
        <v>8070.0927592721891</v>
      </c>
    </row>
    <row r="91" spans="1:4" ht="16.5" thickTop="1" thickBot="1">
      <c r="A91" s="663" t="s">
        <v>412</v>
      </c>
      <c r="B91" s="663" t="s">
        <v>377</v>
      </c>
      <c r="C91" s="664" t="s">
        <v>2253</v>
      </c>
      <c r="D91" s="646">
        <v>10164.733937824909</v>
      </c>
    </row>
    <row r="92" spans="1:4" ht="16.5" thickTop="1" thickBot="1">
      <c r="A92" s="663" t="s">
        <v>413</v>
      </c>
      <c r="B92" s="663" t="s">
        <v>144</v>
      </c>
      <c r="C92" s="664" t="s">
        <v>414</v>
      </c>
      <c r="D92" s="646">
        <v>38095.599457645229</v>
      </c>
    </row>
    <row r="93" spans="1:4" ht="16.5" thickTop="1" thickBot="1">
      <c r="A93" s="663" t="s">
        <v>415</v>
      </c>
      <c r="B93" s="663" t="s">
        <v>144</v>
      </c>
      <c r="C93" s="664" t="s">
        <v>416</v>
      </c>
      <c r="D93" s="646">
        <v>953.81030647920511</v>
      </c>
    </row>
    <row r="94" spans="1:4" ht="16.5" thickTop="1" thickBot="1">
      <c r="A94" s="663" t="s">
        <v>417</v>
      </c>
      <c r="B94" s="663" t="s">
        <v>144</v>
      </c>
      <c r="C94" s="664" t="s">
        <v>418</v>
      </c>
      <c r="D94" s="646">
        <v>1359.315052824398</v>
      </c>
    </row>
    <row r="95" spans="1:4" ht="16.5" thickTop="1" thickBot="1">
      <c r="A95" s="663" t="s">
        <v>419</v>
      </c>
      <c r="B95" s="663" t="s">
        <v>377</v>
      </c>
      <c r="C95" s="664" t="s">
        <v>420</v>
      </c>
      <c r="D95" s="646">
        <v>5698.7808582486923</v>
      </c>
    </row>
    <row r="96" spans="1:4" ht="16.5" thickTop="1" thickBot="1">
      <c r="A96" s="663" t="s">
        <v>436</v>
      </c>
      <c r="B96" s="663" t="s">
        <v>377</v>
      </c>
      <c r="C96" s="664" t="s">
        <v>437</v>
      </c>
      <c r="D96" s="646">
        <v>3302.0324234234154</v>
      </c>
    </row>
    <row r="97" spans="1:4" ht="16.5" thickTop="1" thickBot="1">
      <c r="A97" s="663" t="s">
        <v>434</v>
      </c>
      <c r="B97" s="663" t="s">
        <v>377</v>
      </c>
      <c r="C97" s="664" t="s">
        <v>435</v>
      </c>
      <c r="D97" s="646">
        <v>5633.0583111483538</v>
      </c>
    </row>
    <row r="98" spans="1:4" ht="16.5" thickTop="1" thickBot="1">
      <c r="A98" s="663" t="s">
        <v>421</v>
      </c>
      <c r="B98" s="663" t="s">
        <v>422</v>
      </c>
      <c r="C98" s="664" t="s">
        <v>423</v>
      </c>
      <c r="D98" s="646">
        <v>4097.1889559934134</v>
      </c>
    </row>
    <row r="99" spans="1:4" ht="16.5" thickTop="1" thickBot="1">
      <c r="A99" s="663" t="s">
        <v>835</v>
      </c>
      <c r="B99" s="663" t="s">
        <v>387</v>
      </c>
      <c r="C99" s="664" t="s">
        <v>2254</v>
      </c>
      <c r="D99" s="646">
        <v>428463.72926193703</v>
      </c>
    </row>
    <row r="100" spans="1:4" ht="16.5" thickTop="1" thickBot="1">
      <c r="A100" s="663" t="s">
        <v>836</v>
      </c>
      <c r="B100" s="663" t="s">
        <v>387</v>
      </c>
      <c r="C100" s="664" t="s">
        <v>2255</v>
      </c>
      <c r="D100" s="646">
        <v>393275.24151976651</v>
      </c>
    </row>
    <row r="101" spans="1:4" ht="16.5" thickTop="1" thickBot="1">
      <c r="A101" s="663" t="s">
        <v>837</v>
      </c>
      <c r="B101" s="663" t="s">
        <v>387</v>
      </c>
      <c r="C101" s="664" t="s">
        <v>2256</v>
      </c>
      <c r="D101" s="646">
        <v>453485.57499233453</v>
      </c>
    </row>
    <row r="102" spans="1:4" ht="16.5" thickTop="1" thickBot="1">
      <c r="A102" s="663" t="s">
        <v>838</v>
      </c>
      <c r="B102" s="663" t="s">
        <v>387</v>
      </c>
      <c r="C102" s="664" t="s">
        <v>2257</v>
      </c>
      <c r="D102" s="646">
        <v>415536.10424730042</v>
      </c>
    </row>
    <row r="103" spans="1:4" ht="16.5" thickTop="1" thickBot="1">
      <c r="A103" s="663" t="s">
        <v>839</v>
      </c>
      <c r="B103" s="663" t="s">
        <v>387</v>
      </c>
      <c r="C103" s="664" t="s">
        <v>2258</v>
      </c>
      <c r="D103" s="646">
        <v>429316.6383167262</v>
      </c>
    </row>
    <row r="104" spans="1:4" ht="16.5" thickTop="1" thickBot="1">
      <c r="A104" s="663" t="s">
        <v>833</v>
      </c>
      <c r="B104" s="663" t="s">
        <v>387</v>
      </c>
      <c r="C104" s="664" t="s">
        <v>2006</v>
      </c>
      <c r="D104" s="646">
        <v>311652.07818547537</v>
      </c>
    </row>
    <row r="105" spans="1:4" ht="16.5" thickTop="1" thickBot="1">
      <c r="A105" s="663" t="s">
        <v>832</v>
      </c>
      <c r="B105" s="663" t="s">
        <v>387</v>
      </c>
      <c r="C105" s="664" t="s">
        <v>2007</v>
      </c>
      <c r="D105" s="646">
        <v>375254.54312128667</v>
      </c>
    </row>
    <row r="106" spans="1:4" ht="16.5" thickTop="1" thickBot="1">
      <c r="A106" s="663" t="s">
        <v>1661</v>
      </c>
      <c r="B106" s="663" t="s">
        <v>387</v>
      </c>
      <c r="C106" s="664" t="s">
        <v>2005</v>
      </c>
      <c r="D106" s="646">
        <v>389035.07719071244</v>
      </c>
    </row>
    <row r="107" spans="1:4" ht="16.5" thickTop="1" thickBot="1">
      <c r="A107" s="663" t="s">
        <v>829</v>
      </c>
      <c r="B107" s="663" t="s">
        <v>387</v>
      </c>
      <c r="C107" s="664" t="s">
        <v>2005</v>
      </c>
      <c r="D107" s="646">
        <v>389035.07719071244</v>
      </c>
    </row>
    <row r="108" spans="1:4" ht="16.5" thickTop="1" thickBot="1">
      <c r="A108" s="663" t="s">
        <v>831</v>
      </c>
      <c r="B108" s="663" t="s">
        <v>387</v>
      </c>
      <c r="C108" s="664" t="s">
        <v>2008</v>
      </c>
      <c r="D108" s="646">
        <v>413416.02208277344</v>
      </c>
    </row>
    <row r="109" spans="1:4" ht="16.5" thickTop="1" thickBot="1">
      <c r="A109" s="663" t="s">
        <v>830</v>
      </c>
      <c r="B109" s="663" t="s">
        <v>387</v>
      </c>
      <c r="C109" s="664" t="s">
        <v>2009</v>
      </c>
      <c r="D109" s="646">
        <v>418716.22749409103</v>
      </c>
    </row>
    <row r="110" spans="1:4" ht="16.5" thickTop="1" thickBot="1">
      <c r="A110" s="663" t="s">
        <v>834</v>
      </c>
      <c r="B110" s="663" t="s">
        <v>387</v>
      </c>
      <c r="C110" s="664" t="s">
        <v>2010</v>
      </c>
      <c r="D110" s="646">
        <v>303171.74952736712</v>
      </c>
    </row>
    <row r="111" spans="1:4" ht="16.5" thickTop="1" thickBot="1">
      <c r="A111" s="663" t="s">
        <v>424</v>
      </c>
      <c r="B111" s="663" t="s">
        <v>144</v>
      </c>
      <c r="C111" s="664" t="s">
        <v>425</v>
      </c>
      <c r="D111" s="646">
        <v>1947.295468118089</v>
      </c>
    </row>
    <row r="112" spans="1:4" ht="16.5" thickTop="1" thickBot="1">
      <c r="A112" s="663" t="s">
        <v>426</v>
      </c>
      <c r="B112" s="663" t="s">
        <v>233</v>
      </c>
      <c r="C112" s="664" t="s">
        <v>427</v>
      </c>
      <c r="D112" s="646">
        <v>1266.494683445165</v>
      </c>
    </row>
    <row r="113" spans="1:4" ht="16.5" thickTop="1" thickBot="1">
      <c r="A113" s="663" t="s">
        <v>428</v>
      </c>
      <c r="B113" s="663" t="s">
        <v>92</v>
      </c>
      <c r="C113" s="664" t="s">
        <v>427</v>
      </c>
      <c r="D113" s="646">
        <v>1072.2315547095523</v>
      </c>
    </row>
    <row r="114" spans="1:4" ht="16.5" thickTop="1" thickBot="1">
      <c r="A114" s="663" t="s">
        <v>429</v>
      </c>
      <c r="B114" s="663" t="s">
        <v>144</v>
      </c>
      <c r="C114" s="664" t="s">
        <v>2259</v>
      </c>
      <c r="D114" s="646">
        <v>31158.847572053954</v>
      </c>
    </row>
    <row r="115" spans="1:4" ht="16.5" thickTop="1" thickBot="1">
      <c r="A115" s="663" t="s">
        <v>430</v>
      </c>
      <c r="B115" s="663" t="s">
        <v>92</v>
      </c>
      <c r="C115" s="664" t="s">
        <v>431</v>
      </c>
      <c r="D115" s="646">
        <v>31182.168475863753</v>
      </c>
    </row>
    <row r="116" spans="1:4" ht="16.5" thickTop="1" thickBot="1">
      <c r="A116" s="663" t="s">
        <v>438</v>
      </c>
      <c r="B116" s="663" t="s">
        <v>92</v>
      </c>
      <c r="C116" s="664" t="s">
        <v>1913</v>
      </c>
      <c r="D116" s="646">
        <v>382828.47305159457</v>
      </c>
    </row>
    <row r="117" spans="1:4" ht="16.5" thickTop="1" thickBot="1">
      <c r="A117" s="663" t="s">
        <v>440</v>
      </c>
      <c r="B117" s="663" t="s">
        <v>92</v>
      </c>
      <c r="C117" s="664" t="s">
        <v>441</v>
      </c>
      <c r="D117" s="646">
        <v>50457.955515743626</v>
      </c>
    </row>
    <row r="118" spans="1:4" ht="16.5" thickTop="1" thickBot="1">
      <c r="A118" s="663" t="s">
        <v>439</v>
      </c>
      <c r="B118" s="663" t="s">
        <v>92</v>
      </c>
      <c r="C118" s="664" t="s">
        <v>2260</v>
      </c>
      <c r="D118" s="646">
        <v>50457.955515743626</v>
      </c>
    </row>
    <row r="119" spans="1:4" ht="16.5" thickTop="1" thickBot="1">
      <c r="A119" s="663" t="s">
        <v>443</v>
      </c>
      <c r="B119" s="663" t="s">
        <v>387</v>
      </c>
      <c r="C119" s="664" t="s">
        <v>2261</v>
      </c>
      <c r="D119" s="646">
        <v>3781.1665404339815</v>
      </c>
    </row>
    <row r="120" spans="1:4" ht="16.5" thickTop="1" thickBot="1">
      <c r="A120" s="663" t="s">
        <v>442</v>
      </c>
      <c r="B120" s="663" t="s">
        <v>387</v>
      </c>
      <c r="C120" s="664" t="s">
        <v>2262</v>
      </c>
      <c r="D120" s="646">
        <v>4918.5954978917189</v>
      </c>
    </row>
    <row r="121" spans="1:4" ht="16.5" thickTop="1" thickBot="1">
      <c r="A121" s="663" t="s">
        <v>840</v>
      </c>
      <c r="B121" s="663" t="s">
        <v>606</v>
      </c>
      <c r="C121" s="664" t="s">
        <v>2263</v>
      </c>
      <c r="D121" s="646">
        <v>17843.671537741859</v>
      </c>
    </row>
    <row r="122" spans="1:4" ht="16.5" thickTop="1" thickBot="1">
      <c r="A122" s="663" t="s">
        <v>841</v>
      </c>
      <c r="B122" s="663" t="s">
        <v>606</v>
      </c>
      <c r="C122" s="664" t="s">
        <v>1946</v>
      </c>
      <c r="D122" s="646">
        <v>25440.985974324518</v>
      </c>
    </row>
    <row r="123" spans="1:4" ht="16.5" thickTop="1" thickBot="1">
      <c r="A123" s="663" t="s">
        <v>444</v>
      </c>
      <c r="B123" s="663" t="s">
        <v>387</v>
      </c>
      <c r="C123" s="664" t="s">
        <v>1914</v>
      </c>
      <c r="D123" s="646">
        <v>3072.3448418007201</v>
      </c>
    </row>
    <row r="124" spans="1:4" ht="16.5" thickTop="1" thickBot="1">
      <c r="A124" s="663" t="s">
        <v>445</v>
      </c>
      <c r="B124" s="663" t="s">
        <v>144</v>
      </c>
      <c r="C124" s="664" t="s">
        <v>446</v>
      </c>
      <c r="D124" s="646">
        <v>14665.005211414758</v>
      </c>
    </row>
    <row r="125" spans="1:4" ht="16.5" thickTop="1" thickBot="1">
      <c r="A125" s="663" t="s">
        <v>865</v>
      </c>
      <c r="B125" s="663" t="s">
        <v>422</v>
      </c>
      <c r="C125" s="664" t="s">
        <v>1947</v>
      </c>
      <c r="D125" s="646">
        <v>3254.326122549011</v>
      </c>
    </row>
    <row r="126" spans="1:4" ht="16.5" thickTop="1" thickBot="1">
      <c r="A126" s="663" t="s">
        <v>866</v>
      </c>
      <c r="B126" s="663" t="s">
        <v>422</v>
      </c>
      <c r="C126" s="664" t="s">
        <v>1948</v>
      </c>
      <c r="D126" s="646">
        <v>1922.9145232260282</v>
      </c>
    </row>
    <row r="127" spans="1:4" ht="16.5" thickTop="1" thickBot="1">
      <c r="A127" s="663" t="s">
        <v>864</v>
      </c>
      <c r="B127" s="663" t="s">
        <v>422</v>
      </c>
      <c r="C127" s="664" t="s">
        <v>2264</v>
      </c>
      <c r="D127" s="646">
        <v>1945.1753859535622</v>
      </c>
    </row>
    <row r="128" spans="1:4" ht="16.5" thickTop="1" thickBot="1">
      <c r="A128" s="663" t="s">
        <v>846</v>
      </c>
      <c r="B128" s="663" t="s">
        <v>422</v>
      </c>
      <c r="C128" s="664" t="s">
        <v>847</v>
      </c>
      <c r="D128" s="646">
        <v>1034.3880880727443</v>
      </c>
    </row>
    <row r="129" spans="1:4" ht="16.5" thickTop="1" thickBot="1">
      <c r="A129" s="663" t="s">
        <v>848</v>
      </c>
      <c r="B129" s="663" t="s">
        <v>422</v>
      </c>
      <c r="C129" s="664" t="s">
        <v>849</v>
      </c>
      <c r="D129" s="646">
        <v>1116.3822657858277</v>
      </c>
    </row>
    <row r="130" spans="1:4" ht="16.5" thickTop="1" thickBot="1">
      <c r="A130" s="663" t="s">
        <v>850</v>
      </c>
      <c r="B130" s="663" t="s">
        <v>422</v>
      </c>
      <c r="C130" s="664" t="s">
        <v>851</v>
      </c>
      <c r="D130" s="646">
        <v>1702.9559986563474</v>
      </c>
    </row>
    <row r="131" spans="1:4" ht="16.5" thickTop="1" thickBot="1">
      <c r="A131" s="663" t="s">
        <v>852</v>
      </c>
      <c r="B131" s="663" t="s">
        <v>422</v>
      </c>
      <c r="C131" s="664" t="s">
        <v>853</v>
      </c>
      <c r="D131" s="646">
        <v>1766.0284430510269</v>
      </c>
    </row>
    <row r="132" spans="1:4" ht="16.5" thickTop="1" thickBot="1">
      <c r="A132" s="663" t="s">
        <v>854</v>
      </c>
      <c r="B132" s="663" t="s">
        <v>422</v>
      </c>
      <c r="C132" s="664" t="s">
        <v>855</v>
      </c>
      <c r="D132" s="646">
        <v>1702.9559986563474</v>
      </c>
    </row>
    <row r="133" spans="1:4" ht="16.5" thickTop="1" thickBot="1">
      <c r="A133" s="663" t="s">
        <v>858</v>
      </c>
      <c r="B133" s="663" t="s">
        <v>422</v>
      </c>
      <c r="C133" s="664" t="s">
        <v>859</v>
      </c>
      <c r="D133" s="646">
        <v>1116.3822657858277</v>
      </c>
    </row>
    <row r="134" spans="1:4" ht="16.5" thickTop="1" thickBot="1">
      <c r="A134" s="663" t="s">
        <v>856</v>
      </c>
      <c r="B134" s="663" t="s">
        <v>422</v>
      </c>
      <c r="C134" s="664" t="s">
        <v>857</v>
      </c>
      <c r="D134" s="646">
        <v>1702.9559986563474</v>
      </c>
    </row>
    <row r="135" spans="1:4" ht="16.5" thickTop="1" thickBot="1">
      <c r="A135" s="663" t="s">
        <v>860</v>
      </c>
      <c r="B135" s="663" t="s">
        <v>422</v>
      </c>
      <c r="C135" s="664" t="s">
        <v>861</v>
      </c>
      <c r="D135" s="646">
        <v>1955.2457762350655</v>
      </c>
    </row>
    <row r="136" spans="1:4" ht="16.5" thickTop="1" thickBot="1">
      <c r="A136" s="663" t="s">
        <v>862</v>
      </c>
      <c r="B136" s="663" t="s">
        <v>422</v>
      </c>
      <c r="C136" s="664" t="s">
        <v>863</v>
      </c>
      <c r="D136" s="646">
        <v>2081.3906650244248</v>
      </c>
    </row>
    <row r="137" spans="1:4" ht="16.5" thickTop="1" thickBot="1">
      <c r="A137" s="663" t="s">
        <v>845</v>
      </c>
      <c r="B137" s="663" t="s">
        <v>377</v>
      </c>
      <c r="C137" s="664" t="s">
        <v>2265</v>
      </c>
      <c r="D137" s="646">
        <v>7623.8154636392474</v>
      </c>
    </row>
    <row r="138" spans="1:4" ht="31.5" thickTop="1" thickBot="1">
      <c r="A138" s="663" t="s">
        <v>842</v>
      </c>
      <c r="B138" s="663" t="s">
        <v>843</v>
      </c>
      <c r="C138" s="664" t="s">
        <v>844</v>
      </c>
      <c r="D138" s="646">
        <v>129062.54586418119</v>
      </c>
    </row>
    <row r="139" spans="1:4" ht="16.5" thickTop="1" thickBot="1">
      <c r="A139" s="663" t="s">
        <v>447</v>
      </c>
      <c r="B139" s="663" t="s">
        <v>377</v>
      </c>
      <c r="C139" s="664" t="s">
        <v>448</v>
      </c>
      <c r="D139" s="646">
        <v>6195.6018816061905</v>
      </c>
    </row>
    <row r="140" spans="1:4" ht="16.5" thickTop="1" thickBot="1">
      <c r="A140" s="663" t="s">
        <v>449</v>
      </c>
      <c r="B140" s="663" t="s">
        <v>450</v>
      </c>
      <c r="C140" s="664" t="s">
        <v>2266</v>
      </c>
      <c r="D140" s="646">
        <v>472.77832268953063</v>
      </c>
    </row>
    <row r="141" spans="1:4" ht="16.5" thickTop="1" thickBot="1">
      <c r="A141" s="663" t="s">
        <v>451</v>
      </c>
      <c r="B141" s="663" t="s">
        <v>144</v>
      </c>
      <c r="C141" s="664" t="s">
        <v>2267</v>
      </c>
      <c r="D141" s="646">
        <v>3897.8770635911951</v>
      </c>
    </row>
    <row r="142" spans="1:4" ht="16.5" thickTop="1" thickBot="1">
      <c r="A142" s="663" t="s">
        <v>452</v>
      </c>
      <c r="B142" s="663" t="s">
        <v>92</v>
      </c>
      <c r="C142" s="664" t="s">
        <v>2268</v>
      </c>
      <c r="D142" s="646">
        <v>3097.8009408030953</v>
      </c>
    </row>
    <row r="143" spans="1:4" ht="16.5" thickTop="1" thickBot="1">
      <c r="A143" s="663" t="s">
        <v>453</v>
      </c>
      <c r="B143" s="663" t="s">
        <v>454</v>
      </c>
      <c r="C143" s="664" t="s">
        <v>455</v>
      </c>
      <c r="D143" s="646">
        <v>12364.848144021766</v>
      </c>
    </row>
    <row r="144" spans="1:4" ht="16.5" thickTop="1" thickBot="1">
      <c r="A144" s="663" t="s">
        <v>456</v>
      </c>
      <c r="B144" s="663" t="s">
        <v>422</v>
      </c>
      <c r="C144" s="664" t="s">
        <v>457</v>
      </c>
      <c r="D144" s="646">
        <v>28321.572564467016</v>
      </c>
    </row>
    <row r="145" spans="1:4" ht="16.5" thickTop="1" thickBot="1">
      <c r="A145" s="663" t="s">
        <v>873</v>
      </c>
      <c r="B145" s="663" t="s">
        <v>233</v>
      </c>
      <c r="C145" s="664" t="s">
        <v>875</v>
      </c>
      <c r="D145" s="646">
        <v>21647.544158157925</v>
      </c>
    </row>
    <row r="146" spans="1:4" ht="31.5" thickTop="1" thickBot="1">
      <c r="A146" s="663" t="s">
        <v>867</v>
      </c>
      <c r="B146" s="663" t="s">
        <v>233</v>
      </c>
      <c r="C146" s="664" t="s">
        <v>2269</v>
      </c>
      <c r="D146" s="646">
        <v>4178.1264847556959</v>
      </c>
    </row>
    <row r="147" spans="1:4" ht="16.5" thickTop="1" thickBot="1">
      <c r="A147" s="663" t="s">
        <v>868</v>
      </c>
      <c r="B147" s="663" t="s">
        <v>233</v>
      </c>
      <c r="C147" s="664" t="s">
        <v>2270</v>
      </c>
      <c r="D147" s="646">
        <v>2461.4153930158973</v>
      </c>
    </row>
    <row r="148" spans="1:4" ht="16.5" thickTop="1" thickBot="1">
      <c r="A148" s="663" t="s">
        <v>1691</v>
      </c>
      <c r="B148" s="663" t="s">
        <v>233</v>
      </c>
      <c r="C148" s="664" t="s">
        <v>1949</v>
      </c>
      <c r="D148" s="646">
        <v>353205.68861020543</v>
      </c>
    </row>
    <row r="149" spans="1:4" ht="16.5" thickTop="1" thickBot="1">
      <c r="A149" s="663" t="s">
        <v>869</v>
      </c>
      <c r="B149" s="663" t="s">
        <v>144</v>
      </c>
      <c r="C149" s="664" t="s">
        <v>2271</v>
      </c>
      <c r="D149" s="646">
        <v>34897.612469197396</v>
      </c>
    </row>
    <row r="150" spans="1:4" ht="16.5" thickTop="1" thickBot="1">
      <c r="A150" s="663" t="s">
        <v>870</v>
      </c>
      <c r="B150" s="663" t="s">
        <v>233</v>
      </c>
      <c r="C150" s="664" t="s">
        <v>871</v>
      </c>
      <c r="D150" s="646">
        <v>4682.345413936946</v>
      </c>
    </row>
    <row r="151" spans="1:4" ht="16.5" thickTop="1" thickBot="1">
      <c r="A151" s="663" t="s">
        <v>872</v>
      </c>
      <c r="B151" s="663" t="s">
        <v>450</v>
      </c>
      <c r="C151" s="664" t="s">
        <v>2272</v>
      </c>
      <c r="D151" s="646">
        <v>200524.91500933381</v>
      </c>
    </row>
    <row r="152" spans="1:4" ht="16.5" thickTop="1" thickBot="1">
      <c r="A152" s="663" t="s">
        <v>458</v>
      </c>
      <c r="B152" s="663" t="s">
        <v>92</v>
      </c>
      <c r="C152" s="664" t="s">
        <v>459</v>
      </c>
      <c r="D152" s="646">
        <v>689.06274486808593</v>
      </c>
    </row>
    <row r="153" spans="1:4" ht="16.5" thickTop="1" thickBot="1">
      <c r="A153" s="663" t="s">
        <v>460</v>
      </c>
      <c r="B153" s="663" t="s">
        <v>377</v>
      </c>
      <c r="C153" s="664" t="s">
        <v>461</v>
      </c>
      <c r="D153" s="646">
        <v>39518.331546784088</v>
      </c>
    </row>
    <row r="154" spans="1:4" ht="16.5" thickTop="1" thickBot="1">
      <c r="A154" s="663" t="s">
        <v>462</v>
      </c>
      <c r="B154" s="663" t="s">
        <v>377</v>
      </c>
      <c r="C154" s="664" t="s">
        <v>463</v>
      </c>
      <c r="D154" s="646">
        <v>4492.4541066328047</v>
      </c>
    </row>
    <row r="155" spans="1:4" ht="16.5" thickTop="1" thickBot="1">
      <c r="A155" s="663" t="s">
        <v>909</v>
      </c>
      <c r="B155" s="663" t="s">
        <v>144</v>
      </c>
      <c r="C155" s="664" t="s">
        <v>2273</v>
      </c>
      <c r="D155" s="646">
        <v>61792.454926387501</v>
      </c>
    </row>
    <row r="156" spans="1:4" ht="16.5" thickTop="1" thickBot="1">
      <c r="A156" s="663" t="s">
        <v>910</v>
      </c>
      <c r="B156" s="663" t="s">
        <v>144</v>
      </c>
      <c r="C156" s="664" t="s">
        <v>2274</v>
      </c>
      <c r="D156" s="646">
        <v>17236.164434628419</v>
      </c>
    </row>
    <row r="157" spans="1:4" ht="16.5" thickTop="1" thickBot="1">
      <c r="A157" s="663" t="s">
        <v>911</v>
      </c>
      <c r="B157" s="663" t="s">
        <v>144</v>
      </c>
      <c r="C157" s="664" t="s">
        <v>2275</v>
      </c>
      <c r="D157" s="646">
        <v>30898.705703946394</v>
      </c>
    </row>
    <row r="158" spans="1:4" ht="16.5" thickTop="1" thickBot="1">
      <c r="A158" s="663" t="s">
        <v>912</v>
      </c>
      <c r="B158" s="663" t="s">
        <v>144</v>
      </c>
      <c r="C158" s="664" t="s">
        <v>2276</v>
      </c>
      <c r="D158" s="646">
        <v>61792.454926387501</v>
      </c>
    </row>
    <row r="159" spans="1:4" ht="16.5" thickTop="1" thickBot="1">
      <c r="A159" s="663" t="s">
        <v>466</v>
      </c>
      <c r="B159" s="663" t="s">
        <v>233</v>
      </c>
      <c r="C159" s="664" t="s">
        <v>467</v>
      </c>
      <c r="D159" s="646">
        <v>7973.7396216271663</v>
      </c>
    </row>
    <row r="160" spans="1:4" ht="16.5" thickTop="1" thickBot="1">
      <c r="A160" s="663" t="s">
        <v>902</v>
      </c>
      <c r="B160" s="663" t="s">
        <v>233</v>
      </c>
      <c r="C160" s="664" t="s">
        <v>467</v>
      </c>
      <c r="D160" s="646">
        <v>9114.2332253017594</v>
      </c>
    </row>
    <row r="161" spans="1:4" ht="16.5" thickTop="1" thickBot="1">
      <c r="A161" s="663" t="s">
        <v>468</v>
      </c>
      <c r="B161" s="663" t="s">
        <v>233</v>
      </c>
      <c r="C161" s="664" t="s">
        <v>469</v>
      </c>
      <c r="D161" s="646">
        <v>12344.117188912172</v>
      </c>
    </row>
    <row r="162" spans="1:4" ht="16.5" thickTop="1" thickBot="1">
      <c r="A162" s="663" t="s">
        <v>903</v>
      </c>
      <c r="B162" s="663" t="s">
        <v>233</v>
      </c>
      <c r="C162" s="664" t="s">
        <v>469</v>
      </c>
      <c r="D162" s="646">
        <v>19502.635831484269</v>
      </c>
    </row>
    <row r="163" spans="1:4" ht="16.5" thickTop="1" thickBot="1">
      <c r="A163" s="663" t="s">
        <v>894</v>
      </c>
      <c r="B163" s="663" t="s">
        <v>233</v>
      </c>
      <c r="C163" s="664" t="s">
        <v>895</v>
      </c>
      <c r="D163" s="646">
        <v>6613.1854484264477</v>
      </c>
    </row>
    <row r="164" spans="1:4" ht="16.5" thickTop="1" thickBot="1">
      <c r="A164" s="663" t="s">
        <v>900</v>
      </c>
      <c r="B164" s="663" t="s">
        <v>233</v>
      </c>
      <c r="C164" s="664" t="s">
        <v>895</v>
      </c>
      <c r="D164" s="646">
        <v>13705.786120542834</v>
      </c>
    </row>
    <row r="165" spans="1:4" ht="16.5" thickTop="1" thickBot="1">
      <c r="A165" s="663" t="s">
        <v>907</v>
      </c>
      <c r="B165" s="663" t="s">
        <v>874</v>
      </c>
      <c r="C165" s="664" t="s">
        <v>908</v>
      </c>
      <c r="D165" s="646">
        <v>17673.573927469817</v>
      </c>
    </row>
    <row r="166" spans="1:4" ht="16.5" thickTop="1" thickBot="1">
      <c r="A166" s="663" t="s">
        <v>905</v>
      </c>
      <c r="B166" s="663" t="s">
        <v>233</v>
      </c>
      <c r="C166" s="664" t="s">
        <v>906</v>
      </c>
      <c r="D166" s="646">
        <v>8007.5503354186412</v>
      </c>
    </row>
    <row r="167" spans="1:4" ht="16.5" thickTop="1" thickBot="1">
      <c r="A167" s="663" t="s">
        <v>470</v>
      </c>
      <c r="B167" s="663" t="s">
        <v>233</v>
      </c>
      <c r="C167" s="664" t="s">
        <v>471</v>
      </c>
      <c r="D167" s="646">
        <v>7572.0339408281907</v>
      </c>
    </row>
    <row r="168" spans="1:4" ht="16.5" thickTop="1" thickBot="1">
      <c r="A168" s="663" t="s">
        <v>904</v>
      </c>
      <c r="B168" s="663" t="s">
        <v>233</v>
      </c>
      <c r="C168" s="664" t="s">
        <v>471</v>
      </c>
      <c r="D168" s="646">
        <v>7572.0339408281907</v>
      </c>
    </row>
    <row r="169" spans="1:4" ht="16.5" thickTop="1" thickBot="1">
      <c r="A169" s="663" t="s">
        <v>464</v>
      </c>
      <c r="B169" s="663" t="s">
        <v>233</v>
      </c>
      <c r="C169" s="664" t="s">
        <v>465</v>
      </c>
      <c r="D169" s="646">
        <v>15153.28727095704</v>
      </c>
    </row>
    <row r="170" spans="1:4" ht="16.5" thickTop="1" thickBot="1">
      <c r="A170" s="663" t="s">
        <v>901</v>
      </c>
      <c r="B170" s="663" t="s">
        <v>233</v>
      </c>
      <c r="C170" s="664" t="s">
        <v>465</v>
      </c>
      <c r="D170" s="646">
        <v>8341.4632763316513</v>
      </c>
    </row>
    <row r="171" spans="1:4" ht="16.5" thickTop="1" thickBot="1">
      <c r="A171" s="663" t="s">
        <v>877</v>
      </c>
      <c r="B171" s="663" t="s">
        <v>233</v>
      </c>
      <c r="C171" s="664" t="s">
        <v>878</v>
      </c>
      <c r="D171" s="646">
        <v>18965.884029480134</v>
      </c>
    </row>
    <row r="172" spans="1:4" ht="16.5" thickTop="1" thickBot="1">
      <c r="A172" s="663" t="s">
        <v>890</v>
      </c>
      <c r="B172" s="663" t="s">
        <v>874</v>
      </c>
      <c r="C172" s="664" t="s">
        <v>891</v>
      </c>
      <c r="D172" s="646">
        <v>13065.006338897903</v>
      </c>
    </row>
    <row r="173" spans="1:4" ht="16.5" thickTop="1" thickBot="1">
      <c r="A173" s="663" t="s">
        <v>892</v>
      </c>
      <c r="B173" s="663" t="s">
        <v>874</v>
      </c>
      <c r="C173" s="664" t="s">
        <v>893</v>
      </c>
      <c r="D173" s="646">
        <v>7393.0711528410002</v>
      </c>
    </row>
    <row r="174" spans="1:4" ht="16.5" thickTop="1" thickBot="1">
      <c r="A174" s="663" t="s">
        <v>879</v>
      </c>
      <c r="B174" s="663" t="s">
        <v>233</v>
      </c>
      <c r="C174" s="664" t="s">
        <v>880</v>
      </c>
      <c r="D174" s="646">
        <v>4897.1286805367918</v>
      </c>
    </row>
    <row r="175" spans="1:4" ht="16.5" thickTop="1" thickBot="1">
      <c r="A175" s="663" t="s">
        <v>881</v>
      </c>
      <c r="B175" s="663" t="s">
        <v>233</v>
      </c>
      <c r="C175" s="664" t="s">
        <v>882</v>
      </c>
      <c r="D175" s="646">
        <v>5686.4171219246064</v>
      </c>
    </row>
    <row r="176" spans="1:4" ht="31.5" thickTop="1" thickBot="1">
      <c r="A176" s="663" t="s">
        <v>887</v>
      </c>
      <c r="B176" s="663" t="s">
        <v>233</v>
      </c>
      <c r="C176" s="664" t="s">
        <v>1952</v>
      </c>
      <c r="D176" s="646">
        <v>2908.4371666065845</v>
      </c>
    </row>
    <row r="177" spans="1:4" ht="31.5" thickTop="1" thickBot="1">
      <c r="A177" s="663" t="s">
        <v>883</v>
      </c>
      <c r="B177" s="663" t="s">
        <v>233</v>
      </c>
      <c r="C177" s="664" t="s">
        <v>1951</v>
      </c>
      <c r="D177" s="646">
        <v>5228.9987357075815</v>
      </c>
    </row>
    <row r="178" spans="1:4" ht="16.5" thickTop="1" thickBot="1">
      <c r="A178" s="663" t="s">
        <v>884</v>
      </c>
      <c r="B178" s="663" t="s">
        <v>233</v>
      </c>
      <c r="C178" s="664" t="s">
        <v>2277</v>
      </c>
      <c r="D178" s="646">
        <v>9665.1389353056566</v>
      </c>
    </row>
    <row r="179" spans="1:4" ht="31.5" thickTop="1" thickBot="1">
      <c r="A179" s="663" t="s">
        <v>889</v>
      </c>
      <c r="B179" s="663" t="s">
        <v>233</v>
      </c>
      <c r="C179" s="664" t="s">
        <v>1953</v>
      </c>
      <c r="D179" s="646">
        <v>6363.2475795790642</v>
      </c>
    </row>
    <row r="180" spans="1:4" ht="31.5" thickTop="1" thickBot="1">
      <c r="A180" s="663" t="s">
        <v>876</v>
      </c>
      <c r="B180" s="663" t="s">
        <v>233</v>
      </c>
      <c r="C180" s="664" t="s">
        <v>1950</v>
      </c>
      <c r="D180" s="646">
        <v>7393.0711528410002</v>
      </c>
    </row>
    <row r="181" spans="1:4" ht="16.5" thickTop="1" thickBot="1">
      <c r="A181" s="663" t="s">
        <v>885</v>
      </c>
      <c r="B181" s="663" t="s">
        <v>233</v>
      </c>
      <c r="C181" s="664" t="s">
        <v>886</v>
      </c>
      <c r="D181" s="646">
        <v>7356.6851109088393</v>
      </c>
    </row>
    <row r="182" spans="1:4" ht="16.5" thickTop="1" thickBot="1">
      <c r="A182" s="663" t="s">
        <v>888</v>
      </c>
      <c r="B182" s="663" t="s">
        <v>233</v>
      </c>
      <c r="C182" s="664" t="s">
        <v>886</v>
      </c>
      <c r="D182" s="646">
        <v>7356.6851109088393</v>
      </c>
    </row>
    <row r="183" spans="1:4" ht="16.5" thickTop="1" thickBot="1">
      <c r="A183" s="663" t="s">
        <v>472</v>
      </c>
      <c r="B183" s="663" t="s">
        <v>377</v>
      </c>
      <c r="C183" s="664" t="s">
        <v>473</v>
      </c>
      <c r="D183" s="646">
        <v>6572.2547100338343</v>
      </c>
    </row>
    <row r="184" spans="1:4" ht="16.5" thickTop="1" thickBot="1">
      <c r="A184" s="663" t="s">
        <v>476</v>
      </c>
      <c r="B184" s="663" t="s">
        <v>92</v>
      </c>
      <c r="C184" s="664" t="s">
        <v>477</v>
      </c>
      <c r="D184" s="646">
        <v>22333.867862873547</v>
      </c>
    </row>
    <row r="185" spans="1:4" ht="16.5" thickTop="1" thickBot="1">
      <c r="A185" s="663" t="s">
        <v>474</v>
      </c>
      <c r="B185" s="663" t="s">
        <v>387</v>
      </c>
      <c r="C185" s="664" t="s">
        <v>475</v>
      </c>
      <c r="D185" s="646">
        <v>37536.638156459951</v>
      </c>
    </row>
    <row r="186" spans="1:4" ht="16.5" thickTop="1" thickBot="1">
      <c r="A186" s="663" t="s">
        <v>478</v>
      </c>
      <c r="B186" s="663" t="s">
        <v>144</v>
      </c>
      <c r="C186" s="664" t="s">
        <v>1915</v>
      </c>
      <c r="D186" s="646">
        <v>1351.5523798859899</v>
      </c>
    </row>
    <row r="187" spans="1:4" ht="16.5" thickTop="1" thickBot="1">
      <c r="A187" s="663" t="s">
        <v>1455</v>
      </c>
      <c r="B187" s="663" t="s">
        <v>377</v>
      </c>
      <c r="C187" s="664" t="s">
        <v>1454</v>
      </c>
      <c r="D187" s="646">
        <v>12720.492987162259</v>
      </c>
    </row>
    <row r="188" spans="1:4" ht="16.5" thickTop="1" thickBot="1">
      <c r="A188" s="663" t="s">
        <v>1709</v>
      </c>
      <c r="B188" s="663" t="s">
        <v>377</v>
      </c>
      <c r="C188" s="664" t="s">
        <v>1708</v>
      </c>
      <c r="D188" s="646">
        <v>12720.492987162259</v>
      </c>
    </row>
    <row r="189" spans="1:4" ht="16.5" thickTop="1" thickBot="1">
      <c r="A189" s="663" t="s">
        <v>479</v>
      </c>
      <c r="B189" s="663" t="s">
        <v>377</v>
      </c>
      <c r="C189" s="664" t="s">
        <v>480</v>
      </c>
      <c r="D189" s="646">
        <v>77809.402650659744</v>
      </c>
    </row>
    <row r="190" spans="1:4" ht="16.5" thickTop="1" thickBot="1">
      <c r="A190" s="663" t="s">
        <v>1666</v>
      </c>
      <c r="B190" s="663" t="s">
        <v>144</v>
      </c>
      <c r="C190" s="664" t="s">
        <v>1665</v>
      </c>
      <c r="D190" s="646">
        <v>581858.67013661156</v>
      </c>
    </row>
    <row r="191" spans="1:4" ht="16.5" thickTop="1" thickBot="1">
      <c r="A191" s="663" t="s">
        <v>488</v>
      </c>
      <c r="B191" s="663" t="s">
        <v>92</v>
      </c>
      <c r="C191" s="664" t="s">
        <v>489</v>
      </c>
      <c r="D191" s="646">
        <v>502384.70977943478</v>
      </c>
    </row>
    <row r="192" spans="1:4" ht="16.5" thickTop="1" thickBot="1">
      <c r="A192" s="663" t="s">
        <v>490</v>
      </c>
      <c r="B192" s="663" t="s">
        <v>92</v>
      </c>
      <c r="C192" s="664" t="s">
        <v>491</v>
      </c>
      <c r="D192" s="646">
        <v>317743.23791450466</v>
      </c>
    </row>
    <row r="193" spans="1:4" ht="16.5" thickTop="1" thickBot="1">
      <c r="A193" s="663" t="s">
        <v>481</v>
      </c>
      <c r="B193" s="663" t="s">
        <v>233</v>
      </c>
      <c r="C193" s="664" t="s">
        <v>482</v>
      </c>
      <c r="D193" s="646">
        <v>2822.9697531817933</v>
      </c>
    </row>
    <row r="194" spans="1:4" ht="16.5" thickTop="1" thickBot="1">
      <c r="A194" s="663" t="s">
        <v>492</v>
      </c>
      <c r="B194" s="663" t="s">
        <v>92</v>
      </c>
      <c r="C194" s="664" t="s">
        <v>493</v>
      </c>
      <c r="D194" s="646">
        <v>1146.2504073361179</v>
      </c>
    </row>
    <row r="195" spans="1:4" ht="16.5" thickTop="1" thickBot="1">
      <c r="A195" s="663" t="s">
        <v>483</v>
      </c>
      <c r="B195" s="663" t="s">
        <v>422</v>
      </c>
      <c r="C195" s="664" t="s">
        <v>2278</v>
      </c>
      <c r="D195" s="646">
        <v>1090.6868699517602</v>
      </c>
    </row>
    <row r="196" spans="1:4" ht="16.5" thickTop="1" thickBot="1">
      <c r="A196" s="663" t="s">
        <v>484</v>
      </c>
      <c r="B196" s="663" t="s">
        <v>92</v>
      </c>
      <c r="C196" s="664" t="s">
        <v>485</v>
      </c>
      <c r="D196" s="646">
        <v>29681.150303378603</v>
      </c>
    </row>
    <row r="197" spans="1:4" ht="16.5" thickTop="1" thickBot="1">
      <c r="A197" s="663" t="s">
        <v>486</v>
      </c>
      <c r="B197" s="663" t="s">
        <v>144</v>
      </c>
      <c r="C197" s="664" t="s">
        <v>487</v>
      </c>
      <c r="D197" s="646">
        <v>3123.832881482113</v>
      </c>
    </row>
    <row r="198" spans="1:4" ht="16.5" thickTop="1" thickBot="1">
      <c r="A198" s="663" t="s">
        <v>494</v>
      </c>
      <c r="B198" s="663" t="s">
        <v>92</v>
      </c>
      <c r="C198" s="664" t="s">
        <v>495</v>
      </c>
      <c r="D198" s="646">
        <v>13568.144238183462</v>
      </c>
    </row>
    <row r="199" spans="1:4" ht="16.5" thickTop="1" thickBot="1">
      <c r="A199" s="663" t="s">
        <v>925</v>
      </c>
      <c r="B199" s="663" t="s">
        <v>92</v>
      </c>
      <c r="C199" s="664" t="s">
        <v>926</v>
      </c>
      <c r="D199" s="646">
        <v>187867.90088631713</v>
      </c>
    </row>
    <row r="200" spans="1:4" ht="31.5" thickTop="1" thickBot="1">
      <c r="A200" s="663" t="s">
        <v>929</v>
      </c>
      <c r="B200" s="663" t="s">
        <v>92</v>
      </c>
      <c r="C200" s="664" t="s">
        <v>930</v>
      </c>
      <c r="D200" s="646">
        <v>184542.51002881012</v>
      </c>
    </row>
    <row r="201" spans="1:4" ht="16.5" thickTop="1" thickBot="1">
      <c r="A201" s="663" t="s">
        <v>927</v>
      </c>
      <c r="B201" s="663" t="s">
        <v>92</v>
      </c>
      <c r="C201" s="664" t="s">
        <v>928</v>
      </c>
      <c r="D201" s="646">
        <v>187867.90088631713</v>
      </c>
    </row>
    <row r="202" spans="1:4" ht="16.5" thickTop="1" thickBot="1">
      <c r="A202" s="663" t="s">
        <v>931</v>
      </c>
      <c r="B202" s="663" t="s">
        <v>233</v>
      </c>
      <c r="C202" s="664" t="s">
        <v>932</v>
      </c>
      <c r="D202" s="646">
        <v>189756.04445296884</v>
      </c>
    </row>
    <row r="203" spans="1:4" ht="16.5" thickTop="1" thickBot="1">
      <c r="A203" s="663" t="s">
        <v>920</v>
      </c>
      <c r="B203" s="663" t="s">
        <v>233</v>
      </c>
      <c r="C203" s="664" t="s">
        <v>2279</v>
      </c>
      <c r="D203" s="646">
        <v>14310.554610557541</v>
      </c>
    </row>
    <row r="204" spans="1:4" ht="16.5" thickTop="1" thickBot="1">
      <c r="A204" s="663" t="s">
        <v>923</v>
      </c>
      <c r="B204" s="663" t="s">
        <v>92</v>
      </c>
      <c r="C204" s="664" t="s">
        <v>924</v>
      </c>
      <c r="D204" s="646">
        <v>65755.408373888509</v>
      </c>
    </row>
    <row r="205" spans="1:4" ht="16.5" thickTop="1" thickBot="1">
      <c r="A205" s="663" t="s">
        <v>921</v>
      </c>
      <c r="B205" s="663" t="s">
        <v>92</v>
      </c>
      <c r="C205" s="664" t="s">
        <v>922</v>
      </c>
      <c r="D205" s="646">
        <v>115251.01619351</v>
      </c>
    </row>
    <row r="206" spans="1:4" ht="16.5" thickTop="1" thickBot="1">
      <c r="A206" s="663" t="s">
        <v>496</v>
      </c>
      <c r="B206" s="663" t="s">
        <v>144</v>
      </c>
      <c r="C206" s="664" t="s">
        <v>1916</v>
      </c>
      <c r="D206" s="646">
        <v>81914.674631913629</v>
      </c>
    </row>
    <row r="207" spans="1:4" ht="16.5" thickTop="1" thickBot="1">
      <c r="A207" s="663" t="s">
        <v>505</v>
      </c>
      <c r="B207" s="663" t="s">
        <v>144</v>
      </c>
      <c r="C207" s="664" t="s">
        <v>506</v>
      </c>
      <c r="D207" s="646">
        <v>82015.966645521097</v>
      </c>
    </row>
    <row r="208" spans="1:4" ht="16.5" thickTop="1" thickBot="1">
      <c r="A208" s="663" t="s">
        <v>507</v>
      </c>
      <c r="B208" s="663" t="s">
        <v>144</v>
      </c>
      <c r="C208" s="664" t="s">
        <v>508</v>
      </c>
      <c r="D208" s="646">
        <v>25772.346866331976</v>
      </c>
    </row>
    <row r="209" spans="1:4" ht="16.5" thickTop="1" thickBot="1">
      <c r="A209" s="663" t="s">
        <v>509</v>
      </c>
      <c r="B209" s="663" t="s">
        <v>233</v>
      </c>
      <c r="C209" s="664" t="s">
        <v>510</v>
      </c>
      <c r="D209" s="646">
        <v>14067.817499195749</v>
      </c>
    </row>
    <row r="210" spans="1:4" ht="16.5" thickTop="1" thickBot="1">
      <c r="A210" s="663" t="s">
        <v>512</v>
      </c>
      <c r="B210" s="663" t="s">
        <v>233</v>
      </c>
      <c r="C210" s="664" t="s">
        <v>1918</v>
      </c>
      <c r="D210" s="646">
        <v>22990.639462264251</v>
      </c>
    </row>
    <row r="211" spans="1:4" ht="16.5" thickTop="1" thickBot="1">
      <c r="A211" s="663" t="s">
        <v>511</v>
      </c>
      <c r="B211" s="663" t="s">
        <v>233</v>
      </c>
      <c r="C211" s="664" t="s">
        <v>1917</v>
      </c>
      <c r="D211" s="646">
        <v>6734.9836924754354</v>
      </c>
    </row>
    <row r="212" spans="1:4" ht="16.5" thickTop="1" thickBot="1">
      <c r="A212" s="663" t="s">
        <v>519</v>
      </c>
      <c r="B212" s="663" t="s">
        <v>387</v>
      </c>
      <c r="C212" s="664" t="s">
        <v>520</v>
      </c>
      <c r="D212" s="646">
        <v>41651.105086428171</v>
      </c>
    </row>
    <row r="213" spans="1:4" ht="16.5" thickTop="1" thickBot="1">
      <c r="A213" s="663" t="s">
        <v>515</v>
      </c>
      <c r="B213" s="663" t="s">
        <v>387</v>
      </c>
      <c r="C213" s="664" t="s">
        <v>516</v>
      </c>
      <c r="D213" s="646">
        <v>32861.472380039231</v>
      </c>
    </row>
    <row r="214" spans="1:4" ht="16.5" thickTop="1" thickBot="1">
      <c r="A214" s="663" t="s">
        <v>513</v>
      </c>
      <c r="B214" s="663" t="s">
        <v>387</v>
      </c>
      <c r="C214" s="664" t="s">
        <v>514</v>
      </c>
      <c r="D214" s="646">
        <v>39651.852042279621</v>
      </c>
    </row>
    <row r="215" spans="1:4" ht="16.5" thickTop="1" thickBot="1">
      <c r="A215" s="663" t="s">
        <v>521</v>
      </c>
      <c r="B215" s="663" t="s">
        <v>387</v>
      </c>
      <c r="C215" s="664" t="s">
        <v>522</v>
      </c>
      <c r="D215" s="646">
        <v>52043.055805491997</v>
      </c>
    </row>
    <row r="216" spans="1:4" ht="16.5" thickTop="1" thickBot="1">
      <c r="A216" s="663" t="s">
        <v>525</v>
      </c>
      <c r="B216" s="663" t="s">
        <v>387</v>
      </c>
      <c r="C216" s="664" t="s">
        <v>526</v>
      </c>
      <c r="D216" s="646">
        <v>69390.741073989338</v>
      </c>
    </row>
    <row r="217" spans="1:4" ht="16.5" thickTop="1" thickBot="1">
      <c r="A217" s="663" t="s">
        <v>527</v>
      </c>
      <c r="B217" s="663" t="s">
        <v>387</v>
      </c>
      <c r="C217" s="664" t="s">
        <v>528</v>
      </c>
      <c r="D217" s="646">
        <v>59477.778063419428</v>
      </c>
    </row>
    <row r="218" spans="1:4" ht="16.5" thickTop="1" thickBot="1">
      <c r="A218" s="663" t="s">
        <v>529</v>
      </c>
      <c r="B218" s="663" t="s">
        <v>387</v>
      </c>
      <c r="C218" s="664" t="s">
        <v>530</v>
      </c>
      <c r="D218" s="646">
        <v>44390.386364975457</v>
      </c>
    </row>
    <row r="219" spans="1:4" ht="16.5" thickTop="1" thickBot="1">
      <c r="A219" s="663" t="s">
        <v>531</v>
      </c>
      <c r="B219" s="663" t="s">
        <v>387</v>
      </c>
      <c r="C219" s="664" t="s">
        <v>532</v>
      </c>
      <c r="D219" s="646">
        <v>47607.081029104113</v>
      </c>
    </row>
    <row r="220" spans="1:4" ht="16.5" thickTop="1" thickBot="1">
      <c r="A220" s="663" t="s">
        <v>523</v>
      </c>
      <c r="B220" s="663" t="s">
        <v>387</v>
      </c>
      <c r="C220" s="664" t="s">
        <v>524</v>
      </c>
      <c r="D220" s="646">
        <v>8056.5653630132083</v>
      </c>
    </row>
    <row r="221" spans="1:4" ht="16.5" thickTop="1" thickBot="1">
      <c r="A221" s="663" t="s">
        <v>533</v>
      </c>
      <c r="B221" s="663" t="s">
        <v>387</v>
      </c>
      <c r="C221" s="664" t="s">
        <v>534</v>
      </c>
      <c r="D221" s="646">
        <v>37173.611289637141</v>
      </c>
    </row>
    <row r="222" spans="1:4" ht="16.5" thickTop="1" thickBot="1">
      <c r="A222" s="663" t="s">
        <v>540</v>
      </c>
      <c r="B222" s="663" t="s">
        <v>387</v>
      </c>
      <c r="C222" s="664" t="s">
        <v>541</v>
      </c>
      <c r="D222" s="646">
        <v>37485.99457778535</v>
      </c>
    </row>
    <row r="223" spans="1:4" ht="16.5" thickTop="1" thickBot="1">
      <c r="A223" s="663" t="s">
        <v>551</v>
      </c>
      <c r="B223" s="663" t="s">
        <v>387</v>
      </c>
      <c r="C223" s="664" t="s">
        <v>1856</v>
      </c>
      <c r="D223" s="646">
        <v>27260.648279067238</v>
      </c>
    </row>
    <row r="224" spans="1:4" ht="16.5" thickTop="1" thickBot="1">
      <c r="A224" s="663" t="s">
        <v>535</v>
      </c>
      <c r="B224" s="663" t="s">
        <v>387</v>
      </c>
      <c r="C224" s="664" t="s">
        <v>2280</v>
      </c>
      <c r="D224" s="646">
        <v>38994.989264470583</v>
      </c>
    </row>
    <row r="225" spans="1:4" ht="16.5" thickTop="1" thickBot="1">
      <c r="A225" s="663" t="s">
        <v>536</v>
      </c>
      <c r="B225" s="663" t="s">
        <v>387</v>
      </c>
      <c r="C225" s="664" t="s">
        <v>2281</v>
      </c>
      <c r="D225" s="646">
        <v>42130.092794922093</v>
      </c>
    </row>
    <row r="226" spans="1:4" ht="16.5" thickTop="1" thickBot="1">
      <c r="A226" s="663" t="s">
        <v>537</v>
      </c>
      <c r="B226" s="663" t="s">
        <v>387</v>
      </c>
      <c r="C226" s="664" t="s">
        <v>1919</v>
      </c>
      <c r="D226" s="646">
        <v>49564.815052849524</v>
      </c>
    </row>
    <row r="227" spans="1:4" ht="16.5" thickTop="1" thickBot="1">
      <c r="A227" s="663" t="s">
        <v>538</v>
      </c>
      <c r="B227" s="663" t="s">
        <v>387</v>
      </c>
      <c r="C227" s="664" t="s">
        <v>2282</v>
      </c>
      <c r="D227" s="646">
        <v>33453.624506938024</v>
      </c>
    </row>
    <row r="228" spans="1:4" ht="16.5" thickTop="1" thickBot="1">
      <c r="A228" s="663" t="s">
        <v>539</v>
      </c>
      <c r="B228" s="663" t="s">
        <v>387</v>
      </c>
      <c r="C228" s="664" t="s">
        <v>2283</v>
      </c>
      <c r="D228" s="646">
        <v>41173.691700846794</v>
      </c>
    </row>
    <row r="229" spans="1:4" ht="16.5" thickTop="1" thickBot="1">
      <c r="A229" s="663" t="s">
        <v>542</v>
      </c>
      <c r="B229" s="663" t="s">
        <v>387</v>
      </c>
      <c r="C229" s="664" t="s">
        <v>543</v>
      </c>
      <c r="D229" s="646">
        <v>59477.778063419428</v>
      </c>
    </row>
    <row r="230" spans="1:4" ht="16.5" thickTop="1" thickBot="1">
      <c r="A230" s="663" t="s">
        <v>544</v>
      </c>
      <c r="B230" s="663" t="s">
        <v>387</v>
      </c>
      <c r="C230" s="664" t="s">
        <v>545</v>
      </c>
      <c r="D230" s="646">
        <v>71868.981826631803</v>
      </c>
    </row>
    <row r="231" spans="1:4" ht="16.5" thickTop="1" thickBot="1">
      <c r="A231" s="663" t="s">
        <v>517</v>
      </c>
      <c r="B231" s="663" t="s">
        <v>387</v>
      </c>
      <c r="C231" s="664" t="s">
        <v>518</v>
      </c>
      <c r="D231" s="646">
        <v>41173.691700846794</v>
      </c>
    </row>
    <row r="232" spans="1:4" ht="16.5" thickTop="1" thickBot="1">
      <c r="A232" s="663" t="s">
        <v>546</v>
      </c>
      <c r="B232" s="663" t="s">
        <v>387</v>
      </c>
      <c r="C232" s="664" t="s">
        <v>547</v>
      </c>
      <c r="D232" s="646">
        <v>49564.815052849524</v>
      </c>
    </row>
    <row r="233" spans="1:4" ht="16.5" thickTop="1" thickBot="1">
      <c r="A233" s="663" t="s">
        <v>548</v>
      </c>
      <c r="B233" s="663" t="s">
        <v>387</v>
      </c>
      <c r="C233" s="664" t="s">
        <v>549</v>
      </c>
      <c r="D233" s="646">
        <v>49564.815052849524</v>
      </c>
    </row>
    <row r="234" spans="1:4" ht="16.5" thickTop="1" thickBot="1">
      <c r="A234" s="663" t="s">
        <v>550</v>
      </c>
      <c r="B234" s="663" t="s">
        <v>387</v>
      </c>
      <c r="C234" s="664" t="s">
        <v>2284</v>
      </c>
      <c r="D234" s="646">
        <v>37173.611289637141</v>
      </c>
    </row>
    <row r="235" spans="1:4" ht="16.5" thickTop="1" thickBot="1">
      <c r="A235" s="663" t="s">
        <v>552</v>
      </c>
      <c r="B235" s="663" t="s">
        <v>144</v>
      </c>
      <c r="C235" s="664" t="s">
        <v>553</v>
      </c>
      <c r="D235" s="646">
        <v>951.9168918726424</v>
      </c>
    </row>
    <row r="236" spans="1:4" ht="16.5" thickTop="1" thickBot="1">
      <c r="A236" s="663" t="s">
        <v>556</v>
      </c>
      <c r="B236" s="663" t="s">
        <v>387</v>
      </c>
      <c r="C236" s="664" t="s">
        <v>2285</v>
      </c>
      <c r="D236" s="646">
        <v>452278.93735725188</v>
      </c>
    </row>
    <row r="237" spans="1:4" ht="16.5" thickTop="1" thickBot="1">
      <c r="A237" s="663" t="s">
        <v>557</v>
      </c>
      <c r="B237" s="663" t="s">
        <v>387</v>
      </c>
      <c r="C237" s="664" t="s">
        <v>2286</v>
      </c>
      <c r="D237" s="646">
        <v>360413.96796959732</v>
      </c>
    </row>
    <row r="238" spans="1:4" ht="16.5" thickTop="1" thickBot="1">
      <c r="A238" s="663" t="s">
        <v>558</v>
      </c>
      <c r="B238" s="663" t="s">
        <v>387</v>
      </c>
      <c r="C238" s="664" t="s">
        <v>2287</v>
      </c>
      <c r="D238" s="646">
        <v>390407.83039224369</v>
      </c>
    </row>
    <row r="239" spans="1:4" ht="16.5" thickTop="1" thickBot="1">
      <c r="A239" s="663" t="s">
        <v>570</v>
      </c>
      <c r="B239" s="663" t="s">
        <v>571</v>
      </c>
      <c r="C239" s="664" t="s">
        <v>572</v>
      </c>
      <c r="D239" s="646">
        <v>343291.12436779466</v>
      </c>
    </row>
    <row r="240" spans="1:4" ht="16.5" thickTop="1" thickBot="1">
      <c r="A240" s="663" t="s">
        <v>559</v>
      </c>
      <c r="B240" s="663" t="s">
        <v>387</v>
      </c>
      <c r="C240" s="664" t="s">
        <v>1920</v>
      </c>
      <c r="D240" s="646">
        <v>319525.00330344657</v>
      </c>
    </row>
    <row r="241" spans="1:4" ht="16.5" thickTop="1" thickBot="1">
      <c r="A241" s="663" t="s">
        <v>560</v>
      </c>
      <c r="B241" s="663" t="s">
        <v>387</v>
      </c>
      <c r="C241" s="664" t="s">
        <v>2011</v>
      </c>
      <c r="D241" s="646">
        <v>323845.73075475264</v>
      </c>
    </row>
    <row r="242" spans="1:4" ht="16.5" thickTop="1" thickBot="1">
      <c r="A242" s="665" t="s">
        <v>2013</v>
      </c>
      <c r="B242" s="663" t="s">
        <v>387</v>
      </c>
      <c r="C242" s="664" t="s">
        <v>2012</v>
      </c>
      <c r="D242" s="647">
        <v>406569.21673243336</v>
      </c>
    </row>
    <row r="243" spans="1:4" ht="16.5" thickTop="1" thickBot="1">
      <c r="A243" s="663" t="s">
        <v>561</v>
      </c>
      <c r="B243" s="663" t="s">
        <v>387</v>
      </c>
      <c r="C243" s="664" t="s">
        <v>562</v>
      </c>
      <c r="D243" s="646">
        <v>454057.3488556309</v>
      </c>
    </row>
    <row r="244" spans="1:4" ht="16.5" thickTop="1" thickBot="1">
      <c r="A244" s="663" t="s">
        <v>563</v>
      </c>
      <c r="B244" s="663" t="s">
        <v>387</v>
      </c>
      <c r="C244" s="664" t="s">
        <v>564</v>
      </c>
      <c r="D244" s="646">
        <v>442365.97434668202</v>
      </c>
    </row>
    <row r="245" spans="1:4" ht="16.5" thickTop="1" thickBot="1">
      <c r="A245" s="663" t="s">
        <v>565</v>
      </c>
      <c r="B245" s="663" t="s">
        <v>387</v>
      </c>
      <c r="C245" s="664" t="s">
        <v>566</v>
      </c>
      <c r="D245" s="646">
        <v>442365.97434668202</v>
      </c>
    </row>
    <row r="246" spans="1:4" ht="16.5" thickTop="1" thickBot="1">
      <c r="A246" s="663" t="s">
        <v>567</v>
      </c>
      <c r="B246" s="663" t="s">
        <v>387</v>
      </c>
      <c r="C246" s="664" t="s">
        <v>2014</v>
      </c>
      <c r="D246" s="646">
        <v>325526.36568034801</v>
      </c>
    </row>
    <row r="247" spans="1:4" ht="16.5" thickTop="1" thickBot="1">
      <c r="A247" s="663" t="s">
        <v>568</v>
      </c>
      <c r="B247" s="663" t="s">
        <v>387</v>
      </c>
      <c r="C247" s="664" t="s">
        <v>569</v>
      </c>
      <c r="D247" s="646">
        <v>338489.49528697744</v>
      </c>
    </row>
    <row r="248" spans="1:4" ht="16.5" thickTop="1" thickBot="1">
      <c r="A248" s="663" t="s">
        <v>573</v>
      </c>
      <c r="B248" s="663" t="s">
        <v>387</v>
      </c>
      <c r="C248" s="664" t="s">
        <v>574</v>
      </c>
      <c r="D248" s="646">
        <v>347132.71324991767</v>
      </c>
    </row>
    <row r="249" spans="1:4" ht="16.5" thickTop="1" thickBot="1">
      <c r="A249" s="663" t="s">
        <v>575</v>
      </c>
      <c r="B249" s="663" t="s">
        <v>387</v>
      </c>
      <c r="C249" s="664" t="s">
        <v>576</v>
      </c>
      <c r="D249" s="646">
        <v>338489.49528697744</v>
      </c>
    </row>
    <row r="250" spans="1:4" ht="16.5" thickTop="1" thickBot="1">
      <c r="A250" s="663" t="s">
        <v>577</v>
      </c>
      <c r="B250" s="663" t="s">
        <v>387</v>
      </c>
      <c r="C250" s="664" t="s">
        <v>578</v>
      </c>
      <c r="D250" s="646">
        <v>237701.49220460755</v>
      </c>
    </row>
    <row r="251" spans="1:4" ht="16.5" thickTop="1" thickBot="1">
      <c r="A251" s="663" t="s">
        <v>579</v>
      </c>
      <c r="B251" s="663" t="s">
        <v>387</v>
      </c>
      <c r="C251" s="664" t="s">
        <v>580</v>
      </c>
      <c r="D251" s="646">
        <v>240917.11686326779</v>
      </c>
    </row>
    <row r="252" spans="1:4" ht="16.5" thickTop="1" thickBot="1">
      <c r="A252" s="663" t="s">
        <v>581</v>
      </c>
      <c r="B252" s="663" t="s">
        <v>387</v>
      </c>
      <c r="C252" s="664" t="s">
        <v>2288</v>
      </c>
      <c r="D252" s="646">
        <v>340771.4067152543</v>
      </c>
    </row>
    <row r="253" spans="1:4" ht="16.5" thickTop="1" thickBot="1">
      <c r="A253" s="663" t="s">
        <v>582</v>
      </c>
      <c r="B253" s="663" t="s">
        <v>387</v>
      </c>
      <c r="C253" s="664" t="s">
        <v>2289</v>
      </c>
      <c r="D253" s="646">
        <v>227654.42282691391</v>
      </c>
    </row>
    <row r="254" spans="1:4" ht="16.5" thickTop="1" thickBot="1">
      <c r="A254" s="663" t="s">
        <v>584</v>
      </c>
      <c r="B254" s="663" t="s">
        <v>233</v>
      </c>
      <c r="C254" s="664" t="s">
        <v>1921</v>
      </c>
      <c r="D254" s="646">
        <v>21759.463295623307</v>
      </c>
    </row>
    <row r="255" spans="1:4" ht="16.5" thickTop="1" thickBot="1">
      <c r="A255" s="663" t="s">
        <v>583</v>
      </c>
      <c r="B255" s="663" t="s">
        <v>387</v>
      </c>
      <c r="C255" s="664" t="s">
        <v>2290</v>
      </c>
      <c r="D255" s="646">
        <v>340890.27739012893</v>
      </c>
    </row>
    <row r="256" spans="1:4" ht="16.5" thickTop="1" thickBot="1">
      <c r="A256" s="663" t="s">
        <v>554</v>
      </c>
      <c r="B256" s="663" t="s">
        <v>387</v>
      </c>
      <c r="C256" s="664" t="s">
        <v>555</v>
      </c>
      <c r="D256" s="646">
        <v>401147.17380326008</v>
      </c>
    </row>
    <row r="257" spans="1:4" ht="16.5" thickTop="1" thickBot="1">
      <c r="A257" s="663" t="s">
        <v>585</v>
      </c>
      <c r="B257" s="663" t="s">
        <v>387</v>
      </c>
      <c r="C257" s="664" t="s">
        <v>586</v>
      </c>
      <c r="D257" s="646">
        <v>394840.92219826975</v>
      </c>
    </row>
    <row r="258" spans="1:4" ht="16.5" thickTop="1" thickBot="1">
      <c r="A258" s="663" t="s">
        <v>587</v>
      </c>
      <c r="B258" s="663" t="s">
        <v>387</v>
      </c>
      <c r="C258" s="664" t="s">
        <v>588</v>
      </c>
      <c r="D258" s="646">
        <v>427293.27684464358</v>
      </c>
    </row>
    <row r="259" spans="1:4" ht="16.5" thickTop="1" thickBot="1">
      <c r="A259" s="663" t="s">
        <v>497</v>
      </c>
      <c r="B259" s="663" t="s">
        <v>387</v>
      </c>
      <c r="C259" s="664" t="s">
        <v>498</v>
      </c>
      <c r="D259" s="646">
        <v>470023.27591672773</v>
      </c>
    </row>
    <row r="260" spans="1:4" ht="16.5" thickTop="1" thickBot="1">
      <c r="A260" s="663" t="s">
        <v>1669</v>
      </c>
      <c r="B260" s="663" t="s">
        <v>387</v>
      </c>
      <c r="C260" s="664" t="s">
        <v>1670</v>
      </c>
      <c r="D260" s="646">
        <v>487537.27467788564</v>
      </c>
    </row>
    <row r="261" spans="1:4" ht="16.5" thickTop="1" thickBot="1">
      <c r="A261" s="663" t="s">
        <v>499</v>
      </c>
      <c r="B261" s="663" t="s">
        <v>377</v>
      </c>
      <c r="C261" s="664" t="s">
        <v>500</v>
      </c>
      <c r="D261" s="646">
        <v>2657.8134444911889</v>
      </c>
    </row>
    <row r="262" spans="1:4" ht="31.5" thickTop="1" thickBot="1">
      <c r="A262" s="663" t="s">
        <v>589</v>
      </c>
      <c r="B262" s="663" t="s">
        <v>377</v>
      </c>
      <c r="C262" s="664" t="s">
        <v>2291</v>
      </c>
      <c r="D262" s="646">
        <v>17571.240979600134</v>
      </c>
    </row>
    <row r="263" spans="1:4" ht="16.5" thickTop="1" thickBot="1">
      <c r="A263" s="663" t="s">
        <v>590</v>
      </c>
      <c r="B263" s="663" t="s">
        <v>233</v>
      </c>
      <c r="C263" s="664" t="s">
        <v>2292</v>
      </c>
      <c r="D263" s="646">
        <v>56032.832412050862</v>
      </c>
    </row>
    <row r="264" spans="1:4" ht="16.5" thickTop="1" thickBot="1">
      <c r="A264" s="663" t="s">
        <v>591</v>
      </c>
      <c r="B264" s="663" t="s">
        <v>377</v>
      </c>
      <c r="C264" s="664" t="s">
        <v>2293</v>
      </c>
      <c r="D264" s="646">
        <v>13166.770282795202</v>
      </c>
    </row>
    <row r="265" spans="1:4" ht="16.5" thickTop="1" thickBot="1">
      <c r="A265" s="663" t="s">
        <v>592</v>
      </c>
      <c r="B265" s="663" t="s">
        <v>144</v>
      </c>
      <c r="C265" s="664" t="s">
        <v>2294</v>
      </c>
      <c r="D265" s="646">
        <v>9293.4028224092854</v>
      </c>
    </row>
    <row r="266" spans="1:4" ht="16.5" thickTop="1" thickBot="1">
      <c r="A266" s="663" t="s">
        <v>593</v>
      </c>
      <c r="B266" s="663" t="s">
        <v>92</v>
      </c>
      <c r="C266" s="664" t="s">
        <v>2295</v>
      </c>
      <c r="D266" s="646">
        <v>43733.660340749579</v>
      </c>
    </row>
    <row r="267" spans="1:4" ht="16.5" thickTop="1" thickBot="1">
      <c r="A267" s="663" t="s">
        <v>594</v>
      </c>
      <c r="B267" s="663" t="s">
        <v>92</v>
      </c>
      <c r="C267" s="664" t="s">
        <v>2296</v>
      </c>
      <c r="D267" s="646">
        <v>49200.367883343279</v>
      </c>
    </row>
    <row r="268" spans="1:4" ht="16.5" thickTop="1" thickBot="1">
      <c r="A268" s="663" t="s">
        <v>595</v>
      </c>
      <c r="B268" s="663" t="s">
        <v>92</v>
      </c>
      <c r="C268" s="664" t="s">
        <v>2297</v>
      </c>
      <c r="D268" s="646">
        <v>98400.735766686557</v>
      </c>
    </row>
    <row r="269" spans="1:4" ht="16.5" thickTop="1" thickBot="1">
      <c r="A269" s="663" t="s">
        <v>596</v>
      </c>
      <c r="B269" s="663" t="s">
        <v>377</v>
      </c>
      <c r="C269" s="664" t="s">
        <v>597</v>
      </c>
      <c r="D269" s="646">
        <v>58832.280065625448</v>
      </c>
    </row>
    <row r="270" spans="1:4" ht="16.5" thickTop="1" thickBot="1">
      <c r="A270" s="663" t="s">
        <v>599</v>
      </c>
      <c r="B270" s="663" t="s">
        <v>144</v>
      </c>
      <c r="C270" s="664" t="s">
        <v>600</v>
      </c>
      <c r="D270" s="646">
        <v>162546.69955428841</v>
      </c>
    </row>
    <row r="271" spans="1:4" ht="16.5" thickTop="1" thickBot="1">
      <c r="A271" s="663" t="s">
        <v>601</v>
      </c>
      <c r="B271" s="663" t="s">
        <v>387</v>
      </c>
      <c r="C271" s="664" t="s">
        <v>1922</v>
      </c>
      <c r="D271" s="646">
        <v>63171.189806958442</v>
      </c>
    </row>
    <row r="272" spans="1:4" ht="16.5" thickTop="1" thickBot="1">
      <c r="A272" s="663" t="s">
        <v>598</v>
      </c>
      <c r="B272" s="663" t="s">
        <v>387</v>
      </c>
      <c r="C272" s="664" t="s">
        <v>2298</v>
      </c>
      <c r="D272" s="646">
        <v>63171.189806958442</v>
      </c>
    </row>
    <row r="273" spans="1:4" ht="16.5" thickTop="1" thickBot="1">
      <c r="A273" s="663" t="s">
        <v>602</v>
      </c>
      <c r="B273" s="663" t="s">
        <v>387</v>
      </c>
      <c r="C273" s="664" t="s">
        <v>2299</v>
      </c>
      <c r="D273" s="646">
        <v>40100.342862836544</v>
      </c>
    </row>
    <row r="274" spans="1:4" ht="16.5" thickTop="1" thickBot="1">
      <c r="A274" s="663" t="s">
        <v>603</v>
      </c>
      <c r="B274" s="663" t="s">
        <v>144</v>
      </c>
      <c r="C274" s="664" t="s">
        <v>2300</v>
      </c>
      <c r="D274" s="646">
        <v>11266.116622296708</v>
      </c>
    </row>
    <row r="275" spans="1:4" ht="16.5" thickTop="1" thickBot="1">
      <c r="A275" s="663" t="s">
        <v>604</v>
      </c>
      <c r="B275" s="663" t="s">
        <v>144</v>
      </c>
      <c r="C275" s="664" t="s">
        <v>2301</v>
      </c>
      <c r="D275" s="646">
        <v>12965.362477165132</v>
      </c>
    </row>
    <row r="276" spans="1:4" ht="16.5" thickTop="1" thickBot="1">
      <c r="A276" s="663" t="s">
        <v>605</v>
      </c>
      <c r="B276" s="663" t="s">
        <v>606</v>
      </c>
      <c r="C276" s="664" t="s">
        <v>2302</v>
      </c>
      <c r="D276" s="646">
        <v>84968.254376313474</v>
      </c>
    </row>
    <row r="277" spans="1:4" ht="16.5" thickTop="1" thickBot="1">
      <c r="A277" s="663" t="s">
        <v>607</v>
      </c>
      <c r="B277" s="663" t="s">
        <v>606</v>
      </c>
      <c r="C277" s="664" t="s">
        <v>1923</v>
      </c>
      <c r="D277" s="646">
        <v>75909.13902001534</v>
      </c>
    </row>
    <row r="278" spans="1:4" ht="16.5" thickTop="1" thickBot="1">
      <c r="A278" s="663" t="s">
        <v>608</v>
      </c>
      <c r="B278" s="663" t="s">
        <v>606</v>
      </c>
      <c r="C278" s="664" t="s">
        <v>609</v>
      </c>
      <c r="D278" s="646">
        <v>39464.42206939069</v>
      </c>
    </row>
    <row r="279" spans="1:4" ht="16.5" thickTop="1" thickBot="1">
      <c r="A279" s="663" t="s">
        <v>501</v>
      </c>
      <c r="B279" s="663" t="s">
        <v>141</v>
      </c>
      <c r="C279" s="664" t="s">
        <v>502</v>
      </c>
      <c r="D279" s="646">
        <v>79503.081169764118</v>
      </c>
    </row>
    <row r="280" spans="1:4" ht="16.5" thickTop="1" thickBot="1">
      <c r="A280" s="663" t="s">
        <v>503</v>
      </c>
      <c r="B280" s="663" t="s">
        <v>141</v>
      </c>
      <c r="C280" s="664" t="s">
        <v>504</v>
      </c>
      <c r="D280" s="646">
        <v>50744.75162660738</v>
      </c>
    </row>
    <row r="281" spans="1:4" ht="16.5" thickTop="1" thickBot="1">
      <c r="A281" s="663" t="s">
        <v>610</v>
      </c>
      <c r="B281" s="663" t="s">
        <v>92</v>
      </c>
      <c r="C281" s="664" t="s">
        <v>2303</v>
      </c>
      <c r="D281" s="646">
        <v>83811.08812808308</v>
      </c>
    </row>
    <row r="282" spans="1:4" ht="16.5" thickTop="1" thickBot="1">
      <c r="A282" s="663" t="s">
        <v>611</v>
      </c>
      <c r="B282" s="663" t="s">
        <v>377</v>
      </c>
      <c r="C282" s="664" t="s">
        <v>2304</v>
      </c>
      <c r="D282" s="646">
        <v>12614.488878935907</v>
      </c>
    </row>
    <row r="283" spans="1:4" ht="16.5" thickTop="1" thickBot="1">
      <c r="A283" s="663" t="s">
        <v>612</v>
      </c>
      <c r="B283" s="663" t="s">
        <v>144</v>
      </c>
      <c r="C283" s="664" t="s">
        <v>2305</v>
      </c>
      <c r="D283" s="646">
        <v>27613.434168315383</v>
      </c>
    </row>
    <row r="284" spans="1:4" ht="16.5" thickTop="1" thickBot="1">
      <c r="A284" s="663" t="s">
        <v>613</v>
      </c>
      <c r="B284" s="663" t="s">
        <v>92</v>
      </c>
      <c r="C284" s="664" t="s">
        <v>614</v>
      </c>
      <c r="D284" s="646">
        <v>17808.690182027163</v>
      </c>
    </row>
    <row r="285" spans="1:4" ht="16.5" thickTop="1" thickBot="1">
      <c r="A285" s="663" t="s">
        <v>615</v>
      </c>
      <c r="B285" s="663" t="s">
        <v>92</v>
      </c>
      <c r="C285" s="664" t="s">
        <v>2306</v>
      </c>
      <c r="D285" s="646">
        <v>113530.39991042316</v>
      </c>
    </row>
    <row r="286" spans="1:4" ht="16.5" thickTop="1" thickBot="1">
      <c r="A286" s="663" t="s">
        <v>616</v>
      </c>
      <c r="B286" s="663" t="s">
        <v>92</v>
      </c>
      <c r="C286" s="664" t="s">
        <v>617</v>
      </c>
      <c r="D286" s="646">
        <v>353205.68861020543</v>
      </c>
    </row>
    <row r="287" spans="1:4" ht="16.5" thickTop="1" thickBot="1">
      <c r="A287" s="663" t="s">
        <v>620</v>
      </c>
      <c r="B287" s="663" t="s">
        <v>92</v>
      </c>
      <c r="C287" s="664" t="s">
        <v>621</v>
      </c>
      <c r="D287" s="646">
        <v>14726.456852994655</v>
      </c>
    </row>
    <row r="288" spans="1:4" ht="16.5" thickTop="1" thickBot="1">
      <c r="A288" s="663" t="s">
        <v>618</v>
      </c>
      <c r="B288" s="663" t="s">
        <v>92</v>
      </c>
      <c r="C288" s="664" t="s">
        <v>2307</v>
      </c>
      <c r="D288" s="646">
        <v>29859.385610950398</v>
      </c>
    </row>
    <row r="289" spans="1:4" ht="16.5" thickTop="1" thickBot="1">
      <c r="A289" s="663" t="s">
        <v>619</v>
      </c>
      <c r="B289" s="663" t="s">
        <v>92</v>
      </c>
      <c r="C289" s="664" t="s">
        <v>2308</v>
      </c>
      <c r="D289" s="646">
        <v>140638.08015720619</v>
      </c>
    </row>
    <row r="290" spans="1:4" ht="16.5" thickTop="1" thickBot="1">
      <c r="A290" s="663" t="s">
        <v>622</v>
      </c>
      <c r="B290" s="663" t="s">
        <v>454</v>
      </c>
      <c r="C290" s="664" t="s">
        <v>623</v>
      </c>
      <c r="D290" s="646">
        <v>3074.1191385642128</v>
      </c>
    </row>
    <row r="291" spans="1:4" ht="16.5" thickTop="1" thickBot="1">
      <c r="A291" s="663" t="s">
        <v>624</v>
      </c>
      <c r="B291" s="663" t="s">
        <v>422</v>
      </c>
      <c r="C291" s="664" t="s">
        <v>1924</v>
      </c>
      <c r="D291" s="646">
        <v>69777.204239996296</v>
      </c>
    </row>
    <row r="292" spans="1:4" ht="16.5" thickTop="1" thickBot="1">
      <c r="A292" s="663" t="s">
        <v>625</v>
      </c>
      <c r="B292" s="663" t="s">
        <v>377</v>
      </c>
      <c r="C292" s="664" t="s">
        <v>2309</v>
      </c>
      <c r="D292" s="646">
        <v>3074.1191385642128</v>
      </c>
    </row>
    <row r="293" spans="1:4" ht="16.5" thickTop="1" thickBot="1">
      <c r="A293" s="663" t="s">
        <v>626</v>
      </c>
      <c r="B293" s="663" t="s">
        <v>377</v>
      </c>
      <c r="C293" s="664" t="s">
        <v>1925</v>
      </c>
      <c r="D293" s="646">
        <v>16075.904627315918</v>
      </c>
    </row>
    <row r="294" spans="1:4" ht="16.5" thickTop="1" thickBot="1">
      <c r="A294" s="663" t="s">
        <v>627</v>
      </c>
      <c r="B294" s="663" t="s">
        <v>92</v>
      </c>
      <c r="C294" s="664" t="s">
        <v>628</v>
      </c>
      <c r="D294" s="646">
        <v>1525.7817922079048</v>
      </c>
    </row>
    <row r="295" spans="1:4" ht="16.5" thickTop="1" thickBot="1">
      <c r="A295" s="663" t="s">
        <v>633</v>
      </c>
      <c r="B295" s="663" t="s">
        <v>92</v>
      </c>
      <c r="C295" s="664" t="s">
        <v>1926</v>
      </c>
      <c r="D295" s="646">
        <v>47304.333296009652</v>
      </c>
    </row>
    <row r="296" spans="1:4" ht="16.5" thickTop="1" thickBot="1">
      <c r="A296" s="663" t="s">
        <v>629</v>
      </c>
      <c r="B296" s="663" t="s">
        <v>92</v>
      </c>
      <c r="C296" s="664" t="s">
        <v>630</v>
      </c>
      <c r="D296" s="646">
        <v>50457.955515743626</v>
      </c>
    </row>
    <row r="297" spans="1:4" ht="16.5" thickTop="1" thickBot="1">
      <c r="A297" s="663" t="s">
        <v>631</v>
      </c>
      <c r="B297" s="663" t="s">
        <v>92</v>
      </c>
      <c r="C297" s="664" t="s">
        <v>632</v>
      </c>
      <c r="D297" s="646">
        <v>78094.286571435892</v>
      </c>
    </row>
    <row r="298" spans="1:4" ht="16.5" thickTop="1" thickBot="1">
      <c r="A298" s="663" t="s">
        <v>646</v>
      </c>
      <c r="B298" s="663" t="s">
        <v>144</v>
      </c>
      <c r="C298" s="664" t="s">
        <v>647</v>
      </c>
      <c r="D298" s="646">
        <v>10516.667577136397</v>
      </c>
    </row>
    <row r="299" spans="1:4" ht="16.5" thickTop="1" thickBot="1">
      <c r="A299" s="663" t="s">
        <v>634</v>
      </c>
      <c r="B299" s="663" t="s">
        <v>377</v>
      </c>
      <c r="C299" s="664" t="s">
        <v>635</v>
      </c>
      <c r="D299" s="646">
        <v>29076.926886488396</v>
      </c>
    </row>
    <row r="300" spans="1:4" ht="16.5" thickTop="1" thickBot="1">
      <c r="A300" s="663" t="s">
        <v>650</v>
      </c>
      <c r="B300" s="663" t="s">
        <v>377</v>
      </c>
      <c r="C300" s="664" t="s">
        <v>651</v>
      </c>
      <c r="D300" s="646">
        <v>14787.573097576127</v>
      </c>
    </row>
    <row r="301" spans="1:4" ht="31.5" thickTop="1" thickBot="1">
      <c r="A301" s="663" t="s">
        <v>652</v>
      </c>
      <c r="B301" s="663" t="s">
        <v>92</v>
      </c>
      <c r="C301" s="664" t="s">
        <v>2310</v>
      </c>
      <c r="D301" s="646">
        <v>505561.11353906512</v>
      </c>
    </row>
    <row r="302" spans="1:4" ht="31.5" thickTop="1" thickBot="1">
      <c r="A302" s="663" t="s">
        <v>653</v>
      </c>
      <c r="B302" s="663" t="s">
        <v>92</v>
      </c>
      <c r="C302" s="664" t="s">
        <v>2311</v>
      </c>
      <c r="D302" s="646">
        <v>429726.94650820538</v>
      </c>
    </row>
    <row r="303" spans="1:4" ht="31.5" thickTop="1" thickBot="1">
      <c r="A303" s="663" t="s">
        <v>654</v>
      </c>
      <c r="B303" s="663" t="s">
        <v>92</v>
      </c>
      <c r="C303" s="664" t="s">
        <v>2312</v>
      </c>
      <c r="D303" s="646">
        <v>238509.24350929237</v>
      </c>
    </row>
    <row r="304" spans="1:4" ht="31.5" thickTop="1" thickBot="1">
      <c r="A304" s="663" t="s">
        <v>655</v>
      </c>
      <c r="B304" s="663" t="s">
        <v>92</v>
      </c>
      <c r="C304" s="664" t="s">
        <v>2313</v>
      </c>
      <c r="D304" s="646">
        <v>405200.26907838747</v>
      </c>
    </row>
    <row r="305" spans="1:4" ht="31.5" thickTop="1" thickBot="1">
      <c r="A305" s="663" t="s">
        <v>656</v>
      </c>
      <c r="B305" s="663" t="s">
        <v>92</v>
      </c>
      <c r="C305" s="664" t="s">
        <v>2314</v>
      </c>
      <c r="D305" s="646">
        <v>283825.9997760579</v>
      </c>
    </row>
    <row r="306" spans="1:4" ht="31.5" thickTop="1" thickBot="1">
      <c r="A306" s="663" t="s">
        <v>657</v>
      </c>
      <c r="B306" s="663" t="s">
        <v>233</v>
      </c>
      <c r="C306" s="664" t="s">
        <v>2315</v>
      </c>
      <c r="D306" s="646">
        <v>378434.66636807722</v>
      </c>
    </row>
    <row r="307" spans="1:4" ht="16.5" thickTop="1" thickBot="1">
      <c r="A307" s="663" t="s">
        <v>658</v>
      </c>
      <c r="B307" s="663" t="s">
        <v>92</v>
      </c>
      <c r="C307" s="664" t="s">
        <v>659</v>
      </c>
      <c r="D307" s="646">
        <v>289502.51977157907</v>
      </c>
    </row>
    <row r="308" spans="1:4" ht="16.5" thickTop="1" thickBot="1">
      <c r="A308" s="663" t="s">
        <v>636</v>
      </c>
      <c r="B308" s="663" t="s">
        <v>377</v>
      </c>
      <c r="C308" s="664" t="s">
        <v>637</v>
      </c>
      <c r="D308" s="646">
        <v>102654.37840639944</v>
      </c>
    </row>
    <row r="309" spans="1:4" ht="16.5" thickTop="1" thickBot="1">
      <c r="A309" s="663" t="s">
        <v>642</v>
      </c>
      <c r="B309" s="663" t="s">
        <v>377</v>
      </c>
      <c r="C309" s="664" t="s">
        <v>643</v>
      </c>
      <c r="D309" s="646">
        <v>8409.6592526239383</v>
      </c>
    </row>
    <row r="310" spans="1:4" ht="16.5" thickTop="1" thickBot="1">
      <c r="A310" s="663" t="s">
        <v>640</v>
      </c>
      <c r="B310" s="663" t="s">
        <v>377</v>
      </c>
      <c r="C310" s="664" t="s">
        <v>641</v>
      </c>
      <c r="D310" s="646">
        <v>18139.688009963949</v>
      </c>
    </row>
    <row r="311" spans="1:4" ht="16.5" thickTop="1" thickBot="1">
      <c r="A311" s="663" t="s">
        <v>638</v>
      </c>
      <c r="B311" s="663" t="s">
        <v>377</v>
      </c>
      <c r="C311" s="664" t="s">
        <v>639</v>
      </c>
      <c r="D311" s="646">
        <v>97030.860464991449</v>
      </c>
    </row>
    <row r="312" spans="1:4" ht="16.5" thickTop="1" thickBot="1">
      <c r="A312" s="663" t="s">
        <v>644</v>
      </c>
      <c r="B312" s="663" t="s">
        <v>377</v>
      </c>
      <c r="C312" s="664" t="s">
        <v>645</v>
      </c>
      <c r="D312" s="646">
        <v>17424.955310247769</v>
      </c>
    </row>
    <row r="313" spans="1:4" ht="16.5" thickTop="1" thickBot="1">
      <c r="A313" s="663" t="s">
        <v>660</v>
      </c>
      <c r="B313" s="663" t="s">
        <v>377</v>
      </c>
      <c r="C313" s="664" t="s">
        <v>661</v>
      </c>
      <c r="D313" s="646">
        <v>18408.323621031166</v>
      </c>
    </row>
    <row r="314" spans="1:4" ht="16.5" thickTop="1" thickBot="1">
      <c r="A314" s="663" t="s">
        <v>662</v>
      </c>
      <c r="B314" s="663" t="s">
        <v>377</v>
      </c>
      <c r="C314" s="664" t="s">
        <v>663</v>
      </c>
      <c r="D314" s="646">
        <v>15768.111098669884</v>
      </c>
    </row>
    <row r="315" spans="1:4" ht="16.5" thickTop="1" thickBot="1">
      <c r="A315" s="663" t="s">
        <v>667</v>
      </c>
      <c r="B315" s="663" t="s">
        <v>377</v>
      </c>
      <c r="C315" s="664" t="s">
        <v>2316</v>
      </c>
      <c r="D315" s="646">
        <v>6828.7846519416062</v>
      </c>
    </row>
    <row r="316" spans="1:4" ht="16.5" thickTop="1" thickBot="1">
      <c r="A316" s="663" t="s">
        <v>664</v>
      </c>
      <c r="B316" s="663" t="s">
        <v>92</v>
      </c>
      <c r="C316" s="664" t="s">
        <v>2317</v>
      </c>
      <c r="D316" s="646">
        <v>55377.606178528629</v>
      </c>
    </row>
    <row r="317" spans="1:4" ht="16.5" thickTop="1" thickBot="1">
      <c r="A317" s="663" t="s">
        <v>665</v>
      </c>
      <c r="B317" s="663" t="s">
        <v>377</v>
      </c>
      <c r="C317" s="664" t="s">
        <v>666</v>
      </c>
      <c r="D317" s="646">
        <v>11552.327714507859</v>
      </c>
    </row>
    <row r="318" spans="1:4" ht="16.5" thickTop="1" thickBot="1">
      <c r="A318" s="663" t="s">
        <v>668</v>
      </c>
      <c r="B318" s="663" t="s">
        <v>606</v>
      </c>
      <c r="C318" s="664" t="s">
        <v>2318</v>
      </c>
      <c r="D318" s="646">
        <v>33800.469949054648</v>
      </c>
    </row>
    <row r="319" spans="1:4" ht="16.5" thickTop="1" thickBot="1">
      <c r="A319" s="663" t="s">
        <v>669</v>
      </c>
      <c r="B319" s="663" t="s">
        <v>92</v>
      </c>
      <c r="C319" s="664" t="s">
        <v>2319</v>
      </c>
      <c r="D319" s="646">
        <v>23360.771954901407</v>
      </c>
    </row>
    <row r="320" spans="1:4" ht="16.5" thickTop="1" thickBot="1">
      <c r="A320" s="663" t="s">
        <v>673</v>
      </c>
      <c r="B320" s="663" t="s">
        <v>92</v>
      </c>
      <c r="C320" s="664" t="s">
        <v>2320</v>
      </c>
      <c r="D320" s="646">
        <v>201831.8220629745</v>
      </c>
    </row>
    <row r="321" spans="1:4" ht="16.5" thickTop="1" thickBot="1">
      <c r="A321" s="663" t="s">
        <v>674</v>
      </c>
      <c r="B321" s="663" t="s">
        <v>92</v>
      </c>
      <c r="C321" s="664" t="s">
        <v>2321</v>
      </c>
      <c r="D321" s="646">
        <v>252289.77757871815</v>
      </c>
    </row>
    <row r="322" spans="1:4" ht="16.5" thickTop="1" thickBot="1">
      <c r="A322" s="663" t="s">
        <v>672</v>
      </c>
      <c r="B322" s="663" t="s">
        <v>92</v>
      </c>
      <c r="C322" s="664" t="s">
        <v>2322</v>
      </c>
      <c r="D322" s="646">
        <v>201831.8220629745</v>
      </c>
    </row>
    <row r="323" spans="1:4" ht="31.5" thickTop="1" thickBot="1">
      <c r="A323" s="663" t="s">
        <v>671</v>
      </c>
      <c r="B323" s="663" t="s">
        <v>92</v>
      </c>
      <c r="C323" s="664" t="s">
        <v>2323</v>
      </c>
      <c r="D323" s="646">
        <v>291193.28843549098</v>
      </c>
    </row>
    <row r="324" spans="1:4" ht="16.5" thickTop="1" thickBot="1">
      <c r="A324" s="663" t="s">
        <v>675</v>
      </c>
      <c r="B324" s="663" t="s">
        <v>92</v>
      </c>
      <c r="C324" s="664" t="s">
        <v>676</v>
      </c>
      <c r="D324" s="646">
        <v>252289.77757871815</v>
      </c>
    </row>
    <row r="325" spans="1:4" ht="16.5" thickTop="1" thickBot="1">
      <c r="A325" s="663" t="s">
        <v>678</v>
      </c>
      <c r="B325" s="663" t="s">
        <v>92</v>
      </c>
      <c r="C325" s="664" t="s">
        <v>679</v>
      </c>
      <c r="D325" s="646">
        <v>21129.268872217643</v>
      </c>
    </row>
    <row r="326" spans="1:4" ht="16.5" thickTop="1" thickBot="1">
      <c r="A326" s="663" t="s">
        <v>670</v>
      </c>
      <c r="B326" s="663" t="s">
        <v>92</v>
      </c>
      <c r="C326" s="664" t="s">
        <v>2324</v>
      </c>
      <c r="D326" s="646">
        <v>28634.889755184511</v>
      </c>
    </row>
    <row r="327" spans="1:4" ht="16.5" thickTop="1" thickBot="1">
      <c r="A327" s="663" t="s">
        <v>677</v>
      </c>
      <c r="B327" s="663" t="s">
        <v>92</v>
      </c>
      <c r="C327" s="664" t="s">
        <v>2325</v>
      </c>
      <c r="D327" s="646">
        <v>23428.133325514926</v>
      </c>
    </row>
    <row r="328" spans="1:4" ht="16.5" thickTop="1" thickBot="1">
      <c r="A328" s="663" t="s">
        <v>680</v>
      </c>
      <c r="B328" s="663" t="s">
        <v>92</v>
      </c>
      <c r="C328" s="664" t="s">
        <v>2326</v>
      </c>
      <c r="D328" s="646">
        <v>105872.85012339841</v>
      </c>
    </row>
    <row r="329" spans="1:4" ht="16.5" thickTop="1" thickBot="1">
      <c r="A329" s="663" t="s">
        <v>681</v>
      </c>
      <c r="B329" s="663" t="s">
        <v>92</v>
      </c>
      <c r="C329" s="664" t="s">
        <v>682</v>
      </c>
      <c r="D329" s="646">
        <v>10091.591103148727</v>
      </c>
    </row>
    <row r="330" spans="1:4" ht="16.5" thickTop="1" thickBot="1">
      <c r="A330" s="663" t="s">
        <v>683</v>
      </c>
      <c r="B330" s="663" t="s">
        <v>92</v>
      </c>
      <c r="C330" s="664" t="s">
        <v>2327</v>
      </c>
      <c r="D330" s="646">
        <v>27751.875533658993</v>
      </c>
    </row>
    <row r="331" spans="1:4" ht="16.5" thickTop="1" thickBot="1">
      <c r="A331" s="663" t="s">
        <v>684</v>
      </c>
      <c r="B331" s="663" t="s">
        <v>92</v>
      </c>
      <c r="C331" s="664" t="s">
        <v>2328</v>
      </c>
      <c r="D331" s="646">
        <v>1059.6170658306162</v>
      </c>
    </row>
    <row r="332" spans="1:4" ht="16.5" thickTop="1" thickBot="1">
      <c r="A332" s="663" t="s">
        <v>686</v>
      </c>
      <c r="B332" s="663" t="s">
        <v>387</v>
      </c>
      <c r="C332" s="664" t="s">
        <v>687</v>
      </c>
      <c r="D332" s="646">
        <v>43750.015547180061</v>
      </c>
    </row>
    <row r="333" spans="1:4" ht="16.5" thickTop="1" thickBot="1">
      <c r="A333" s="663" t="s">
        <v>685</v>
      </c>
      <c r="B333" s="663" t="s">
        <v>387</v>
      </c>
      <c r="C333" s="664" t="s">
        <v>2329</v>
      </c>
      <c r="D333" s="646">
        <v>17135.787339441755</v>
      </c>
    </row>
    <row r="334" spans="1:4" ht="16.5" thickTop="1" thickBot="1">
      <c r="A334" s="663" t="s">
        <v>690</v>
      </c>
      <c r="B334" s="663" t="s">
        <v>92</v>
      </c>
      <c r="C334" s="664" t="s">
        <v>1929</v>
      </c>
      <c r="D334" s="646">
        <v>809.85018602768525</v>
      </c>
    </row>
    <row r="335" spans="1:4" ht="16.5" thickTop="1" thickBot="1">
      <c r="A335" s="663" t="s">
        <v>688</v>
      </c>
      <c r="B335" s="663" t="s">
        <v>92</v>
      </c>
      <c r="C335" s="664" t="s">
        <v>689</v>
      </c>
      <c r="D335" s="646">
        <v>2522.8977757871817</v>
      </c>
    </row>
    <row r="336" spans="1:4" ht="16.5" thickTop="1" thickBot="1">
      <c r="A336" s="663" t="s">
        <v>691</v>
      </c>
      <c r="B336" s="663" t="s">
        <v>377</v>
      </c>
      <c r="C336" s="664" t="s">
        <v>692</v>
      </c>
      <c r="D336" s="646">
        <v>5762.3833231845028</v>
      </c>
    </row>
    <row r="337" spans="1:4" ht="16.5" thickTop="1" thickBot="1">
      <c r="A337" s="663" t="s">
        <v>696</v>
      </c>
      <c r="B337" s="663" t="s">
        <v>92</v>
      </c>
      <c r="C337" s="664" t="s">
        <v>697</v>
      </c>
      <c r="D337" s="646">
        <v>277518.75533658994</v>
      </c>
    </row>
    <row r="338" spans="1:4" ht="16.5" thickTop="1" thickBot="1">
      <c r="A338" s="663" t="s">
        <v>694</v>
      </c>
      <c r="B338" s="663" t="s">
        <v>92</v>
      </c>
      <c r="C338" s="664" t="s">
        <v>695</v>
      </c>
      <c r="D338" s="646">
        <v>50457.955515743626</v>
      </c>
    </row>
    <row r="339" spans="1:4" ht="16.5" thickTop="1" thickBot="1">
      <c r="A339" s="663" t="s">
        <v>693</v>
      </c>
      <c r="B339" s="663" t="s">
        <v>144</v>
      </c>
      <c r="C339" s="664" t="s">
        <v>2330</v>
      </c>
      <c r="D339" s="646">
        <v>238509.24350929237</v>
      </c>
    </row>
    <row r="340" spans="1:4" ht="31.5" thickTop="1" thickBot="1">
      <c r="A340" s="663" t="s">
        <v>648</v>
      </c>
      <c r="B340" s="663" t="s">
        <v>92</v>
      </c>
      <c r="C340" s="664" t="s">
        <v>1927</v>
      </c>
      <c r="D340" s="646">
        <v>240779.30431429416</v>
      </c>
    </row>
    <row r="341" spans="1:4" ht="31.5" thickTop="1" thickBot="1">
      <c r="A341" s="663" t="s">
        <v>698</v>
      </c>
      <c r="B341" s="663" t="s">
        <v>92</v>
      </c>
      <c r="C341" s="664" t="s">
        <v>699</v>
      </c>
      <c r="D341" s="646">
        <v>245285.55591565373</v>
      </c>
    </row>
    <row r="342" spans="1:4" ht="31.5" thickTop="1" thickBot="1">
      <c r="A342" s="663" t="s">
        <v>649</v>
      </c>
      <c r="B342" s="663" t="s">
        <v>92</v>
      </c>
      <c r="C342" s="664" t="s">
        <v>1928</v>
      </c>
      <c r="D342" s="646">
        <v>156295.83679191209</v>
      </c>
    </row>
    <row r="343" spans="1:4" ht="31.5" thickTop="1" thickBot="1">
      <c r="A343" s="663" t="s">
        <v>700</v>
      </c>
      <c r="B343" s="663" t="s">
        <v>92</v>
      </c>
      <c r="C343" s="664" t="s">
        <v>701</v>
      </c>
      <c r="D343" s="646">
        <v>146292.3957370494</v>
      </c>
    </row>
    <row r="344" spans="1:4" ht="16.5" thickTop="1" thickBot="1">
      <c r="A344" s="663" t="s">
        <v>737</v>
      </c>
      <c r="B344" s="663" t="s">
        <v>387</v>
      </c>
      <c r="C344" s="664" t="s">
        <v>2331</v>
      </c>
      <c r="D344" s="646">
        <v>90455.787471450385</v>
      </c>
    </row>
    <row r="345" spans="1:4" ht="16.5" thickTop="1" thickBot="1">
      <c r="A345" s="663" t="s">
        <v>702</v>
      </c>
      <c r="B345" s="663" t="s">
        <v>377</v>
      </c>
      <c r="C345" s="664" t="s">
        <v>2332</v>
      </c>
      <c r="D345" s="646">
        <v>69857.837324959764</v>
      </c>
    </row>
    <row r="346" spans="1:4" ht="16.5" thickTop="1" thickBot="1">
      <c r="A346" s="663" t="s">
        <v>703</v>
      </c>
      <c r="B346" s="663" t="s">
        <v>144</v>
      </c>
      <c r="C346" s="664" t="s">
        <v>2333</v>
      </c>
      <c r="D346" s="646">
        <v>30426.359184209858</v>
      </c>
    </row>
    <row r="347" spans="1:4" ht="16.5" thickTop="1" thickBot="1">
      <c r="A347" s="663" t="s">
        <v>708</v>
      </c>
      <c r="B347" s="663" t="s">
        <v>92</v>
      </c>
      <c r="C347" s="664" t="s">
        <v>2334</v>
      </c>
      <c r="D347" s="646">
        <v>49359.752954518619</v>
      </c>
    </row>
    <row r="348" spans="1:4" ht="16.5" thickTop="1" thickBot="1">
      <c r="A348" s="663" t="s">
        <v>713</v>
      </c>
      <c r="B348" s="663" t="s">
        <v>144</v>
      </c>
      <c r="C348" s="664" t="s">
        <v>1931</v>
      </c>
      <c r="D348" s="646">
        <v>21041.815482930902</v>
      </c>
    </row>
    <row r="349" spans="1:4" ht="16.5" thickTop="1" thickBot="1">
      <c r="A349" s="663" t="s">
        <v>704</v>
      </c>
      <c r="B349" s="663" t="s">
        <v>144</v>
      </c>
      <c r="C349" s="664" t="s">
        <v>2335</v>
      </c>
      <c r="D349" s="646">
        <v>91638.782565123358</v>
      </c>
    </row>
    <row r="350" spans="1:4" ht="16.5" thickTop="1" thickBot="1">
      <c r="A350" s="663" t="s">
        <v>705</v>
      </c>
      <c r="B350" s="663" t="s">
        <v>144</v>
      </c>
      <c r="C350" s="664" t="s">
        <v>2336</v>
      </c>
      <c r="D350" s="646">
        <v>13531.879808742795</v>
      </c>
    </row>
    <row r="351" spans="1:4" ht="16.5" thickTop="1" thickBot="1">
      <c r="A351" s="663" t="s">
        <v>736</v>
      </c>
      <c r="B351" s="663" t="s">
        <v>144</v>
      </c>
      <c r="C351" s="664" t="s">
        <v>1933</v>
      </c>
      <c r="D351" s="646">
        <v>122744.27699745769</v>
      </c>
    </row>
    <row r="352" spans="1:4" ht="16.5" thickTop="1" thickBot="1">
      <c r="A352" s="663" t="s">
        <v>709</v>
      </c>
      <c r="B352" s="663" t="s">
        <v>144</v>
      </c>
      <c r="C352" s="664" t="s">
        <v>710</v>
      </c>
      <c r="D352" s="646">
        <v>492848.08050002588</v>
      </c>
    </row>
    <row r="353" spans="1:4" ht="16.5" thickTop="1" thickBot="1">
      <c r="A353" s="663" t="s">
        <v>711</v>
      </c>
      <c r="B353" s="663" t="s">
        <v>144</v>
      </c>
      <c r="C353" s="664" t="s">
        <v>712</v>
      </c>
      <c r="D353" s="646">
        <v>744254.84385721851</v>
      </c>
    </row>
    <row r="354" spans="1:4" ht="16.5" thickTop="1" thickBot="1">
      <c r="A354" s="663" t="s">
        <v>707</v>
      </c>
      <c r="B354" s="663" t="s">
        <v>144</v>
      </c>
      <c r="C354" s="664" t="s">
        <v>2337</v>
      </c>
      <c r="D354" s="646">
        <v>3180.1232467905647</v>
      </c>
    </row>
    <row r="355" spans="1:4" ht="16.5" thickTop="1" thickBot="1">
      <c r="A355" s="663" t="s">
        <v>706</v>
      </c>
      <c r="B355" s="663" t="s">
        <v>144</v>
      </c>
      <c r="C355" s="664" t="s">
        <v>1930</v>
      </c>
      <c r="D355" s="646">
        <v>2120.0821645270435</v>
      </c>
    </row>
    <row r="356" spans="1:4" ht="16.5" thickTop="1" thickBot="1">
      <c r="A356" s="663" t="s">
        <v>716</v>
      </c>
      <c r="B356" s="663" t="s">
        <v>144</v>
      </c>
      <c r="C356" s="664" t="s">
        <v>717</v>
      </c>
      <c r="D356" s="646">
        <v>29435.220772293465</v>
      </c>
    </row>
    <row r="357" spans="1:4" ht="16.5" thickTop="1" thickBot="1">
      <c r="A357" s="663" t="s">
        <v>714</v>
      </c>
      <c r="B357" s="663" t="s">
        <v>144</v>
      </c>
      <c r="C357" s="664" t="s">
        <v>2338</v>
      </c>
      <c r="D357" s="646">
        <v>275610.68138851557</v>
      </c>
    </row>
    <row r="358" spans="1:4" ht="16.5" thickTop="1" thickBot="1">
      <c r="A358" s="663" t="s">
        <v>715</v>
      </c>
      <c r="B358" s="663" t="s">
        <v>144</v>
      </c>
      <c r="C358" s="664" t="s">
        <v>2339</v>
      </c>
      <c r="D358" s="646">
        <v>312375.11100686569</v>
      </c>
    </row>
    <row r="359" spans="1:4" ht="16.5" thickTop="1" thickBot="1">
      <c r="A359" s="663" t="s">
        <v>718</v>
      </c>
      <c r="B359" s="663" t="s">
        <v>144</v>
      </c>
      <c r="C359" s="664" t="s">
        <v>719</v>
      </c>
      <c r="D359" s="646">
        <v>124763.01308628207</v>
      </c>
    </row>
    <row r="360" spans="1:4" ht="16.5" thickTop="1" thickBot="1">
      <c r="A360" s="663" t="s">
        <v>720</v>
      </c>
      <c r="B360" s="663" t="s">
        <v>144</v>
      </c>
      <c r="C360" s="664" t="s">
        <v>721</v>
      </c>
      <c r="D360" s="646">
        <v>106879.10048098354</v>
      </c>
    </row>
    <row r="361" spans="1:4" ht="16.5" thickTop="1" thickBot="1">
      <c r="A361" s="663" t="s">
        <v>722</v>
      </c>
      <c r="B361" s="663" t="s">
        <v>144</v>
      </c>
      <c r="C361" s="664" t="s">
        <v>723</v>
      </c>
      <c r="D361" s="646">
        <v>163988.35542616679</v>
      </c>
    </row>
    <row r="362" spans="1:4" ht="16.5" thickTop="1" thickBot="1">
      <c r="A362" s="663" t="s">
        <v>724</v>
      </c>
      <c r="B362" s="663" t="s">
        <v>144</v>
      </c>
      <c r="C362" s="664" t="s">
        <v>725</v>
      </c>
      <c r="D362" s="646">
        <v>329352.64417711162</v>
      </c>
    </row>
    <row r="363" spans="1:4" ht="16.5" thickTop="1" thickBot="1">
      <c r="A363" s="663" t="s">
        <v>726</v>
      </c>
      <c r="B363" s="663" t="s">
        <v>144</v>
      </c>
      <c r="C363" s="664" t="s">
        <v>2340</v>
      </c>
      <c r="D363" s="646">
        <v>187603.34791747414</v>
      </c>
    </row>
    <row r="364" spans="1:4" ht="16.5" thickTop="1" thickBot="1">
      <c r="A364" s="663" t="s">
        <v>738</v>
      </c>
      <c r="B364" s="663" t="s">
        <v>144</v>
      </c>
      <c r="C364" s="664" t="s">
        <v>2341</v>
      </c>
      <c r="D364" s="646">
        <v>142853.64451504103</v>
      </c>
    </row>
    <row r="365" spans="1:4" ht="16.5" thickTop="1" thickBot="1">
      <c r="A365" s="663" t="s">
        <v>727</v>
      </c>
      <c r="B365" s="663" t="s">
        <v>144</v>
      </c>
      <c r="C365" s="664" t="s">
        <v>728</v>
      </c>
      <c r="D365" s="646">
        <v>93761.75206955029</v>
      </c>
    </row>
    <row r="366" spans="1:4" ht="16.5" thickTop="1" thickBot="1">
      <c r="A366" s="663" t="s">
        <v>729</v>
      </c>
      <c r="B366" s="663" t="s">
        <v>144</v>
      </c>
      <c r="C366" s="664" t="s">
        <v>1932</v>
      </c>
      <c r="D366" s="646">
        <v>93761.75206955029</v>
      </c>
    </row>
    <row r="367" spans="1:4" ht="16.5" thickTop="1" thickBot="1">
      <c r="A367" s="663" t="s">
        <v>730</v>
      </c>
      <c r="B367" s="663" t="s">
        <v>92</v>
      </c>
      <c r="C367" s="664" t="s">
        <v>2342</v>
      </c>
      <c r="D367" s="646">
        <v>53002.054113176076</v>
      </c>
    </row>
    <row r="368" spans="1:4" ht="16.5" thickTop="1" thickBot="1">
      <c r="A368" s="663" t="s">
        <v>732</v>
      </c>
      <c r="B368" s="663" t="s">
        <v>92</v>
      </c>
      <c r="C368" s="664" t="s">
        <v>733</v>
      </c>
      <c r="D368" s="646">
        <v>4611.1787078463194</v>
      </c>
    </row>
    <row r="369" spans="1:4" ht="16.5" thickTop="1" thickBot="1">
      <c r="A369" s="663" t="s">
        <v>731</v>
      </c>
      <c r="B369" s="663" t="s">
        <v>92</v>
      </c>
      <c r="C369" s="664" t="s">
        <v>2343</v>
      </c>
      <c r="D369" s="646">
        <v>536.11577735477613</v>
      </c>
    </row>
    <row r="370" spans="1:4" ht="16.5" thickTop="1" thickBot="1">
      <c r="A370" s="663" t="s">
        <v>734</v>
      </c>
      <c r="B370" s="663" t="s">
        <v>92</v>
      </c>
      <c r="C370" s="664" t="s">
        <v>735</v>
      </c>
      <c r="D370" s="646">
        <v>34991.150494296322</v>
      </c>
    </row>
    <row r="371" spans="1:4" ht="16.5" thickTop="1" thickBot="1">
      <c r="A371" s="663" t="s">
        <v>741</v>
      </c>
      <c r="B371" s="663" t="s">
        <v>92</v>
      </c>
      <c r="C371" s="664" t="s">
        <v>1934</v>
      </c>
      <c r="D371" s="646">
        <v>58155.973855141317</v>
      </c>
    </row>
    <row r="372" spans="1:4" ht="16.5" thickTop="1" thickBot="1">
      <c r="A372" s="663" t="s">
        <v>739</v>
      </c>
      <c r="B372" s="663" t="s">
        <v>377</v>
      </c>
      <c r="C372" s="664" t="s">
        <v>740</v>
      </c>
      <c r="D372" s="646">
        <v>4845.5855923672516</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8" style="157" customWidth="1"/>
    <col min="2" max="2" width="9.140625" customWidth="1"/>
    <col min="3" max="3" width="101.5703125" customWidth="1"/>
    <col min="4" max="4" width="18.2851562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1126.9034811286238</v>
      </c>
    </row>
    <row r="7" spans="1:5" ht="30" customHeight="1" thickTop="1" thickBot="1">
      <c r="A7" s="200" t="s">
        <v>1352</v>
      </c>
      <c r="B7" s="100" t="s">
        <v>339</v>
      </c>
      <c r="C7" s="102" t="s">
        <v>2025</v>
      </c>
      <c r="D7" s="649">
        <v>1126.9034811286238</v>
      </c>
      <c r="E7" s="103"/>
    </row>
    <row r="8" spans="1:5" ht="30" customHeight="1" thickTop="1" thickBot="1">
      <c r="A8" s="200" t="s">
        <v>1364</v>
      </c>
      <c r="B8" s="100" t="s">
        <v>339</v>
      </c>
      <c r="C8" s="102" t="s">
        <v>2027</v>
      </c>
      <c r="D8" s="649">
        <v>1148.3121015897286</v>
      </c>
    </row>
    <row r="9" spans="1:5" ht="30" customHeight="1" thickTop="1" thickBot="1">
      <c r="A9" s="200" t="s">
        <v>1225</v>
      </c>
      <c r="B9" s="100" t="s">
        <v>1223</v>
      </c>
      <c r="C9" s="102" t="s">
        <v>1226</v>
      </c>
      <c r="D9" s="649">
        <v>1393.7092897447467</v>
      </c>
    </row>
    <row r="10" spans="1:5" ht="30" customHeight="1" thickTop="1" thickBot="1">
      <c r="A10" s="200" t="s">
        <v>1388</v>
      </c>
      <c r="B10" s="100" t="s">
        <v>339</v>
      </c>
      <c r="C10" s="102" t="s">
        <v>1389</v>
      </c>
      <c r="D10" s="649">
        <v>1393.7092897447467</v>
      </c>
    </row>
    <row r="11" spans="1:5" ht="30" customHeight="1" thickTop="1" thickBot="1">
      <c r="A11" s="200" t="s">
        <v>1329</v>
      </c>
      <c r="B11" s="100" t="s">
        <v>339</v>
      </c>
      <c r="C11" s="102" t="s">
        <v>1330</v>
      </c>
      <c r="D11" s="649">
        <v>1126.9034811286238</v>
      </c>
    </row>
    <row r="12" spans="1:5" ht="30" customHeight="1" thickTop="1" thickBot="1">
      <c r="A12" s="200" t="s">
        <v>1331</v>
      </c>
      <c r="B12" s="100" t="s">
        <v>339</v>
      </c>
      <c r="C12" s="102" t="s">
        <v>1332</v>
      </c>
      <c r="D12" s="649">
        <v>1126.9034811286238</v>
      </c>
    </row>
    <row r="13" spans="1:5" ht="30" customHeight="1" thickTop="1" thickBot="1">
      <c r="A13" s="200" t="s">
        <v>1333</v>
      </c>
      <c r="B13" s="100" t="s">
        <v>339</v>
      </c>
      <c r="C13" s="102" t="s">
        <v>1334</v>
      </c>
      <c r="D13" s="649">
        <v>1126.9034811286238</v>
      </c>
    </row>
    <row r="14" spans="1:5" ht="30" customHeight="1" thickTop="1" thickBot="1">
      <c r="A14" s="200" t="s">
        <v>1335</v>
      </c>
      <c r="B14" s="100" t="s">
        <v>339</v>
      </c>
      <c r="C14" s="102" t="s">
        <v>1336</v>
      </c>
      <c r="D14" s="649">
        <v>1126.9034811286238</v>
      </c>
    </row>
    <row r="15" spans="1:5" ht="30" customHeight="1" thickTop="1" thickBot="1">
      <c r="A15" s="200" t="s">
        <v>1317</v>
      </c>
      <c r="B15" s="100" t="s">
        <v>339</v>
      </c>
      <c r="C15" s="102" t="s">
        <v>1860</v>
      </c>
      <c r="D15" s="649">
        <v>1198.1687168510882</v>
      </c>
    </row>
    <row r="16" spans="1:5" ht="30" customHeight="1" thickTop="1" thickBot="1">
      <c r="A16" s="200" t="s">
        <v>1227</v>
      </c>
      <c r="B16" s="100" t="s">
        <v>339</v>
      </c>
      <c r="C16" s="102" t="s">
        <v>1228</v>
      </c>
      <c r="D16" s="649">
        <v>1122.7940548877348</v>
      </c>
    </row>
    <row r="17" spans="1:4" ht="30" customHeight="1" thickTop="1" thickBot="1">
      <c r="A17" s="200" t="s">
        <v>1229</v>
      </c>
      <c r="B17" s="100" t="s">
        <v>339</v>
      </c>
      <c r="C17" s="102" t="s">
        <v>1230</v>
      </c>
      <c r="D17" s="649">
        <v>1122.7940548877348</v>
      </c>
    </row>
    <row r="18" spans="1:4" ht="30" customHeight="1" thickTop="1" thickBot="1">
      <c r="A18" s="200" t="s">
        <v>1231</v>
      </c>
      <c r="B18" s="100" t="s">
        <v>339</v>
      </c>
      <c r="C18" s="102" t="s">
        <v>1232</v>
      </c>
      <c r="D18" s="649">
        <v>1122.7940548877348</v>
      </c>
    </row>
    <row r="19" spans="1:4" ht="30" customHeight="1" thickTop="1" thickBot="1">
      <c r="A19" s="200" t="s">
        <v>1235</v>
      </c>
      <c r="B19" s="100" t="s">
        <v>339</v>
      </c>
      <c r="C19" s="102" t="s">
        <v>1236</v>
      </c>
      <c r="D19" s="649">
        <v>1122.7940548877348</v>
      </c>
    </row>
    <row r="20" spans="1:4" ht="30" customHeight="1" thickTop="1" thickBot="1">
      <c r="A20" s="200" t="s">
        <v>1407</v>
      </c>
      <c r="B20" s="100" t="s">
        <v>339</v>
      </c>
      <c r="C20" s="102" t="s">
        <v>1869</v>
      </c>
      <c r="D20" s="649">
        <v>1147.9670975983179</v>
      </c>
    </row>
    <row r="21" spans="1:4" ht="30" customHeight="1" thickTop="1" thickBot="1">
      <c r="A21" s="200" t="s">
        <v>1239</v>
      </c>
      <c r="B21" s="100" t="s">
        <v>339</v>
      </c>
      <c r="C21" s="102" t="s">
        <v>1240</v>
      </c>
      <c r="D21" s="649">
        <v>1827.0921438627684</v>
      </c>
    </row>
    <row r="22" spans="1:4" ht="30" customHeight="1" thickTop="1" thickBot="1">
      <c r="A22" s="200" t="s">
        <v>1390</v>
      </c>
      <c r="B22" s="100" t="s">
        <v>339</v>
      </c>
      <c r="C22" s="102" t="s">
        <v>1391</v>
      </c>
      <c r="D22" s="649">
        <v>1827.0921438627684</v>
      </c>
    </row>
    <row r="23" spans="1:4" ht="30" customHeight="1" thickTop="1" thickBot="1">
      <c r="A23" s="200" t="s">
        <v>1247</v>
      </c>
      <c r="B23" s="100" t="s">
        <v>339</v>
      </c>
      <c r="C23" s="102" t="s">
        <v>1248</v>
      </c>
      <c r="D23" s="649">
        <v>1122.7940548877348</v>
      </c>
    </row>
    <row r="24" spans="1:4" ht="30" customHeight="1" thickTop="1" thickBot="1">
      <c r="A24" s="200" t="s">
        <v>1269</v>
      </c>
      <c r="B24" s="100" t="s">
        <v>339</v>
      </c>
      <c r="C24" s="102" t="s">
        <v>1270</v>
      </c>
      <c r="D24" s="649">
        <v>1122.7940548877348</v>
      </c>
    </row>
    <row r="25" spans="1:4" ht="30" customHeight="1" thickTop="1" thickBot="1">
      <c r="A25" s="200" t="s">
        <v>1241</v>
      </c>
      <c r="B25" s="100" t="s">
        <v>339</v>
      </c>
      <c r="C25" s="102" t="s">
        <v>1242</v>
      </c>
      <c r="D25" s="649">
        <v>1122.7940548877348</v>
      </c>
    </row>
    <row r="26" spans="1:4" ht="30" customHeight="1" thickTop="1" thickBot="1">
      <c r="A26" s="200" t="s">
        <v>1246</v>
      </c>
      <c r="B26" s="100" t="s">
        <v>339</v>
      </c>
      <c r="C26" s="102" t="s">
        <v>1242</v>
      </c>
      <c r="D26" s="649">
        <v>1122.7940548877348</v>
      </c>
    </row>
    <row r="27" spans="1:4" ht="30" customHeight="1" thickTop="1" thickBot="1">
      <c r="A27" s="200" t="s">
        <v>1303</v>
      </c>
      <c r="B27" s="100" t="s">
        <v>339</v>
      </c>
      <c r="C27" s="102" t="s">
        <v>1304</v>
      </c>
      <c r="D27" s="649">
        <v>1122.7940548877348</v>
      </c>
    </row>
    <row r="28" spans="1:4" ht="30" customHeight="1" thickTop="1" thickBot="1">
      <c r="A28" s="200" t="s">
        <v>1249</v>
      </c>
      <c r="B28" s="100" t="s">
        <v>339</v>
      </c>
      <c r="C28" s="102" t="s">
        <v>1250</v>
      </c>
      <c r="D28" s="649">
        <v>1122.7940548877348</v>
      </c>
    </row>
    <row r="29" spans="1:4" ht="30" customHeight="1" thickTop="1" thickBot="1">
      <c r="A29" s="200" t="s">
        <v>1254</v>
      </c>
      <c r="B29" s="100" t="s">
        <v>339</v>
      </c>
      <c r="C29" s="102" t="s">
        <v>1255</v>
      </c>
      <c r="D29" s="649">
        <v>1122.7940548877348</v>
      </c>
    </row>
    <row r="30" spans="1:4" ht="30" customHeight="1" thickTop="1" thickBot="1">
      <c r="A30" s="200" t="s">
        <v>1252</v>
      </c>
      <c r="B30" s="100" t="s">
        <v>339</v>
      </c>
      <c r="C30" s="102" t="s">
        <v>1253</v>
      </c>
      <c r="D30" s="649">
        <v>1122.7940548877348</v>
      </c>
    </row>
    <row r="31" spans="1:4" ht="30" customHeight="1" thickTop="1" thickBot="1">
      <c r="A31" s="200" t="s">
        <v>1267</v>
      </c>
      <c r="B31" s="100" t="s">
        <v>339</v>
      </c>
      <c r="C31" s="102" t="s">
        <v>1268</v>
      </c>
      <c r="D31" s="649">
        <v>1122.7940548877348</v>
      </c>
    </row>
    <row r="32" spans="1:4" ht="30" customHeight="1" thickTop="1" thickBot="1">
      <c r="A32" s="200" t="s">
        <v>1256</v>
      </c>
      <c r="B32" s="100" t="s">
        <v>339</v>
      </c>
      <c r="C32" s="102" t="s">
        <v>1257</v>
      </c>
      <c r="D32" s="649">
        <v>1122.7940548877348</v>
      </c>
    </row>
    <row r="33" spans="1:4" ht="30" customHeight="1" thickTop="1" thickBot="1">
      <c r="A33" s="200" t="s">
        <v>1272</v>
      </c>
      <c r="B33" s="100" t="s">
        <v>339</v>
      </c>
      <c r="C33" s="102" t="s">
        <v>1257</v>
      </c>
      <c r="D33" s="649">
        <v>1122.7940548877348</v>
      </c>
    </row>
    <row r="34" spans="1:4" ht="30" customHeight="1" thickTop="1" thickBot="1">
      <c r="A34" s="200" t="s">
        <v>1273</v>
      </c>
      <c r="B34" s="100" t="s">
        <v>339</v>
      </c>
      <c r="C34" s="102" t="s">
        <v>1274</v>
      </c>
      <c r="D34" s="649">
        <v>812.88531247861022</v>
      </c>
    </row>
    <row r="35" spans="1:4" ht="30" customHeight="1" thickTop="1" thickBot="1">
      <c r="A35" s="200" t="s">
        <v>1323</v>
      </c>
      <c r="B35" s="100" t="s">
        <v>339</v>
      </c>
      <c r="C35" s="102" t="s">
        <v>1864</v>
      </c>
      <c r="D35" s="649">
        <v>1016.1066405982629</v>
      </c>
    </row>
    <row r="36" spans="1:4" ht="30" customHeight="1" thickTop="1" thickBot="1">
      <c r="A36" s="200" t="s">
        <v>1404</v>
      </c>
      <c r="B36" s="100" t="s">
        <v>339</v>
      </c>
      <c r="C36" s="102" t="s">
        <v>1405</v>
      </c>
      <c r="D36" s="649">
        <v>1016.1066405982629</v>
      </c>
    </row>
    <row r="37" spans="1:4" ht="30" customHeight="1" thickTop="1" thickBot="1">
      <c r="A37" s="200" t="s">
        <v>1385</v>
      </c>
      <c r="B37" s="100" t="s">
        <v>339</v>
      </c>
      <c r="C37" s="102" t="s">
        <v>1386</v>
      </c>
      <c r="D37" s="649">
        <v>812.88531247861022</v>
      </c>
    </row>
    <row r="38" spans="1:4" ht="30" customHeight="1" thickTop="1" thickBot="1">
      <c r="A38" s="200" t="s">
        <v>1264</v>
      </c>
      <c r="B38" s="100" t="s">
        <v>339</v>
      </c>
      <c r="C38" s="102" t="s">
        <v>1265</v>
      </c>
      <c r="D38" s="649">
        <v>812.88531247861022</v>
      </c>
    </row>
    <row r="39" spans="1:4" ht="30" customHeight="1" thickTop="1" thickBot="1">
      <c r="A39" s="200" t="s">
        <v>1221</v>
      </c>
      <c r="B39" s="100" t="s">
        <v>1223</v>
      </c>
      <c r="C39" s="102" t="s">
        <v>1280</v>
      </c>
      <c r="D39" s="649">
        <v>812.88531247861022</v>
      </c>
    </row>
    <row r="40" spans="1:4" ht="30" customHeight="1" thickTop="1" thickBot="1">
      <c r="A40" s="200" t="s">
        <v>1261</v>
      </c>
      <c r="B40" s="100" t="s">
        <v>339</v>
      </c>
      <c r="C40" s="102" t="s">
        <v>1262</v>
      </c>
      <c r="D40" s="649">
        <v>812.88531247861022</v>
      </c>
    </row>
    <row r="41" spans="1:4" ht="30" customHeight="1" thickTop="1" thickBot="1">
      <c r="A41" s="200" t="s">
        <v>1259</v>
      </c>
      <c r="B41" s="100" t="s">
        <v>339</v>
      </c>
      <c r="C41" s="102" t="s">
        <v>1260</v>
      </c>
      <c r="D41" s="649">
        <v>812.88531247861022</v>
      </c>
    </row>
    <row r="42" spans="1:4" ht="30" customHeight="1" thickTop="1" thickBot="1">
      <c r="A42" s="200" t="s">
        <v>1392</v>
      </c>
      <c r="B42" s="100" t="s">
        <v>339</v>
      </c>
      <c r="C42" s="102" t="s">
        <v>1260</v>
      </c>
      <c r="D42" s="649">
        <v>812.88531247861022</v>
      </c>
    </row>
    <row r="43" spans="1:4" ht="30" customHeight="1" thickTop="1" thickBot="1">
      <c r="A43" s="200" t="s">
        <v>1233</v>
      </c>
      <c r="B43" s="100" t="s">
        <v>339</v>
      </c>
      <c r="C43" s="102" t="s">
        <v>1234</v>
      </c>
      <c r="D43" s="649">
        <v>812.88531247861022</v>
      </c>
    </row>
    <row r="44" spans="1:4" ht="30" customHeight="1" thickTop="1" thickBot="1">
      <c r="A44" s="200" t="s">
        <v>1387</v>
      </c>
      <c r="B44" s="100" t="s">
        <v>339</v>
      </c>
      <c r="C44" s="102" t="s">
        <v>1234</v>
      </c>
      <c r="D44" s="649">
        <v>812.88531247861022</v>
      </c>
    </row>
    <row r="45" spans="1:4" ht="30" customHeight="1" thickTop="1" thickBot="1">
      <c r="A45" s="200" t="s">
        <v>1278</v>
      </c>
      <c r="B45" s="100" t="s">
        <v>339</v>
      </c>
      <c r="C45" s="102" t="s">
        <v>1279</v>
      </c>
      <c r="D45" s="649">
        <v>812.88531247861022</v>
      </c>
    </row>
    <row r="46" spans="1:4" ht="30" customHeight="1" thickTop="1" thickBot="1">
      <c r="A46" s="200" t="s">
        <v>1287</v>
      </c>
      <c r="B46" s="100" t="s">
        <v>339</v>
      </c>
      <c r="C46" s="102" t="s">
        <v>1288</v>
      </c>
      <c r="D46" s="649">
        <v>812.88531247861022</v>
      </c>
    </row>
    <row r="47" spans="1:4" ht="30" customHeight="1" thickTop="1" thickBot="1">
      <c r="A47" s="200" t="s">
        <v>1291</v>
      </c>
      <c r="B47" s="100" t="s">
        <v>339</v>
      </c>
      <c r="C47" s="102" t="s">
        <v>1292</v>
      </c>
      <c r="D47" s="649">
        <v>812.88531247861022</v>
      </c>
    </row>
    <row r="48" spans="1:4" ht="30" customHeight="1" thickTop="1" thickBot="1">
      <c r="A48" s="200" t="s">
        <v>1283</v>
      </c>
      <c r="B48" s="100" t="s">
        <v>1223</v>
      </c>
      <c r="C48" s="102" t="s">
        <v>1284</v>
      </c>
      <c r="D48" s="649">
        <v>812.88531247861022</v>
      </c>
    </row>
    <row r="49" spans="1:4" ht="30" customHeight="1" thickTop="1" thickBot="1">
      <c r="A49" s="200" t="s">
        <v>1281</v>
      </c>
      <c r="B49" s="100" t="s">
        <v>339</v>
      </c>
      <c r="C49" s="102" t="s">
        <v>1282</v>
      </c>
      <c r="D49" s="649">
        <v>812.88531247861022</v>
      </c>
    </row>
    <row r="50" spans="1:4" ht="30" customHeight="1" thickTop="1" thickBot="1">
      <c r="A50" s="200" t="s">
        <v>1285</v>
      </c>
      <c r="B50" s="100" t="s">
        <v>339</v>
      </c>
      <c r="C50" s="102" t="s">
        <v>1286</v>
      </c>
      <c r="D50" s="649">
        <v>812.88531247861022</v>
      </c>
    </row>
    <row r="51" spans="1:4" ht="30" customHeight="1" thickTop="1" thickBot="1">
      <c r="A51" s="200" t="s">
        <v>1314</v>
      </c>
      <c r="B51" s="100" t="s">
        <v>1306</v>
      </c>
      <c r="C51" s="102" t="s">
        <v>1315</v>
      </c>
      <c r="D51" s="649">
        <v>812.88531247861022</v>
      </c>
    </row>
    <row r="52" spans="1:4" ht="30" customHeight="1" thickTop="1" thickBot="1">
      <c r="A52" s="200" t="s">
        <v>1316</v>
      </c>
      <c r="B52" s="100" t="s">
        <v>1306</v>
      </c>
      <c r="C52" s="102" t="s">
        <v>1315</v>
      </c>
      <c r="D52" s="649">
        <v>812.88531247861022</v>
      </c>
    </row>
    <row r="53" spans="1:4" ht="30" customHeight="1" thickTop="1" thickBot="1">
      <c r="A53" s="200" t="s">
        <v>1289</v>
      </c>
      <c r="B53" s="100" t="s">
        <v>339</v>
      </c>
      <c r="C53" s="102" t="s">
        <v>1290</v>
      </c>
      <c r="D53" s="649">
        <v>812.88531247861022</v>
      </c>
    </row>
    <row r="54" spans="1:4" ht="30" customHeight="1" thickTop="1" thickBot="1">
      <c r="A54" s="200" t="s">
        <v>1293</v>
      </c>
      <c r="B54" s="100" t="s">
        <v>339</v>
      </c>
      <c r="C54" s="102" t="s">
        <v>1294</v>
      </c>
      <c r="D54" s="649">
        <v>1016.1066405982629</v>
      </c>
    </row>
    <row r="55" spans="1:4" ht="30" customHeight="1" thickTop="1" thickBot="1">
      <c r="A55" s="200" t="s">
        <v>1378</v>
      </c>
      <c r="B55" s="100" t="s">
        <v>339</v>
      </c>
      <c r="C55" s="102" t="s">
        <v>2029</v>
      </c>
      <c r="D55" s="649">
        <v>1016.1066405982629</v>
      </c>
    </row>
    <row r="56" spans="1:4" ht="30" customHeight="1" thickTop="1" thickBot="1">
      <c r="A56" s="200" t="s">
        <v>1379</v>
      </c>
      <c r="B56" s="100" t="s">
        <v>339</v>
      </c>
      <c r="C56" s="102" t="s">
        <v>2030</v>
      </c>
      <c r="D56" s="649">
        <v>1016.1066405982629</v>
      </c>
    </row>
    <row r="57" spans="1:4" ht="30" customHeight="1" thickTop="1" thickBot="1">
      <c r="A57" s="200" t="s">
        <v>1380</v>
      </c>
      <c r="B57" s="100" t="s">
        <v>339</v>
      </c>
      <c r="C57" s="102" t="s">
        <v>2031</v>
      </c>
      <c r="D57" s="649">
        <v>1016.1066405982629</v>
      </c>
    </row>
    <row r="58" spans="1:4" ht="30" customHeight="1" thickTop="1" thickBot="1">
      <c r="A58" s="200" t="s">
        <v>1357</v>
      </c>
      <c r="B58" s="100" t="s">
        <v>339</v>
      </c>
      <c r="C58" s="102" t="s">
        <v>1867</v>
      </c>
      <c r="D58" s="649">
        <v>1016.1066405982629</v>
      </c>
    </row>
    <row r="59" spans="1:4" ht="30" customHeight="1" thickTop="1" thickBot="1">
      <c r="A59" s="200" t="s">
        <v>1295</v>
      </c>
      <c r="B59" s="100" t="s">
        <v>339</v>
      </c>
      <c r="C59" s="102" t="s">
        <v>1296</v>
      </c>
      <c r="D59" s="649">
        <v>1016.1066405982629</v>
      </c>
    </row>
    <row r="60" spans="1:4" ht="30" customHeight="1" thickTop="1" thickBot="1">
      <c r="A60" s="200" t="s">
        <v>1376</v>
      </c>
      <c r="B60" s="100" t="s">
        <v>339</v>
      </c>
      <c r="C60" s="102" t="s">
        <v>1377</v>
      </c>
      <c r="D60" s="649">
        <v>1016.1066405982629</v>
      </c>
    </row>
    <row r="61" spans="1:4" ht="30" customHeight="1" thickTop="1" thickBot="1">
      <c r="A61" s="200" t="s">
        <v>1362</v>
      </c>
      <c r="B61" s="100" t="s">
        <v>339</v>
      </c>
      <c r="C61" s="102" t="s">
        <v>1363</v>
      </c>
      <c r="D61" s="649">
        <v>1016.1066405982629</v>
      </c>
    </row>
    <row r="62" spans="1:4" ht="30" customHeight="1" thickTop="1" thickBot="1">
      <c r="A62" s="200" t="s">
        <v>1369</v>
      </c>
      <c r="B62" s="100" t="s">
        <v>339</v>
      </c>
      <c r="C62" s="102" t="s">
        <v>1370</v>
      </c>
      <c r="D62" s="649">
        <v>1016.1066405982629</v>
      </c>
    </row>
    <row r="63" spans="1:4" ht="30" customHeight="1" thickTop="1" thickBot="1">
      <c r="A63" s="200" t="s">
        <v>1373</v>
      </c>
      <c r="B63" s="100" t="s">
        <v>339</v>
      </c>
      <c r="C63" s="102" t="s">
        <v>1374</v>
      </c>
      <c r="D63" s="649">
        <v>1224.8662416957106</v>
      </c>
    </row>
    <row r="64" spans="1:4" ht="30" customHeight="1" thickTop="1" thickBot="1">
      <c r="A64" s="200" t="s">
        <v>1360</v>
      </c>
      <c r="B64" s="100" t="s">
        <v>339</v>
      </c>
      <c r="C64" s="102" t="s">
        <v>1361</v>
      </c>
      <c r="D64" s="649">
        <v>1224.8662416957106</v>
      </c>
    </row>
    <row r="65" spans="1:4" ht="30" customHeight="1" thickTop="1" thickBot="1">
      <c r="A65" s="200" t="s">
        <v>1297</v>
      </c>
      <c r="B65" s="100" t="s">
        <v>339</v>
      </c>
      <c r="C65" s="102" t="s">
        <v>1298</v>
      </c>
      <c r="D65" s="649">
        <v>1224.8662416957106</v>
      </c>
    </row>
    <row r="66" spans="1:4" ht="30" customHeight="1" thickTop="1" thickBot="1">
      <c r="A66" s="200" t="s">
        <v>1367</v>
      </c>
      <c r="B66" s="100" t="s">
        <v>339</v>
      </c>
      <c r="C66" s="102" t="s">
        <v>1368</v>
      </c>
      <c r="D66" s="649">
        <v>1224.8662416957106</v>
      </c>
    </row>
    <row r="67" spans="1:4" ht="30" customHeight="1" thickTop="1" thickBot="1">
      <c r="A67" s="200" t="s">
        <v>1371</v>
      </c>
      <c r="B67" s="100" t="s">
        <v>339</v>
      </c>
      <c r="C67" s="102" t="s">
        <v>1372</v>
      </c>
      <c r="D67" s="649">
        <v>1224.8662416957106</v>
      </c>
    </row>
    <row r="68" spans="1:4" ht="30" customHeight="1" thickTop="1" thickBot="1">
      <c r="A68" s="200" t="s">
        <v>1343</v>
      </c>
      <c r="B68" s="100" t="s">
        <v>339</v>
      </c>
      <c r="C68" s="102" t="s">
        <v>1344</v>
      </c>
      <c r="D68" s="649">
        <v>1944.8739207017372</v>
      </c>
    </row>
    <row r="69" spans="1:4" ht="30" customHeight="1" thickTop="1" thickBot="1">
      <c r="A69" s="200" t="s">
        <v>1383</v>
      </c>
      <c r="B69" s="100" t="s">
        <v>339</v>
      </c>
      <c r="C69" s="102" t="s">
        <v>2033</v>
      </c>
      <c r="D69" s="649">
        <v>1148.3121015897286</v>
      </c>
    </row>
    <row r="70" spans="1:4" ht="30" customHeight="1" thickTop="1" thickBot="1">
      <c r="A70" s="200" t="s">
        <v>1384</v>
      </c>
      <c r="B70" s="100" t="s">
        <v>339</v>
      </c>
      <c r="C70" s="102" t="s">
        <v>2034</v>
      </c>
      <c r="D70" s="649">
        <v>1148.3121015897286</v>
      </c>
    </row>
    <row r="71" spans="1:4" ht="30" customHeight="1" thickTop="1" thickBot="1">
      <c r="A71" s="200" t="s">
        <v>1381</v>
      </c>
      <c r="B71" s="100" t="s">
        <v>339</v>
      </c>
      <c r="C71" s="102" t="s">
        <v>2035</v>
      </c>
      <c r="D71" s="649">
        <v>1148.3121015897286</v>
      </c>
    </row>
    <row r="72" spans="1:4" ht="30" customHeight="1" thickTop="1" thickBot="1">
      <c r="A72" s="200" t="s">
        <v>1382</v>
      </c>
      <c r="B72" s="100" t="s">
        <v>339</v>
      </c>
      <c r="C72" s="102" t="s">
        <v>2036</v>
      </c>
      <c r="D72" s="649">
        <v>1148.3121015897286</v>
      </c>
    </row>
    <row r="73" spans="1:4" ht="30" customHeight="1" thickTop="1" thickBot="1">
      <c r="A73" s="200" t="s">
        <v>1350</v>
      </c>
      <c r="B73" s="100" t="s">
        <v>339</v>
      </c>
      <c r="C73" s="102" t="s">
        <v>1351</v>
      </c>
      <c r="D73" s="649">
        <v>1224.8662416957106</v>
      </c>
    </row>
    <row r="74" spans="1:4" ht="30" customHeight="1" thickTop="1" thickBot="1">
      <c r="A74" s="200" t="s">
        <v>1349</v>
      </c>
      <c r="B74" s="100" t="s">
        <v>339</v>
      </c>
      <c r="C74" s="102" t="s">
        <v>1866</v>
      </c>
      <c r="D74" s="649">
        <v>1224.8662416957106</v>
      </c>
    </row>
    <row r="75" spans="1:4" ht="30" customHeight="1" thickTop="1" thickBot="1">
      <c r="A75" s="200" t="s">
        <v>1347</v>
      </c>
      <c r="B75" s="100" t="s">
        <v>339</v>
      </c>
      <c r="C75" s="102" t="s">
        <v>1348</v>
      </c>
      <c r="D75" s="649">
        <v>1224.8662416957106</v>
      </c>
    </row>
    <row r="76" spans="1:4" ht="30" customHeight="1" thickTop="1" thickBot="1">
      <c r="A76" s="200" t="s">
        <v>1375</v>
      </c>
      <c r="B76" s="100" t="s">
        <v>339</v>
      </c>
      <c r="C76" s="102" t="s">
        <v>2028</v>
      </c>
      <c r="D76" s="649">
        <v>1224.8662416957106</v>
      </c>
    </row>
    <row r="77" spans="1:4" ht="30" customHeight="1" thickTop="1" thickBot="1">
      <c r="A77" s="200" t="s">
        <v>1353</v>
      </c>
      <c r="B77" s="100" t="s">
        <v>339</v>
      </c>
      <c r="C77" s="102" t="s">
        <v>1354</v>
      </c>
      <c r="D77" s="649">
        <v>1224.8662416957106</v>
      </c>
    </row>
    <row r="78" spans="1:4" ht="30" customHeight="1" thickTop="1" thickBot="1">
      <c r="A78" s="200" t="s">
        <v>1355</v>
      </c>
      <c r="B78" s="100" t="s">
        <v>339</v>
      </c>
      <c r="C78" s="102" t="s">
        <v>1356</v>
      </c>
      <c r="D78" s="649">
        <v>1224.8662416957106</v>
      </c>
    </row>
    <row r="79" spans="1:4" ht="30" customHeight="1" thickTop="1" thickBot="1">
      <c r="A79" s="200" t="s">
        <v>1358</v>
      </c>
      <c r="B79" s="100" t="s">
        <v>339</v>
      </c>
      <c r="C79" s="102" t="s">
        <v>1359</v>
      </c>
      <c r="D79" s="649">
        <v>1224.8662416957106</v>
      </c>
    </row>
    <row r="80" spans="1:4" ht="30" customHeight="1" thickTop="1" thickBot="1">
      <c r="A80" s="200" t="s">
        <v>1337</v>
      </c>
      <c r="B80" s="100" t="s">
        <v>339</v>
      </c>
      <c r="C80" s="102" t="s">
        <v>1338</v>
      </c>
      <c r="D80" s="649">
        <v>1224.8662416957106</v>
      </c>
    </row>
    <row r="81" spans="1:4" ht="30" customHeight="1" thickTop="1" thickBot="1">
      <c r="A81" s="200" t="s">
        <v>1341</v>
      </c>
      <c r="B81" s="100" t="s">
        <v>339</v>
      </c>
      <c r="C81" s="102" t="s">
        <v>1342</v>
      </c>
      <c r="D81" s="649">
        <v>1224.8662416957106</v>
      </c>
    </row>
    <row r="82" spans="1:4" ht="30" customHeight="1" thickTop="1" thickBot="1">
      <c r="A82" s="200" t="s">
        <v>1345</v>
      </c>
      <c r="B82" s="100" t="s">
        <v>339</v>
      </c>
      <c r="C82" s="102" t="s">
        <v>1346</v>
      </c>
      <c r="D82" s="649">
        <v>1224.8662416957106</v>
      </c>
    </row>
    <row r="83" spans="1:4" ht="30" customHeight="1" thickTop="1" thickBot="1">
      <c r="A83" s="200" t="s">
        <v>1339</v>
      </c>
      <c r="B83" s="100" t="s">
        <v>339</v>
      </c>
      <c r="C83" s="102" t="s">
        <v>1340</v>
      </c>
      <c r="D83" s="649">
        <v>1224.8662416957106</v>
      </c>
    </row>
    <row r="84" spans="1:4" ht="30" customHeight="1" thickTop="1" thickBot="1">
      <c r="A84" s="200" t="s">
        <v>1305</v>
      </c>
      <c r="B84" s="100" t="s">
        <v>339</v>
      </c>
      <c r="C84" s="102" t="s">
        <v>1307</v>
      </c>
      <c r="D84" s="649">
        <v>1363.8691664126802</v>
      </c>
    </row>
    <row r="85" spans="1:4" ht="30" customHeight="1" thickTop="1" thickBot="1">
      <c r="A85" s="200" t="s">
        <v>1308</v>
      </c>
      <c r="B85" s="100" t="s">
        <v>339</v>
      </c>
      <c r="C85" s="102" t="s">
        <v>1859</v>
      </c>
      <c r="D85" s="649">
        <v>1126.9034811286238</v>
      </c>
    </row>
    <row r="86" spans="1:4" ht="30" customHeight="1" thickTop="1" thickBot="1">
      <c r="A86" s="200" t="s">
        <v>1309</v>
      </c>
      <c r="B86" s="100" t="s">
        <v>1306</v>
      </c>
      <c r="C86" s="102" t="s">
        <v>1310</v>
      </c>
      <c r="D86" s="649">
        <v>1147.9670975983179</v>
      </c>
    </row>
    <row r="87" spans="1:4" ht="30" customHeight="1" thickTop="1" thickBot="1">
      <c r="A87" s="200" t="s">
        <v>1311</v>
      </c>
      <c r="B87" s="100" t="s">
        <v>339</v>
      </c>
      <c r="C87" s="102" t="s">
        <v>1312</v>
      </c>
      <c r="D87" s="649">
        <v>1126.9034811286238</v>
      </c>
    </row>
    <row r="88" spans="1:4" ht="30" customHeight="1" thickTop="1" thickBot="1">
      <c r="A88" s="200" t="s">
        <v>1313</v>
      </c>
      <c r="B88" s="100" t="s">
        <v>339</v>
      </c>
      <c r="C88" s="102" t="s">
        <v>1312</v>
      </c>
      <c r="D88" s="649">
        <v>1126.9034811286238</v>
      </c>
    </row>
    <row r="89" spans="1:4" ht="30" customHeight="1" thickTop="1" thickBot="1">
      <c r="A89" s="200" t="s">
        <v>1243</v>
      </c>
      <c r="B89" s="100" t="s">
        <v>339</v>
      </c>
      <c r="C89" s="102" t="s">
        <v>1852</v>
      </c>
      <c r="D89" s="649">
        <v>1148.3121015897286</v>
      </c>
    </row>
    <row r="90" spans="1:4" ht="30" customHeight="1" thickTop="1" thickBot="1">
      <c r="A90" s="200" t="s">
        <v>1365</v>
      </c>
      <c r="B90" s="100" t="s">
        <v>339</v>
      </c>
      <c r="C90" s="102" t="s">
        <v>1366</v>
      </c>
      <c r="D90" s="649">
        <v>812.88531247861022</v>
      </c>
    </row>
    <row r="91" spans="1:4" ht="30" customHeight="1" thickTop="1" thickBot="1">
      <c r="A91" s="200" t="s">
        <v>1244</v>
      </c>
      <c r="B91" s="100" t="s">
        <v>339</v>
      </c>
      <c r="C91" s="102" t="s">
        <v>1245</v>
      </c>
      <c r="D91" s="649">
        <v>812.88531247861022</v>
      </c>
    </row>
    <row r="92" spans="1:4" ht="30" customHeight="1" thickTop="1" thickBot="1">
      <c r="A92" s="200" t="s">
        <v>1277</v>
      </c>
      <c r="B92" s="100" t="s">
        <v>339</v>
      </c>
      <c r="C92" s="102" t="s">
        <v>1858</v>
      </c>
      <c r="D92" s="649">
        <v>812.88531247861022</v>
      </c>
    </row>
    <row r="93" spans="1:4" ht="30" customHeight="1" thickTop="1" thickBot="1">
      <c r="A93" s="200" t="s">
        <v>1408</v>
      </c>
      <c r="B93" s="100" t="s">
        <v>1406</v>
      </c>
      <c r="C93" s="102" t="s">
        <v>1870</v>
      </c>
      <c r="D93" s="649">
        <v>812.88531247861022</v>
      </c>
    </row>
    <row r="94" spans="1:4" ht="30" customHeight="1" thickTop="1" thickBot="1">
      <c r="A94" s="200" t="s">
        <v>1399</v>
      </c>
      <c r="B94" s="100" t="s">
        <v>92</v>
      </c>
      <c r="C94" s="102" t="s">
        <v>1868</v>
      </c>
      <c r="D94" s="649">
        <v>812.88531247861022</v>
      </c>
    </row>
    <row r="95" spans="1:4" ht="30" customHeight="1" thickTop="1" thickBot="1">
      <c r="A95" s="200" t="s">
        <v>1222</v>
      </c>
      <c r="B95" s="100" t="s">
        <v>1223</v>
      </c>
      <c r="C95" s="102" t="s">
        <v>1224</v>
      </c>
      <c r="D95" s="649">
        <v>812.88531247861022</v>
      </c>
    </row>
    <row r="96" spans="1:4" ht="30" customHeight="1" thickTop="1" thickBot="1">
      <c r="A96" s="200" t="s">
        <v>1631</v>
      </c>
      <c r="B96" s="100" t="s">
        <v>339</v>
      </c>
      <c r="C96" s="102" t="s">
        <v>1851</v>
      </c>
      <c r="D96" s="649">
        <v>812.88531247861022</v>
      </c>
    </row>
    <row r="97" spans="1:4" ht="30" customHeight="1" thickTop="1" thickBot="1">
      <c r="A97" s="200" t="s">
        <v>1412</v>
      </c>
      <c r="B97" s="100" t="s">
        <v>339</v>
      </c>
      <c r="C97" s="102" t="s">
        <v>1411</v>
      </c>
      <c r="D97" s="649">
        <v>812.88531247861022</v>
      </c>
    </row>
    <row r="98" spans="1:4" ht="30" customHeight="1" thickTop="1" thickBot="1">
      <c r="A98" s="200" t="s">
        <v>1237</v>
      </c>
      <c r="B98" s="100" t="s">
        <v>92</v>
      </c>
      <c r="C98" s="102" t="s">
        <v>1238</v>
      </c>
      <c r="D98" s="649">
        <v>812.88531247861022</v>
      </c>
    </row>
    <row r="99" spans="1:4" ht="30" customHeight="1" thickTop="1" thickBot="1">
      <c r="A99" s="200" t="s">
        <v>1251</v>
      </c>
      <c r="B99" s="100" t="s">
        <v>339</v>
      </c>
      <c r="C99" s="102" t="s">
        <v>1853</v>
      </c>
      <c r="D99" s="649">
        <v>812.88531247861022</v>
      </c>
    </row>
    <row r="100" spans="1:4" ht="30" customHeight="1" thickTop="1" thickBot="1">
      <c r="A100" s="200" t="s">
        <v>1320</v>
      </c>
      <c r="B100" s="100" t="s">
        <v>1306</v>
      </c>
      <c r="C100" s="102" t="s">
        <v>1863</v>
      </c>
      <c r="D100" s="649">
        <v>812.88531247861022</v>
      </c>
    </row>
    <row r="101" spans="1:4" ht="30" customHeight="1" thickTop="1" thickBot="1">
      <c r="A101" s="200" t="s">
        <v>1393</v>
      </c>
      <c r="B101" s="100" t="s">
        <v>339</v>
      </c>
      <c r="C101" s="102" t="s">
        <v>1394</v>
      </c>
      <c r="D101" s="649">
        <v>812.88531247861022</v>
      </c>
    </row>
    <row r="102" spans="1:4" ht="30" customHeight="1" thickTop="1" thickBot="1">
      <c r="A102" s="200" t="s">
        <v>1395</v>
      </c>
      <c r="B102" s="100" t="s">
        <v>141</v>
      </c>
      <c r="C102" s="102" t="s">
        <v>1396</v>
      </c>
      <c r="D102" s="649">
        <v>812.88531247861022</v>
      </c>
    </row>
    <row r="103" spans="1:4" ht="30" customHeight="1" thickTop="1" thickBot="1">
      <c r="A103" s="200" t="s">
        <v>1327</v>
      </c>
      <c r="B103" s="100" t="s">
        <v>344</v>
      </c>
      <c r="C103" s="102" t="s">
        <v>1328</v>
      </c>
      <c r="D103" s="649">
        <v>812.88531247861022</v>
      </c>
    </row>
    <row r="104" spans="1:4" ht="30" customHeight="1" thickTop="1" thickBot="1">
      <c r="A104" s="200" t="s">
        <v>1325</v>
      </c>
      <c r="B104" s="100" t="s">
        <v>344</v>
      </c>
      <c r="C104" s="102" t="s">
        <v>1326</v>
      </c>
      <c r="D104" s="649">
        <v>812.88531247861022</v>
      </c>
    </row>
    <row r="105" spans="1:4" ht="30" customHeight="1" thickTop="1" thickBot="1">
      <c r="A105" s="200" t="s">
        <v>1275</v>
      </c>
      <c r="B105" s="100" t="s">
        <v>339</v>
      </c>
      <c r="C105" s="102" t="s">
        <v>1276</v>
      </c>
      <c r="D105" s="649">
        <v>812.88531247861022</v>
      </c>
    </row>
    <row r="106" spans="1:4" ht="30" customHeight="1" thickTop="1" thickBot="1">
      <c r="A106" s="200" t="s">
        <v>1402</v>
      </c>
      <c r="B106" s="100" t="s">
        <v>92</v>
      </c>
      <c r="C106" s="102" t="s">
        <v>1403</v>
      </c>
      <c r="D106" s="649">
        <v>812.88531247861022</v>
      </c>
    </row>
    <row r="107" spans="1:4" ht="30" customHeight="1" thickTop="1" thickBot="1">
      <c r="A107" s="200" t="s">
        <v>1301</v>
      </c>
      <c r="B107" s="100" t="s">
        <v>339</v>
      </c>
      <c r="C107" s="102" t="s">
        <v>1302</v>
      </c>
      <c r="D107" s="649">
        <v>812.88531247861022</v>
      </c>
    </row>
    <row r="108" spans="1:4" ht="30" customHeight="1" thickTop="1" thickBot="1">
      <c r="A108" s="200" t="s">
        <v>1263</v>
      </c>
      <c r="B108" s="100" t="s">
        <v>339</v>
      </c>
      <c r="C108" s="102" t="s">
        <v>1855</v>
      </c>
      <c r="D108" s="649">
        <v>812.88531247861022</v>
      </c>
    </row>
    <row r="109" spans="1:4" ht="30" customHeight="1" thickTop="1" thickBot="1">
      <c r="A109" s="200" t="s">
        <v>1258</v>
      </c>
      <c r="B109" s="100" t="s">
        <v>339</v>
      </c>
      <c r="C109" s="102" t="s">
        <v>1854</v>
      </c>
      <c r="D109" s="649">
        <v>812.88531247861022</v>
      </c>
    </row>
    <row r="110" spans="1:4" ht="30" customHeight="1" thickTop="1" thickBot="1">
      <c r="A110" s="200" t="s">
        <v>1397</v>
      </c>
      <c r="B110" s="100" t="s">
        <v>339</v>
      </c>
      <c r="C110" s="102" t="s">
        <v>1398</v>
      </c>
      <c r="D110" s="649">
        <v>812.88531247861022</v>
      </c>
    </row>
    <row r="111" spans="1:4" ht="30" customHeight="1" thickTop="1" thickBot="1">
      <c r="A111" s="200" t="s">
        <v>1318</v>
      </c>
      <c r="B111" s="100" t="s">
        <v>1306</v>
      </c>
      <c r="C111" s="102" t="s">
        <v>1861</v>
      </c>
      <c r="D111" s="649">
        <v>812.88531247861022</v>
      </c>
    </row>
    <row r="112" spans="1:4" ht="30" customHeight="1" thickTop="1" thickBot="1">
      <c r="A112" s="200" t="s">
        <v>1319</v>
      </c>
      <c r="B112" s="100" t="s">
        <v>344</v>
      </c>
      <c r="C112" s="102" t="s">
        <v>1862</v>
      </c>
      <c r="D112" s="649">
        <v>812.88531247861022</v>
      </c>
    </row>
    <row r="113" spans="1:4" ht="30" customHeight="1" thickTop="1" thickBot="1">
      <c r="A113" s="200" t="s">
        <v>1324</v>
      </c>
      <c r="B113" s="100" t="s">
        <v>1306</v>
      </c>
      <c r="C113" s="102" t="s">
        <v>1865</v>
      </c>
      <c r="D113" s="649">
        <v>812.88531247861022</v>
      </c>
    </row>
    <row r="114" spans="1:4" ht="30" customHeight="1" thickTop="1" thickBot="1">
      <c r="A114" s="200" t="s">
        <v>1400</v>
      </c>
      <c r="B114" s="100" t="s">
        <v>92</v>
      </c>
      <c r="C114" s="102" t="s">
        <v>1401</v>
      </c>
      <c r="D114" s="649">
        <v>812.88531247861022</v>
      </c>
    </row>
    <row r="115" spans="1:4" ht="30" customHeight="1" thickTop="1" thickBot="1">
      <c r="A115" s="200" t="s">
        <v>1321</v>
      </c>
      <c r="B115" s="100" t="s">
        <v>92</v>
      </c>
      <c r="C115" s="102" t="s">
        <v>1322</v>
      </c>
      <c r="D115" s="649">
        <v>812.88531247861022</v>
      </c>
    </row>
    <row r="116" spans="1:4" ht="30" customHeight="1" thickTop="1" thickBot="1">
      <c r="A116" s="200" t="s">
        <v>1271</v>
      </c>
      <c r="B116" s="100" t="s">
        <v>339</v>
      </c>
      <c r="C116" s="102" t="s">
        <v>1857</v>
      </c>
      <c r="D116" s="649">
        <v>812.88531247861022</v>
      </c>
    </row>
    <row r="117" spans="1:4" ht="30" customHeight="1" thickTop="1" thickBot="1">
      <c r="A117" s="200" t="s">
        <v>1299</v>
      </c>
      <c r="B117" s="100" t="s">
        <v>92</v>
      </c>
      <c r="C117" s="102" t="s">
        <v>1300</v>
      </c>
      <c r="D117" s="649">
        <v>812.88531247861022</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89"/>
      <c r="B1" s="792"/>
      <c r="C1" s="793"/>
      <c r="D1" s="793"/>
      <c r="E1" s="793"/>
      <c r="F1" s="793"/>
      <c r="G1" s="793"/>
      <c r="H1" s="793"/>
      <c r="I1" s="794"/>
      <c r="J1" s="755" t="s">
        <v>933</v>
      </c>
      <c r="K1" s="762" t="s">
        <v>2198</v>
      </c>
      <c r="L1" s="763"/>
      <c r="M1" s="764"/>
    </row>
    <row r="2" spans="1:13" s="489" customFormat="1">
      <c r="A2" s="790"/>
      <c r="B2" s="768" t="s">
        <v>934</v>
      </c>
      <c r="C2" s="769"/>
      <c r="D2" s="769"/>
      <c r="E2" s="769"/>
      <c r="F2" s="769"/>
      <c r="G2" s="769"/>
      <c r="H2" s="769"/>
      <c r="I2" s="770"/>
      <c r="J2" s="756"/>
      <c r="K2" s="765"/>
      <c r="L2" s="766"/>
      <c r="M2" s="767"/>
    </row>
    <row r="3" spans="1:13" s="489" customFormat="1">
      <c r="A3" s="790"/>
      <c r="B3" s="771" t="s">
        <v>2199</v>
      </c>
      <c r="C3" s="772"/>
      <c r="D3" s="772"/>
      <c r="E3" s="772"/>
      <c r="F3" s="772"/>
      <c r="G3" s="772"/>
      <c r="H3" s="772"/>
      <c r="I3" s="773"/>
      <c r="J3" s="760" t="s">
        <v>935</v>
      </c>
      <c r="K3" s="775">
        <v>1</v>
      </c>
      <c r="L3" s="776"/>
      <c r="M3" s="777"/>
    </row>
    <row r="4" spans="1:13" s="489" customFormat="1">
      <c r="A4" s="790"/>
      <c r="B4" s="771" t="s">
        <v>2200</v>
      </c>
      <c r="C4" s="772"/>
      <c r="D4" s="772"/>
      <c r="E4" s="772"/>
      <c r="F4" s="772"/>
      <c r="G4" s="772"/>
      <c r="H4" s="772"/>
      <c r="I4" s="773"/>
      <c r="J4" s="774"/>
      <c r="K4" s="778"/>
      <c r="L4" s="779"/>
      <c r="M4" s="780"/>
    </row>
    <row r="5" spans="1:13" s="489" customFormat="1">
      <c r="A5" s="790"/>
      <c r="B5" s="757" t="s">
        <v>2201</v>
      </c>
      <c r="C5" s="758"/>
      <c r="D5" s="758"/>
      <c r="E5" s="758"/>
      <c r="F5" s="758"/>
      <c r="G5" s="758"/>
      <c r="H5" s="758"/>
      <c r="I5" s="759"/>
      <c r="J5" s="760" t="s">
        <v>936</v>
      </c>
      <c r="K5" s="781"/>
      <c r="L5" s="781" t="s">
        <v>937</v>
      </c>
      <c r="M5" s="783"/>
    </row>
    <row r="6" spans="1:13" s="489" customFormat="1" ht="13.5" customHeight="1" thickBot="1">
      <c r="A6" s="791"/>
      <c r="B6" s="795"/>
      <c r="C6" s="796"/>
      <c r="D6" s="796"/>
      <c r="E6" s="796"/>
      <c r="F6" s="796"/>
      <c r="G6" s="796"/>
      <c r="H6" s="796"/>
      <c r="I6" s="797"/>
      <c r="J6" s="761"/>
      <c r="K6" s="782"/>
      <c r="L6" s="782"/>
      <c r="M6" s="78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6" t="s">
        <v>2205</v>
      </c>
      <c r="B10" s="787"/>
      <c r="C10" s="787"/>
      <c r="D10" s="787"/>
      <c r="E10" s="508" t="s">
        <v>2206</v>
      </c>
      <c r="F10" s="509"/>
      <c r="H10" s="788" t="s">
        <v>2207</v>
      </c>
      <c r="I10" s="788"/>
      <c r="J10" s="510" t="s">
        <v>2206</v>
      </c>
      <c r="K10" s="511"/>
      <c r="L10" s="511"/>
      <c r="M10" s="512"/>
    </row>
    <row r="11" spans="1:13" s="489" customFormat="1" ht="24" customHeight="1">
      <c r="A11" s="513" t="s">
        <v>939</v>
      </c>
      <c r="B11" s="514"/>
      <c r="C11" s="785"/>
      <c r="D11" s="78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4"/>
      <c r="L12" s="744"/>
      <c r="M12" s="745"/>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6" t="s">
        <v>2202</v>
      </c>
      <c r="F25" s="746"/>
      <c r="G25" s="746"/>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7" t="s">
        <v>942</v>
      </c>
      <c r="B27" s="748"/>
      <c r="C27" s="748"/>
      <c r="D27" s="748"/>
      <c r="E27" s="748"/>
      <c r="F27" s="748"/>
      <c r="G27" s="748"/>
      <c r="H27" s="748"/>
      <c r="I27" s="748"/>
      <c r="J27" s="748"/>
      <c r="K27" s="748"/>
      <c r="L27" s="748"/>
      <c r="M27" s="749"/>
    </row>
    <row r="28" spans="1:13" ht="13.5" thickBot="1">
      <c r="A28" s="555"/>
      <c r="B28" s="556"/>
      <c r="C28" s="556"/>
      <c r="D28" s="556"/>
      <c r="E28" s="556"/>
      <c r="F28" s="556"/>
      <c r="G28" s="556"/>
      <c r="H28" s="556"/>
      <c r="I28" s="556"/>
      <c r="J28" s="556"/>
      <c r="K28" s="556"/>
      <c r="L28" s="556"/>
      <c r="M28" s="557"/>
    </row>
    <row r="29" spans="1:13" ht="25.5">
      <c r="A29" s="558" t="s">
        <v>943</v>
      </c>
      <c r="B29" s="750" t="s">
        <v>944</v>
      </c>
      <c r="C29" s="751"/>
      <c r="D29" s="751"/>
      <c r="E29" s="751"/>
      <c r="F29" s="751"/>
      <c r="G29" s="751"/>
      <c r="H29" s="751"/>
      <c r="I29" s="752"/>
      <c r="J29" s="559" t="s">
        <v>2215</v>
      </c>
      <c r="K29" s="753" t="s">
        <v>945</v>
      </c>
      <c r="L29" s="754"/>
      <c r="M29" s="558" t="s">
        <v>946</v>
      </c>
    </row>
    <row r="30" spans="1:13" ht="13.5" thickBot="1">
      <c r="A30" s="560"/>
      <c r="B30" s="561"/>
      <c r="C30" s="562"/>
      <c r="D30" s="562"/>
      <c r="E30" s="562"/>
      <c r="F30" s="562"/>
      <c r="G30" s="562"/>
      <c r="H30" s="562"/>
      <c r="I30" s="562"/>
      <c r="J30" s="563"/>
      <c r="K30" s="737"/>
      <c r="L30" s="73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5" t="s">
        <v>944</v>
      </c>
      <c r="B34" s="716"/>
      <c r="C34" s="716"/>
      <c r="D34" s="716"/>
      <c r="E34" s="716"/>
      <c r="F34" s="716"/>
      <c r="G34" s="735"/>
      <c r="H34" s="739" t="s">
        <v>948</v>
      </c>
      <c r="I34" s="740"/>
      <c r="J34" s="571" t="s">
        <v>949</v>
      </c>
      <c r="K34" s="736" t="s">
        <v>950</v>
      </c>
      <c r="L34" s="735"/>
      <c r="M34" s="572" t="s">
        <v>951</v>
      </c>
    </row>
    <row r="35" spans="1:13" s="573" customFormat="1" ht="12">
      <c r="A35" s="741"/>
      <c r="B35" s="742"/>
      <c r="C35" s="742"/>
      <c r="D35" s="742"/>
      <c r="E35" s="742"/>
      <c r="F35" s="742"/>
      <c r="G35" s="720"/>
      <c r="H35" s="743"/>
      <c r="I35" s="721"/>
      <c r="J35" s="574"/>
      <c r="K35" s="719"/>
      <c r="L35" s="720"/>
      <c r="M35" s="575"/>
    </row>
    <row r="36" spans="1:13" s="573" customFormat="1" thickBot="1">
      <c r="A36" s="732"/>
      <c r="B36" s="733"/>
      <c r="C36" s="733"/>
      <c r="D36" s="733"/>
      <c r="E36" s="733"/>
      <c r="F36" s="733"/>
      <c r="G36" s="714"/>
      <c r="H36" s="734"/>
      <c r="I36" s="722"/>
      <c r="J36" s="576"/>
      <c r="K36" s="713"/>
      <c r="L36" s="714"/>
      <c r="M36" s="577"/>
    </row>
    <row r="37" spans="1:13" s="573" customFormat="1" thickBot="1">
      <c r="A37" s="708" t="s">
        <v>953</v>
      </c>
      <c r="B37" s="709"/>
      <c r="C37" s="709"/>
      <c r="D37" s="709"/>
      <c r="E37" s="709"/>
      <c r="F37" s="709"/>
      <c r="G37" s="709"/>
      <c r="H37" s="709"/>
      <c r="I37" s="709"/>
      <c r="J37" s="709"/>
      <c r="K37" s="709"/>
      <c r="L37" s="710"/>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5" t="s">
        <v>944</v>
      </c>
      <c r="B41" s="716"/>
      <c r="C41" s="716"/>
      <c r="D41" s="716"/>
      <c r="E41" s="716"/>
      <c r="F41" s="716"/>
      <c r="G41" s="716"/>
      <c r="H41" s="735"/>
      <c r="I41" s="587" t="s">
        <v>945</v>
      </c>
      <c r="J41" s="571" t="s">
        <v>946</v>
      </c>
      <c r="K41" s="736" t="s">
        <v>955</v>
      </c>
      <c r="L41" s="735"/>
      <c r="M41" s="572" t="s">
        <v>951</v>
      </c>
    </row>
    <row r="42" spans="1:13" s="573" customFormat="1" ht="12">
      <c r="A42" s="702"/>
      <c r="B42" s="703"/>
      <c r="C42" s="703"/>
      <c r="D42" s="703"/>
      <c r="E42" s="703"/>
      <c r="F42" s="703"/>
      <c r="G42" s="703"/>
      <c r="H42" s="721"/>
      <c r="I42" s="588"/>
      <c r="J42" s="574"/>
      <c r="K42" s="719"/>
      <c r="L42" s="720"/>
      <c r="M42" s="575"/>
    </row>
    <row r="43" spans="1:13" s="573" customFormat="1" thickBot="1">
      <c r="A43" s="711"/>
      <c r="B43" s="712"/>
      <c r="C43" s="712"/>
      <c r="D43" s="712"/>
      <c r="E43" s="712"/>
      <c r="F43" s="712"/>
      <c r="G43" s="712"/>
      <c r="H43" s="722"/>
      <c r="I43" s="589"/>
      <c r="J43" s="590"/>
      <c r="K43" s="713"/>
      <c r="L43" s="714"/>
      <c r="M43" s="591"/>
    </row>
    <row r="44" spans="1:13" s="573" customFormat="1" thickBot="1">
      <c r="A44" s="708" t="s">
        <v>953</v>
      </c>
      <c r="B44" s="709"/>
      <c r="C44" s="709"/>
      <c r="D44" s="709"/>
      <c r="E44" s="709"/>
      <c r="F44" s="709"/>
      <c r="G44" s="709"/>
      <c r="H44" s="709"/>
      <c r="I44" s="709"/>
      <c r="J44" s="709"/>
      <c r="K44" s="709"/>
      <c r="L44" s="710"/>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3" t="s">
        <v>957</v>
      </c>
      <c r="B48" s="724"/>
      <c r="C48" s="724"/>
      <c r="D48" s="724"/>
      <c r="E48" s="725"/>
      <c r="F48" s="594"/>
      <c r="G48" s="595" t="s">
        <v>945</v>
      </c>
      <c r="H48" s="596" t="s">
        <v>958</v>
      </c>
      <c r="I48" s="597" t="s">
        <v>2233</v>
      </c>
      <c r="J48" s="596" t="s">
        <v>2234</v>
      </c>
      <c r="K48" s="726" t="s">
        <v>961</v>
      </c>
      <c r="L48" s="725"/>
      <c r="M48" s="598" t="s">
        <v>951</v>
      </c>
    </row>
    <row r="49" spans="1:13" s="573" customFormat="1" ht="12">
      <c r="A49" s="599"/>
      <c r="B49" s="600"/>
      <c r="C49" s="600"/>
      <c r="D49" s="600"/>
      <c r="E49" s="600"/>
      <c r="F49" s="600"/>
      <c r="G49" s="601"/>
      <c r="H49" s="574"/>
      <c r="I49" s="588"/>
      <c r="J49" s="574"/>
      <c r="K49" s="719"/>
      <c r="L49" s="720"/>
      <c r="M49" s="575"/>
    </row>
    <row r="50" spans="1:13" s="573" customFormat="1" thickBot="1">
      <c r="A50" s="602"/>
      <c r="B50" s="603"/>
      <c r="C50" s="603"/>
      <c r="D50" s="603"/>
      <c r="E50" s="603"/>
      <c r="F50" s="603"/>
      <c r="G50" s="604"/>
      <c r="H50" s="576"/>
      <c r="I50" s="586"/>
      <c r="J50" s="576"/>
      <c r="K50" s="713"/>
      <c r="L50" s="714"/>
      <c r="M50" s="577"/>
    </row>
    <row r="51" spans="1:13" s="573" customFormat="1" thickBot="1">
      <c r="A51" s="727" t="s">
        <v>953</v>
      </c>
      <c r="B51" s="728"/>
      <c r="C51" s="728"/>
      <c r="D51" s="728"/>
      <c r="E51" s="728"/>
      <c r="F51" s="728"/>
      <c r="G51" s="728"/>
      <c r="H51" s="728"/>
      <c r="I51" s="728"/>
      <c r="J51" s="728"/>
      <c r="K51" s="728"/>
      <c r="L51" s="72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3" t="s">
        <v>944</v>
      </c>
      <c r="B55" s="724"/>
      <c r="C55" s="724"/>
      <c r="D55" s="724"/>
      <c r="E55" s="724"/>
      <c r="F55" s="724"/>
      <c r="G55" s="725"/>
      <c r="H55" s="595" t="s">
        <v>964</v>
      </c>
      <c r="I55" s="597" t="s">
        <v>965</v>
      </c>
      <c r="J55" s="596" t="s">
        <v>966</v>
      </c>
      <c r="K55" s="730" t="s">
        <v>950</v>
      </c>
      <c r="L55" s="731"/>
      <c r="M55" s="606" t="s">
        <v>951</v>
      </c>
    </row>
    <row r="56" spans="1:13" s="573" customFormat="1" ht="12">
      <c r="A56" s="702"/>
      <c r="B56" s="703"/>
      <c r="C56" s="703"/>
      <c r="D56" s="703"/>
      <c r="E56" s="703"/>
      <c r="F56" s="703"/>
      <c r="G56" s="703"/>
      <c r="H56" s="574"/>
      <c r="I56" s="588"/>
      <c r="J56" s="574"/>
      <c r="K56" s="719"/>
      <c r="L56" s="720"/>
      <c r="M56" s="575"/>
    </row>
    <row r="57" spans="1:13" s="573" customFormat="1" thickBot="1">
      <c r="A57" s="711"/>
      <c r="B57" s="712"/>
      <c r="C57" s="712"/>
      <c r="D57" s="712"/>
      <c r="E57" s="712"/>
      <c r="F57" s="712"/>
      <c r="G57" s="712"/>
      <c r="H57" s="576"/>
      <c r="I57" s="586"/>
      <c r="J57" s="576"/>
      <c r="K57" s="713"/>
      <c r="L57" s="714"/>
      <c r="M57" s="577"/>
    </row>
    <row r="58" spans="1:13" s="573" customFormat="1" thickBot="1">
      <c r="A58" s="708" t="s">
        <v>953</v>
      </c>
      <c r="B58" s="709"/>
      <c r="C58" s="709"/>
      <c r="D58" s="709"/>
      <c r="E58" s="709"/>
      <c r="F58" s="709"/>
      <c r="G58" s="709"/>
      <c r="H58" s="709"/>
      <c r="I58" s="709"/>
      <c r="J58" s="709"/>
      <c r="K58" s="709"/>
      <c r="L58" s="710"/>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8" t="s">
        <v>967</v>
      </c>
      <c r="B60" s="709"/>
      <c r="C60" s="709"/>
      <c r="D60" s="709"/>
      <c r="E60" s="709"/>
      <c r="F60" s="709"/>
      <c r="G60" s="709"/>
      <c r="H60" s="709"/>
      <c r="I60" s="709"/>
      <c r="J60" s="709"/>
      <c r="K60" s="709"/>
      <c r="L60" s="710"/>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5" t="s">
        <v>944</v>
      </c>
      <c r="B64" s="716"/>
      <c r="C64" s="716"/>
      <c r="D64" s="716"/>
      <c r="E64" s="716"/>
      <c r="F64" s="716"/>
      <c r="G64" s="716"/>
      <c r="H64" s="607"/>
      <c r="I64" s="608"/>
      <c r="J64" s="609" t="s">
        <v>970</v>
      </c>
      <c r="K64" s="717" t="s">
        <v>971</v>
      </c>
      <c r="L64" s="718"/>
      <c r="M64" s="610"/>
    </row>
    <row r="65" spans="1:13" s="573" customFormat="1" ht="12">
      <c r="A65" s="702" t="s">
        <v>2235</v>
      </c>
      <c r="B65" s="703"/>
      <c r="C65" s="703"/>
      <c r="D65" s="703"/>
      <c r="E65" s="703"/>
      <c r="F65" s="703"/>
      <c r="G65" s="703"/>
      <c r="H65" s="611"/>
      <c r="I65" s="612"/>
      <c r="J65" s="613"/>
      <c r="K65" s="704"/>
      <c r="L65" s="705"/>
      <c r="M65" s="614"/>
    </row>
    <row r="66" spans="1:13" s="573" customFormat="1" ht="12">
      <c r="A66" s="615" t="s">
        <v>973</v>
      </c>
      <c r="B66" s="616"/>
      <c r="C66" s="616"/>
      <c r="D66" s="616"/>
      <c r="E66" s="616"/>
      <c r="F66" s="616"/>
      <c r="G66" s="616"/>
      <c r="H66" s="611"/>
      <c r="I66" s="612"/>
      <c r="J66" s="613"/>
      <c r="K66" s="704"/>
      <c r="L66" s="705"/>
      <c r="M66" s="614"/>
    </row>
    <row r="67" spans="1:13" s="573" customFormat="1" thickBot="1">
      <c r="A67" s="602" t="s">
        <v>974</v>
      </c>
      <c r="B67" s="603"/>
      <c r="C67" s="603"/>
      <c r="D67" s="603"/>
      <c r="E67" s="603"/>
      <c r="F67" s="603"/>
      <c r="G67" s="603"/>
      <c r="H67" s="617"/>
      <c r="I67" s="618"/>
      <c r="J67" s="613"/>
      <c r="K67" s="706"/>
      <c r="L67" s="707"/>
      <c r="M67" s="614"/>
    </row>
    <row r="68" spans="1:13" s="573" customFormat="1" thickBot="1">
      <c r="A68" s="708" t="s">
        <v>953</v>
      </c>
      <c r="B68" s="709"/>
      <c r="C68" s="709"/>
      <c r="D68" s="709"/>
      <c r="E68" s="709"/>
      <c r="F68" s="709"/>
      <c r="G68" s="709"/>
      <c r="H68" s="709"/>
      <c r="I68" s="709"/>
      <c r="J68" s="709"/>
      <c r="K68" s="709"/>
      <c r="L68" s="710"/>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8" t="s">
        <v>2236</v>
      </c>
      <c r="B70" s="709"/>
      <c r="C70" s="709"/>
      <c r="D70" s="709"/>
      <c r="E70" s="709"/>
      <c r="F70" s="709"/>
      <c r="G70" s="709"/>
      <c r="H70" s="709"/>
      <c r="I70" s="709"/>
      <c r="J70" s="709"/>
      <c r="K70" s="709"/>
      <c r="L70" s="710"/>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2" t="s">
        <v>2218</v>
      </c>
      <c r="B87" s="693"/>
      <c r="C87" s="693"/>
      <c r="D87" s="693"/>
      <c r="E87" s="693"/>
      <c r="F87" s="693"/>
      <c r="G87" s="693"/>
      <c r="H87" s="693"/>
      <c r="I87" s="693"/>
      <c r="J87" s="693"/>
      <c r="K87" s="693"/>
      <c r="L87" s="693"/>
      <c r="M87" s="694"/>
    </row>
    <row r="88" spans="1:13" ht="17.25" customHeight="1">
      <c r="A88" s="692"/>
      <c r="B88" s="693"/>
      <c r="C88" s="693"/>
      <c r="D88" s="693"/>
      <c r="E88" s="693"/>
      <c r="F88" s="693"/>
      <c r="G88" s="693"/>
      <c r="H88" s="693"/>
      <c r="I88" s="693"/>
      <c r="J88" s="693"/>
      <c r="K88" s="693"/>
      <c r="L88" s="693"/>
      <c r="M88" s="694"/>
    </row>
    <row r="89" spans="1:13" ht="18.75" customHeight="1">
      <c r="A89" s="695" t="s">
        <v>2219</v>
      </c>
      <c r="B89" s="696"/>
      <c r="C89" s="696"/>
      <c r="D89" s="696"/>
      <c r="E89" s="696"/>
      <c r="F89" s="696"/>
      <c r="G89" s="696"/>
      <c r="H89" s="696"/>
      <c r="I89" s="696"/>
      <c r="J89" s="696"/>
      <c r="K89" s="696"/>
      <c r="L89" s="696"/>
      <c r="M89" s="697"/>
    </row>
    <row r="90" spans="1:13" ht="21.75" customHeight="1">
      <c r="A90" s="695"/>
      <c r="B90" s="696"/>
      <c r="C90" s="696"/>
      <c r="D90" s="696"/>
      <c r="E90" s="696"/>
      <c r="F90" s="696"/>
      <c r="G90" s="696"/>
      <c r="H90" s="696"/>
      <c r="I90" s="696"/>
      <c r="J90" s="696"/>
      <c r="K90" s="696"/>
      <c r="L90" s="696"/>
      <c r="M90" s="697"/>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8"/>
      <c r="J100" s="698"/>
      <c r="K100" s="698"/>
      <c r="L100" s="698"/>
      <c r="M100" s="699"/>
    </row>
    <row r="101" spans="1:13" ht="13.5" thickBot="1">
      <c r="A101" s="643" t="s">
        <v>2221</v>
      </c>
      <c r="B101" s="644"/>
      <c r="C101" s="644"/>
      <c r="D101" s="645"/>
      <c r="E101" s="645"/>
      <c r="F101" s="645"/>
      <c r="G101" s="645"/>
      <c r="H101" s="645"/>
      <c r="I101" s="700"/>
      <c r="J101" s="700"/>
      <c r="K101" s="700"/>
      <c r="L101" s="700"/>
      <c r="M101" s="701"/>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2" t="s">
        <v>2205</v>
      </c>
      <c r="C10" s="903"/>
      <c r="D10" s="903"/>
      <c r="E10" s="903"/>
      <c r="F10" s="358" t="s">
        <v>2206</v>
      </c>
      <c r="G10" s="79"/>
      <c r="H10" s="359"/>
      <c r="I10" s="904" t="s">
        <v>2207</v>
      </c>
      <c r="J10" s="904"/>
      <c r="K10" s="360"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5" t="s">
        <v>2222</v>
      </c>
      <c r="G25" s="906"/>
      <c r="H25" s="90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VLOOKUP(A36,EQUIPOS!A6:D161,4,FALSE)</f>
        <v>225549.22532635229</v>
      </c>
      <c r="L36" s="270"/>
      <c r="M36" s="271">
        <v>0.15</v>
      </c>
      <c r="N36" s="272">
        <f>K36/M36</f>
        <v>1503661.502175682</v>
      </c>
    </row>
    <row r="37" spans="1:14">
      <c r="A37" t="s">
        <v>150</v>
      </c>
      <c r="B37" s="837" t="str">
        <f>VLOOKUP(A37,EQUIPOS!A7:D154,3,FALSE)</f>
        <v>Cargador : Potencia en el volante 125 hp, Clasificación de RPM del motor 2300.</v>
      </c>
      <c r="C37" s="838"/>
      <c r="D37" s="838"/>
      <c r="E37" s="838"/>
      <c r="F37" s="838"/>
      <c r="G37" s="838"/>
      <c r="H37" s="839"/>
      <c r="I37" s="267"/>
      <c r="J37" s="268"/>
      <c r="K37" s="269">
        <f>VLOOKUP(A37,EQUIPOS!A7:D162,4,FALSE)</f>
        <v>184540.2752670155</v>
      </c>
      <c r="L37" s="270"/>
      <c r="M37" s="271">
        <v>0.15</v>
      </c>
      <c r="N37" s="272">
        <f>K37/M37</f>
        <v>1230268.5017801034</v>
      </c>
    </row>
    <row r="38" spans="1:14">
      <c r="A38" t="s">
        <v>273</v>
      </c>
      <c r="B38" s="837" t="str">
        <f>VLOOKUP(A38,EQUIPOS!A8:D154,3,FALSE)</f>
        <v>Motosierra, 93.6 cm3 - 7.1 HP, 45-90 cm - 7.9 kg</v>
      </c>
      <c r="C38" s="838"/>
      <c r="D38" s="838"/>
      <c r="E38" s="838"/>
      <c r="F38" s="838"/>
      <c r="G38" s="838"/>
      <c r="H38" s="839"/>
      <c r="I38" s="267"/>
      <c r="J38" s="268"/>
      <c r="K38" s="269">
        <f>VLOOKUP(A38,EQUIPOS!A8:D163,4,FALSE)</f>
        <v>12715.156241998689</v>
      </c>
      <c r="L38" s="270"/>
      <c r="M38" s="271">
        <v>0.15</v>
      </c>
      <c r="N38" s="273">
        <f>K38/M38</f>
        <v>84767.70827999126</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9021.8333333333339</v>
      </c>
    </row>
    <row r="43" spans="1:14" ht="15.75" thickBot="1">
      <c r="B43" s="824" t="s">
        <v>953</v>
      </c>
      <c r="C43" s="825"/>
      <c r="D43" s="825"/>
      <c r="E43" s="825"/>
      <c r="F43" s="825"/>
      <c r="G43" s="825"/>
      <c r="H43" s="825"/>
      <c r="I43" s="825"/>
      <c r="J43" s="825"/>
      <c r="K43" s="825"/>
      <c r="L43" s="825"/>
      <c r="M43" s="826"/>
      <c r="N43" s="99">
        <f>SUM(N36:N42)</f>
        <v>2827719.5455691097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8" t="s">
        <v>957</v>
      </c>
      <c r="C58" s="799"/>
      <c r="D58" s="799"/>
      <c r="E58" s="799"/>
      <c r="F58" s="799"/>
      <c r="G58" s="800"/>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8">
        <v>983.54</v>
      </c>
      <c r="M59" s="829"/>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3"/>
      <c r="M64" s="814"/>
      <c r="N64" s="296"/>
    </row>
    <row r="65" spans="1:15" ht="15.75" thickBot="1">
      <c r="B65" s="830" t="s">
        <v>953</v>
      </c>
      <c r="C65" s="831"/>
      <c r="D65" s="831"/>
      <c r="E65" s="831"/>
      <c r="F65" s="831"/>
      <c r="G65" s="831"/>
      <c r="H65" s="831"/>
      <c r="I65" s="831"/>
      <c r="J65" s="831"/>
      <c r="K65" s="831"/>
      <c r="L65" s="831"/>
      <c r="M65" s="832"/>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48"/>
      <c r="J75" s="48"/>
      <c r="K75" s="48"/>
      <c r="L75" s="813"/>
      <c r="M75" s="814"/>
      <c r="N75" s="296"/>
    </row>
    <row r="76" spans="1:15" ht="15.75" thickBot="1">
      <c r="B76" s="824" t="s">
        <v>953</v>
      </c>
      <c r="C76" s="825"/>
      <c r="D76" s="825"/>
      <c r="E76" s="825"/>
      <c r="F76" s="825"/>
      <c r="G76" s="825"/>
      <c r="H76" s="825"/>
      <c r="I76" s="831"/>
      <c r="J76" s="831"/>
      <c r="K76" s="831"/>
      <c r="L76" s="831"/>
      <c r="M76" s="832"/>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3042580.1122357761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608516.02244715521</v>
      </c>
      <c r="M83" s="859"/>
      <c r="N83" s="51"/>
    </row>
    <row r="84" spans="1:14">
      <c r="B84" s="89" t="s">
        <v>973</v>
      </c>
      <c r="C84" s="90"/>
      <c r="D84" s="90"/>
      <c r="E84" s="90"/>
      <c r="F84" s="90"/>
      <c r="G84" s="90"/>
      <c r="H84" s="90"/>
      <c r="I84" s="87"/>
      <c r="J84" s="88"/>
      <c r="K84" s="304">
        <v>0.05</v>
      </c>
      <c r="L84" s="858">
        <f>N78*K84</f>
        <v>152129.0056117888</v>
      </c>
      <c r="M84" s="859"/>
      <c r="N84" s="51"/>
    </row>
    <row r="85" spans="1:14" ht="15.75" thickBot="1">
      <c r="B85" s="91" t="s">
        <v>974</v>
      </c>
      <c r="C85" s="92"/>
      <c r="D85" s="92"/>
      <c r="E85" s="92"/>
      <c r="F85" s="92"/>
      <c r="G85" s="92"/>
      <c r="H85" s="92"/>
      <c r="I85" s="93"/>
      <c r="J85" s="94"/>
      <c r="K85" s="305">
        <v>0.05</v>
      </c>
      <c r="L85" s="860">
        <f>N78*K85</f>
        <v>152129.0056117888</v>
      </c>
      <c r="M85" s="861"/>
      <c r="N85" s="51"/>
    </row>
    <row r="86" spans="1:14" ht="15.75" thickBot="1">
      <c r="B86" s="824" t="s">
        <v>953</v>
      </c>
      <c r="C86" s="825"/>
      <c r="D86" s="825"/>
      <c r="E86" s="825"/>
      <c r="F86" s="825"/>
      <c r="G86" s="825"/>
      <c r="H86" s="825"/>
      <c r="I86" s="825"/>
      <c r="J86" s="825"/>
      <c r="K86" s="825"/>
      <c r="L86" s="825"/>
      <c r="M86" s="826"/>
      <c r="N86" s="52">
        <f>L83+L84+L85</f>
        <v>912774.03367073287</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3955354.1459065089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4"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249</v>
      </c>
      <c r="B36" s="837" t="str">
        <f>VLOOKUP(A36,EQUIPOS!A6:D154,3,FALSE)</f>
        <v>Guadañadora, Cilindraje 41.5 cm3, Longitud del mango 1450 mm, Peso 7.4 kg</v>
      </c>
      <c r="C36" s="838"/>
      <c r="D36" s="838"/>
      <c r="E36" s="838"/>
      <c r="F36" s="838"/>
      <c r="G36" s="838"/>
      <c r="H36" s="839"/>
      <c r="I36" s="267"/>
      <c r="J36" s="268"/>
      <c r="K36" s="269">
        <f>VLOOKUP(A36,EQUIPOS!A6:D161,4,FALSE)</f>
        <v>10172.124993598953</v>
      </c>
      <c r="L36" s="270"/>
      <c r="M36" s="271">
        <v>0.36</v>
      </c>
      <c r="N36" s="272">
        <f>K36/M36</f>
        <v>28255.90275999709</v>
      </c>
    </row>
    <row r="37" spans="1:14">
      <c r="A37" t="s">
        <v>273</v>
      </c>
      <c r="B37" s="837" t="str">
        <f>VLOOKUP(A37,EQUIPOS!A7:D154,3,FALSE)</f>
        <v>Motosierra, 93.6 cm3 - 7.1 HP, 45-90 cm - 7.9 kg</v>
      </c>
      <c r="C37" s="838"/>
      <c r="D37" s="838"/>
      <c r="E37" s="838"/>
      <c r="F37" s="838"/>
      <c r="G37" s="838"/>
      <c r="H37" s="839"/>
      <c r="I37" s="267"/>
      <c r="J37" s="268"/>
      <c r="K37" s="269">
        <f>VLOOKUP(A37,EQUIPOS!A7:D162,4,FALSE)</f>
        <v>12715.156241998689</v>
      </c>
      <c r="L37" s="270"/>
      <c r="M37" s="271">
        <v>0.10299999999999999</v>
      </c>
      <c r="N37" s="272">
        <f>K37/M37</f>
        <v>123448.11885435622</v>
      </c>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1879.5486111111113</v>
      </c>
    </row>
    <row r="43" spans="1:14" ht="15.75" thickBot="1">
      <c r="B43" s="824" t="s">
        <v>953</v>
      </c>
      <c r="C43" s="825"/>
      <c r="D43" s="825"/>
      <c r="E43" s="825"/>
      <c r="F43" s="825"/>
      <c r="G43" s="825"/>
      <c r="H43" s="825"/>
      <c r="I43" s="825"/>
      <c r="J43" s="825"/>
      <c r="K43" s="825"/>
      <c r="L43" s="825"/>
      <c r="M43" s="826"/>
      <c r="N43" s="99">
        <f>SUM(N36:N42)</f>
        <v>153583.57022546444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8">
        <f>'900.2'!N78</f>
        <v>1242.6954563435388</v>
      </c>
      <c r="M59" s="829"/>
      <c r="N59" s="287">
        <f>K59*L59</f>
        <v>62134.772817176941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62134.772817176941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253309.3152648636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50661.863052972723</v>
      </c>
      <c r="M83" s="859"/>
      <c r="N83" s="51"/>
    </row>
    <row r="84" spans="1:14">
      <c r="B84" s="89" t="s">
        <v>973</v>
      </c>
      <c r="C84" s="90"/>
      <c r="D84" s="90"/>
      <c r="E84" s="90"/>
      <c r="F84" s="90"/>
      <c r="G84" s="90"/>
      <c r="H84" s="90"/>
      <c r="I84" s="87"/>
      <c r="J84" s="88"/>
      <c r="K84" s="304">
        <v>0.05</v>
      </c>
      <c r="L84" s="858">
        <f>N78*K84</f>
        <v>12665.465763243181</v>
      </c>
      <c r="M84" s="859"/>
      <c r="N84" s="51"/>
    </row>
    <row r="85" spans="1:14" ht="15.75" thickBot="1">
      <c r="B85" s="91" t="s">
        <v>974</v>
      </c>
      <c r="C85" s="92"/>
      <c r="D85" s="92"/>
      <c r="E85" s="92"/>
      <c r="F85" s="92"/>
      <c r="G85" s="92"/>
      <c r="H85" s="92"/>
      <c r="I85" s="93"/>
      <c r="J85" s="94"/>
      <c r="K85" s="305">
        <v>0.05</v>
      </c>
      <c r="L85" s="860">
        <f>N78*K85</f>
        <v>12665.465763243181</v>
      </c>
      <c r="M85" s="861"/>
      <c r="N85" s="51"/>
    </row>
    <row r="86" spans="1:14" ht="15.75" thickBot="1">
      <c r="B86" s="824" t="s">
        <v>953</v>
      </c>
      <c r="C86" s="825"/>
      <c r="D86" s="825"/>
      <c r="E86" s="825"/>
      <c r="F86" s="825"/>
      <c r="G86" s="825"/>
      <c r="H86" s="825"/>
      <c r="I86" s="825"/>
      <c r="J86" s="825"/>
      <c r="K86" s="825"/>
      <c r="L86" s="825"/>
      <c r="M86" s="826"/>
      <c r="N86" s="52">
        <f>L83+L84+L85</f>
        <v>75992.794579459078</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329302.10984432267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184540.2752670155</v>
      </c>
      <c r="L36" s="270"/>
      <c r="M36" s="271">
        <v>2.375</v>
      </c>
      <c r="N36" s="272">
        <f>K36/M36</f>
        <v>77701.168533480217</v>
      </c>
    </row>
    <row r="37" spans="1:14">
      <c r="A37" t="s">
        <v>180</v>
      </c>
      <c r="B37" s="837" t="str">
        <f>VLOOKUP(A37,EQUIPOS!A7:D154,3,FALSE)</f>
        <v>Compresor 120 HP, con martillo.</v>
      </c>
      <c r="C37" s="838"/>
      <c r="D37" s="838"/>
      <c r="E37" s="838"/>
      <c r="F37" s="838"/>
      <c r="G37" s="838"/>
      <c r="H37" s="839"/>
      <c r="I37" s="267"/>
      <c r="J37" s="268"/>
      <c r="K37" s="269">
        <f>VLOOKUP(A37,EQUIPOS!A7:D162,4,FALSE)</f>
        <v>102522.37514834193</v>
      </c>
      <c r="L37" s="270"/>
      <c r="M37" s="271">
        <v>2.375</v>
      </c>
      <c r="N37" s="272">
        <f>K37/M37</f>
        <v>43167.315851933447</v>
      </c>
    </row>
    <row r="38" spans="1:14">
      <c r="A38" t="s">
        <v>195</v>
      </c>
      <c r="B38" s="837" t="str">
        <f>VLOOKUP(A38,EQUIPOS!A7:D154,3,FALSE)</f>
        <v xml:space="preserve">Equipo de oxicorte, Capacidad de corte: hasta 6´´ (152mm) </v>
      </c>
      <c r="C38" s="838"/>
      <c r="D38" s="838"/>
      <c r="E38" s="838"/>
      <c r="F38" s="838"/>
      <c r="G38" s="838"/>
      <c r="H38" s="839"/>
      <c r="I38" s="267"/>
      <c r="J38" s="268"/>
      <c r="K38" s="269">
        <f>VLOOKUP(A38,EQUIPOS!A7:D162,4,FALSE)</f>
        <v>16745.023810342071</v>
      </c>
      <c r="L38" s="270"/>
      <c r="M38" s="271">
        <v>2.375</v>
      </c>
      <c r="N38" s="273">
        <f>K38/M38</f>
        <v>7050.5363411966609</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1416.2065453389896</v>
      </c>
    </row>
    <row r="43" spans="1:14" ht="15.75" thickBot="1">
      <c r="B43" s="824" t="s">
        <v>953</v>
      </c>
      <c r="C43" s="825"/>
      <c r="D43" s="825"/>
      <c r="E43" s="825"/>
      <c r="F43" s="825"/>
      <c r="G43" s="825"/>
      <c r="H43" s="825"/>
      <c r="I43" s="825"/>
      <c r="J43" s="825"/>
      <c r="K43" s="825"/>
      <c r="L43" s="825"/>
      <c r="M43" s="826"/>
      <c r="N43" s="99">
        <f>SUM(N36:N42)</f>
        <v>129335.22727194932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1242.6954563435388</v>
      </c>
      <c r="M59" s="829"/>
      <c r="N59" s="287">
        <f>K59*L59</f>
        <v>1242.6954563435388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1242.6954563435388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182">
        <f>N43+N54+N65+N76</f>
        <v>144739.98818168277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28947.997636336557</v>
      </c>
      <c r="M83" s="859"/>
      <c r="N83" s="51"/>
    </row>
    <row r="84" spans="1:14">
      <c r="B84" s="89" t="s">
        <v>973</v>
      </c>
      <c r="C84" s="90"/>
      <c r="D84" s="90"/>
      <c r="E84" s="90"/>
      <c r="F84" s="90"/>
      <c r="G84" s="90"/>
      <c r="H84" s="90"/>
      <c r="I84" s="87"/>
      <c r="J84" s="88"/>
      <c r="K84" s="304">
        <v>0.05</v>
      </c>
      <c r="L84" s="858">
        <f>N78*K84</f>
        <v>7236.9994090841392</v>
      </c>
      <c r="M84" s="859"/>
      <c r="N84" s="51"/>
    </row>
    <row r="85" spans="1:14" ht="15.75" thickBot="1">
      <c r="B85" s="91" t="s">
        <v>974</v>
      </c>
      <c r="C85" s="92"/>
      <c r="D85" s="92"/>
      <c r="E85" s="92"/>
      <c r="F85" s="92"/>
      <c r="G85" s="92"/>
      <c r="H85" s="92"/>
      <c r="I85" s="93"/>
      <c r="J85" s="94"/>
      <c r="K85" s="305">
        <v>0.05</v>
      </c>
      <c r="L85" s="860">
        <f>N78*K85</f>
        <v>7236.9994090841392</v>
      </c>
      <c r="M85" s="861"/>
      <c r="N85" s="51"/>
    </row>
    <row r="86" spans="1:14" ht="15.75" thickBot="1">
      <c r="B86" s="824" t="s">
        <v>953</v>
      </c>
      <c r="C86" s="825"/>
      <c r="D86" s="825"/>
      <c r="E86" s="825"/>
      <c r="F86" s="825"/>
      <c r="G86" s="825"/>
      <c r="H86" s="825"/>
      <c r="I86" s="825"/>
      <c r="J86" s="825"/>
      <c r="K86" s="825"/>
      <c r="L86" s="825"/>
      <c r="M86" s="826"/>
      <c r="N86" s="52">
        <f>L83+L84+L85</f>
        <v>43421.996454504828</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52">
        <f>N78+N86</f>
        <v>188161.98463618761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183098.24988478114</v>
      </c>
      <c r="L36" s="270"/>
      <c r="M36" s="271">
        <v>2.5</v>
      </c>
      <c r="N36" s="272">
        <f>K36/M36</f>
        <v>73239.299953912458</v>
      </c>
    </row>
    <row r="37" spans="1:14">
      <c r="A37" t="s">
        <v>180</v>
      </c>
      <c r="B37" s="837" t="str">
        <f>VLOOKUP(A37,EQUIPOS!A7:D154,3,FALSE)</f>
        <v>Compresor 120 HP, con martillo.</v>
      </c>
      <c r="C37" s="838"/>
      <c r="D37" s="838"/>
      <c r="E37" s="838"/>
      <c r="F37" s="838"/>
      <c r="G37" s="838"/>
      <c r="H37" s="839"/>
      <c r="I37" s="267"/>
      <c r="J37" s="268"/>
      <c r="K37" s="269">
        <f>VLOOKUP(A37,EQUIPOS!A7:D162,4,FALSE)</f>
        <v>102522.37514834193</v>
      </c>
      <c r="L37" s="270"/>
      <c r="M37" s="271">
        <v>2.5</v>
      </c>
      <c r="N37" s="272">
        <f>K37/M37</f>
        <v>41008.95005933677</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16745.023810342071</v>
      </c>
      <c r="L38" s="270"/>
      <c r="M38" s="271">
        <v>2.5</v>
      </c>
      <c r="N38" s="272">
        <f>K38/M38</f>
        <v>6698.0095241368281</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269.07924361440797</v>
      </c>
    </row>
    <row r="43" spans="1:14" ht="15.75" thickBot="1">
      <c r="B43" s="824" t="s">
        <v>953</v>
      </c>
      <c r="C43" s="825"/>
      <c r="D43" s="825"/>
      <c r="E43" s="825"/>
      <c r="F43" s="825"/>
      <c r="G43" s="825"/>
      <c r="H43" s="825"/>
      <c r="I43" s="825"/>
      <c r="J43" s="825"/>
      <c r="K43" s="825"/>
      <c r="L43" s="825"/>
      <c r="M43" s="826"/>
      <c r="N43" s="99">
        <f>SUM(N36:N42)</f>
        <v>121215.33878100046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1242.6954563435388</v>
      </c>
      <c r="M59" s="829"/>
      <c r="N59" s="287">
        <f>K59*L59</f>
        <v>1242.6954563435388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1242.6954563435388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135911.9964180644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27182.399283612882</v>
      </c>
      <c r="M83" s="859"/>
      <c r="N83" s="51"/>
    </row>
    <row r="84" spans="1:14">
      <c r="B84" s="89" t="s">
        <v>973</v>
      </c>
      <c r="C84" s="90"/>
      <c r="D84" s="90"/>
      <c r="E84" s="90"/>
      <c r="F84" s="90"/>
      <c r="G84" s="90"/>
      <c r="H84" s="90"/>
      <c r="I84" s="87"/>
      <c r="J84" s="88"/>
      <c r="K84" s="304">
        <v>0.05</v>
      </c>
      <c r="L84" s="858">
        <f>N78*K84</f>
        <v>6795.5998209032205</v>
      </c>
      <c r="M84" s="859"/>
      <c r="N84" s="51"/>
    </row>
    <row r="85" spans="1:14" ht="15.75" thickBot="1">
      <c r="B85" s="91" t="s">
        <v>974</v>
      </c>
      <c r="C85" s="92"/>
      <c r="D85" s="92"/>
      <c r="E85" s="92"/>
      <c r="F85" s="92"/>
      <c r="G85" s="92"/>
      <c r="H85" s="92"/>
      <c r="I85" s="93"/>
      <c r="J85" s="94"/>
      <c r="K85" s="305">
        <v>0.05</v>
      </c>
      <c r="L85" s="860">
        <f>N78*K85</f>
        <v>6795.5998209032205</v>
      </c>
      <c r="M85" s="861"/>
      <c r="N85" s="51"/>
    </row>
    <row r="86" spans="1:14" ht="15.75" thickBot="1">
      <c r="B86" s="824" t="s">
        <v>953</v>
      </c>
      <c r="C86" s="825"/>
      <c r="D86" s="825"/>
      <c r="E86" s="825"/>
      <c r="F86" s="825"/>
      <c r="G86" s="825"/>
      <c r="H86" s="825"/>
      <c r="I86" s="825"/>
      <c r="J86" s="825"/>
      <c r="K86" s="825"/>
      <c r="L86" s="825"/>
      <c r="M86" s="826"/>
      <c r="N86" s="52">
        <f>L83+L84+L85</f>
        <v>40773.598925419319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176685.59534348373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184540.2752670155</v>
      </c>
      <c r="L36" s="270"/>
      <c r="M36" s="271">
        <v>9.25</v>
      </c>
      <c r="N36" s="272">
        <f>K36/M36</f>
        <v>19950.300028866543</v>
      </c>
    </row>
    <row r="37" spans="1:14">
      <c r="A37" t="s">
        <v>180</v>
      </c>
      <c r="B37" s="837" t="str">
        <f>VLOOKUP(A37,EQUIPOS!A7:D154,3,FALSE)</f>
        <v>Compresor 120 HP, con martillo.</v>
      </c>
      <c r="C37" s="838"/>
      <c r="D37" s="838"/>
      <c r="E37" s="838"/>
      <c r="F37" s="838"/>
      <c r="G37" s="838"/>
      <c r="H37" s="839"/>
      <c r="I37" s="267"/>
      <c r="J37" s="268"/>
      <c r="K37" s="269">
        <f>VLOOKUP(A37,EQUIPOS!A7:D162,4,FALSE)</f>
        <v>102522.37514834193</v>
      </c>
      <c r="L37" s="270"/>
      <c r="M37" s="271">
        <v>9.25</v>
      </c>
      <c r="N37" s="272">
        <f>K37/M37</f>
        <v>11083.500016036965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58.094119895785944</v>
      </c>
    </row>
    <row r="43" spans="1:14" ht="15.75" thickBot="1">
      <c r="B43" s="824" t="s">
        <v>953</v>
      </c>
      <c r="C43" s="825"/>
      <c r="D43" s="825"/>
      <c r="E43" s="825"/>
      <c r="F43" s="825"/>
      <c r="G43" s="825"/>
      <c r="H43" s="825"/>
      <c r="I43" s="825"/>
      <c r="J43" s="825"/>
      <c r="K43" s="825"/>
      <c r="L43" s="825"/>
      <c r="M43" s="826"/>
      <c r="N43" s="99">
        <f>SUM(N36:N42)</f>
        <v>31091.894164799294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1242.6954563435388</v>
      </c>
      <c r="M59" s="829"/>
      <c r="N59" s="287">
        <f>K59*L59</f>
        <v>1242.6954563435388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1242.6954563435388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35239.295615932133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7047.8591231864266</v>
      </c>
      <c r="M83" s="859"/>
      <c r="N83" s="51"/>
    </row>
    <row r="84" spans="1:14">
      <c r="B84" s="89" t="s">
        <v>973</v>
      </c>
      <c r="C84" s="90"/>
      <c r="D84" s="90"/>
      <c r="E84" s="90"/>
      <c r="F84" s="90"/>
      <c r="G84" s="90"/>
      <c r="H84" s="90"/>
      <c r="I84" s="87"/>
      <c r="J84" s="88"/>
      <c r="K84" s="304">
        <v>0.05</v>
      </c>
      <c r="L84" s="858">
        <f>N78*K84</f>
        <v>1761.9647807966066</v>
      </c>
      <c r="M84" s="859"/>
      <c r="N84" s="51"/>
    </row>
    <row r="85" spans="1:14" ht="15.75" thickBot="1">
      <c r="B85" s="91" t="s">
        <v>974</v>
      </c>
      <c r="C85" s="92"/>
      <c r="D85" s="92"/>
      <c r="E85" s="92"/>
      <c r="F85" s="92"/>
      <c r="G85" s="92"/>
      <c r="H85" s="92"/>
      <c r="I85" s="93"/>
      <c r="J85" s="94"/>
      <c r="K85" s="305">
        <v>0.05</v>
      </c>
      <c r="L85" s="860">
        <f>N78*K85</f>
        <v>1761.9647807966066</v>
      </c>
      <c r="M85" s="861"/>
      <c r="N85" s="51"/>
    </row>
    <row r="86" spans="1:14" ht="15.75" thickBot="1">
      <c r="B86" s="824" t="s">
        <v>953</v>
      </c>
      <c r="C86" s="825"/>
      <c r="D86" s="825"/>
      <c r="E86" s="825"/>
      <c r="F86" s="825"/>
      <c r="G86" s="825"/>
      <c r="H86" s="825"/>
      <c r="I86" s="825"/>
      <c r="J86" s="825"/>
      <c r="K86" s="825"/>
      <c r="L86" s="825"/>
      <c r="M86" s="826"/>
      <c r="N86" s="52">
        <f>L83+L84+L85</f>
        <v>10571.78868477964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45811.084300711773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102522.37514834193</v>
      </c>
      <c r="L36" s="270"/>
      <c r="M36" s="271">
        <v>2.5</v>
      </c>
      <c r="N36" s="272">
        <f>K36/M36</f>
        <v>41008.95005933677</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1082.6200000000001</v>
      </c>
    </row>
    <row r="43" spans="1:14" ht="15.75" thickBot="1">
      <c r="B43" s="824" t="s">
        <v>953</v>
      </c>
      <c r="C43" s="825"/>
      <c r="D43" s="825"/>
      <c r="E43" s="825"/>
      <c r="F43" s="825"/>
      <c r="G43" s="825"/>
      <c r="H43" s="825"/>
      <c r="I43" s="825"/>
      <c r="J43" s="825"/>
      <c r="K43" s="825"/>
      <c r="L43" s="825"/>
      <c r="M43" s="826"/>
      <c r="N43" s="99">
        <f>SUM(N36:N42)</f>
        <v>42091.570059336773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1242.6954563435388</v>
      </c>
      <c r="M59" s="829"/>
      <c r="N59" s="287">
        <f>K59*L59</f>
        <v>1242.6954563435388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1242.6954563435388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10826.2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54160.465515680306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10832.093103136061</v>
      </c>
      <c r="M83" s="859"/>
      <c r="N83" s="51"/>
    </row>
    <row r="84" spans="1:14">
      <c r="B84" s="89" t="s">
        <v>973</v>
      </c>
      <c r="C84" s="90"/>
      <c r="D84" s="90"/>
      <c r="E84" s="90"/>
      <c r="F84" s="90"/>
      <c r="G84" s="90"/>
      <c r="H84" s="90"/>
      <c r="I84" s="87"/>
      <c r="J84" s="88"/>
      <c r="K84" s="304">
        <v>0.05</v>
      </c>
      <c r="L84" s="858">
        <f>N78*K84</f>
        <v>2708.0232757840154</v>
      </c>
      <c r="M84" s="859"/>
      <c r="N84" s="51"/>
    </row>
    <row r="85" spans="1:14" ht="15.75" thickBot="1">
      <c r="B85" s="91" t="s">
        <v>974</v>
      </c>
      <c r="C85" s="92"/>
      <c r="D85" s="92"/>
      <c r="E85" s="92"/>
      <c r="F85" s="92"/>
      <c r="G85" s="92"/>
      <c r="H85" s="92"/>
      <c r="I85" s="93"/>
      <c r="J85" s="94"/>
      <c r="K85" s="305">
        <v>0.05</v>
      </c>
      <c r="L85" s="860">
        <f>N78*K85</f>
        <v>2708.0232757840154</v>
      </c>
      <c r="M85" s="861"/>
      <c r="N85" s="51"/>
    </row>
    <row r="86" spans="1:14" ht="15.75" thickBot="1">
      <c r="B86" s="824" t="s">
        <v>953</v>
      </c>
      <c r="C86" s="825"/>
      <c r="D86" s="825"/>
      <c r="E86" s="825"/>
      <c r="F86" s="825"/>
      <c r="G86" s="825"/>
      <c r="H86" s="825"/>
      <c r="I86" s="825"/>
      <c r="J86" s="825"/>
      <c r="K86" s="825"/>
      <c r="L86" s="825"/>
      <c r="M86" s="826"/>
      <c r="N86" s="52">
        <f>L83+L84+L85</f>
        <v>16248.139654704091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70408.605170384399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184540.2752670155</v>
      </c>
      <c r="L36" s="270"/>
      <c r="M36" s="271">
        <v>2.375</v>
      </c>
      <c r="N36" s="272">
        <f>K36/M36</f>
        <v>77701.168533480217</v>
      </c>
    </row>
    <row r="37" spans="1:14">
      <c r="A37" t="s">
        <v>180</v>
      </c>
      <c r="B37" s="837" t="str">
        <f>VLOOKUP(A37,EQUIPOS!A7:D154,3,FALSE)</f>
        <v>Compresor 120 HP, con martillo.</v>
      </c>
      <c r="C37" s="838"/>
      <c r="D37" s="838"/>
      <c r="E37" s="838"/>
      <c r="F37" s="838"/>
      <c r="G37" s="838"/>
      <c r="H37" s="839"/>
      <c r="I37" s="267"/>
      <c r="J37" s="268"/>
      <c r="K37" s="269">
        <f>VLOOKUP(A37,EQUIPOS!A7:D162,4,FALSE)</f>
        <v>102522.37514834193</v>
      </c>
      <c r="L37" s="270"/>
      <c r="M37" s="271">
        <v>2.375</v>
      </c>
      <c r="N37" s="272">
        <f>K37/M37</f>
        <v>43167.315851933447</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16745.023810342071</v>
      </c>
      <c r="L38" s="270"/>
      <c r="M38" s="271">
        <v>2.375</v>
      </c>
      <c r="N38" s="272">
        <f>K38/M38</f>
        <v>7050.5363411966609</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1416.2065453389896</v>
      </c>
    </row>
    <row r="43" spans="1:14" ht="15.75" thickBot="1">
      <c r="B43" s="824" t="s">
        <v>953</v>
      </c>
      <c r="C43" s="825"/>
      <c r="D43" s="825"/>
      <c r="E43" s="825"/>
      <c r="F43" s="825"/>
      <c r="G43" s="825"/>
      <c r="H43" s="825"/>
      <c r="I43" s="825"/>
      <c r="J43" s="825"/>
      <c r="K43" s="825"/>
      <c r="L43" s="825"/>
      <c r="M43" s="826"/>
      <c r="N43" s="99">
        <f>SUM(N36:N42)</f>
        <v>129335.22727194932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1242.6954563435388</v>
      </c>
      <c r="M59" s="829"/>
      <c r="N59" s="287">
        <f>K59*L59</f>
        <v>1242.6954563435388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1242.6954563435388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144739.98818168277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28947.997636336557</v>
      </c>
      <c r="M83" s="859"/>
      <c r="N83" s="51"/>
    </row>
    <row r="84" spans="1:14">
      <c r="B84" s="89" t="s">
        <v>973</v>
      </c>
      <c r="C84" s="90"/>
      <c r="D84" s="90"/>
      <c r="E84" s="90"/>
      <c r="F84" s="90"/>
      <c r="G84" s="90"/>
      <c r="H84" s="90"/>
      <c r="I84" s="87"/>
      <c r="J84" s="88"/>
      <c r="K84" s="304">
        <v>0.05</v>
      </c>
      <c r="L84" s="858">
        <f>N78*K84</f>
        <v>7236.9994090841392</v>
      </c>
      <c r="M84" s="859"/>
      <c r="N84" s="51"/>
    </row>
    <row r="85" spans="1:14" ht="15.75" thickBot="1">
      <c r="B85" s="91" t="s">
        <v>974</v>
      </c>
      <c r="C85" s="92"/>
      <c r="D85" s="92"/>
      <c r="E85" s="92"/>
      <c r="F85" s="92"/>
      <c r="G85" s="92"/>
      <c r="H85" s="92"/>
      <c r="I85" s="93"/>
      <c r="J85" s="94"/>
      <c r="K85" s="305">
        <v>0.05</v>
      </c>
      <c r="L85" s="860">
        <f>N78*K85</f>
        <v>7236.9994090841392</v>
      </c>
      <c r="M85" s="861"/>
      <c r="N85" s="51"/>
    </row>
    <row r="86" spans="1:14" ht="15.75" thickBot="1">
      <c r="B86" s="824" t="s">
        <v>953</v>
      </c>
      <c r="C86" s="825"/>
      <c r="D86" s="825"/>
      <c r="E86" s="825"/>
      <c r="F86" s="825"/>
      <c r="G86" s="825"/>
      <c r="H86" s="825"/>
      <c r="I86" s="825"/>
      <c r="J86" s="825"/>
      <c r="K86" s="825"/>
      <c r="L86" s="825"/>
      <c r="M86" s="826"/>
      <c r="N86" s="52">
        <f>L83+L84+L85</f>
        <v>43421.996454504828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188161.98463618761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183098.24988478114</v>
      </c>
      <c r="L36" s="270"/>
      <c r="M36" s="271">
        <v>2.5</v>
      </c>
      <c r="N36" s="272">
        <f>K36/M36</f>
        <v>73239.299953912458</v>
      </c>
    </row>
    <row r="37" spans="1:14">
      <c r="A37" t="s">
        <v>180</v>
      </c>
      <c r="B37" s="837" t="str">
        <f>VLOOKUP(A37,EQUIPOS!A7:D154,3,FALSE)</f>
        <v>Compresor 120 HP, con martillo.</v>
      </c>
      <c r="C37" s="838"/>
      <c r="D37" s="838"/>
      <c r="E37" s="838"/>
      <c r="F37" s="838"/>
      <c r="G37" s="838"/>
      <c r="H37" s="839"/>
      <c r="I37" s="267"/>
      <c r="J37" s="268"/>
      <c r="K37" s="269">
        <f>VLOOKUP(A37,EQUIPOS!A7:D162,4,FALSE)</f>
        <v>102522.37514834193</v>
      </c>
      <c r="L37" s="270"/>
      <c r="M37" s="271">
        <v>2.5</v>
      </c>
      <c r="N37" s="272">
        <f>K37/M37</f>
        <v>41008.95005933677</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16745.023810342071</v>
      </c>
      <c r="L38" s="270"/>
      <c r="M38" s="271">
        <v>2.5</v>
      </c>
      <c r="N38" s="272">
        <f>K38/M38</f>
        <v>6698.0095241368281</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269.07924361440797</v>
      </c>
    </row>
    <row r="43" spans="1:14" ht="15.75" thickBot="1">
      <c r="B43" s="824" t="s">
        <v>953</v>
      </c>
      <c r="C43" s="825"/>
      <c r="D43" s="825"/>
      <c r="E43" s="825"/>
      <c r="F43" s="825"/>
      <c r="G43" s="825"/>
      <c r="H43" s="825"/>
      <c r="I43" s="825"/>
      <c r="J43" s="825"/>
      <c r="K43" s="825"/>
      <c r="L43" s="825"/>
      <c r="M43" s="826"/>
      <c r="N43" s="99">
        <f>SUM(N36:N42)</f>
        <v>121215.33878100046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1242.6954563435388</v>
      </c>
      <c r="M59" s="829"/>
      <c r="N59" s="287">
        <f>K59*L59</f>
        <v>1242.6954563435388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1242.6954563435388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135911.9964180644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27182.399283612882</v>
      </c>
      <c r="M83" s="859"/>
      <c r="N83" s="51"/>
    </row>
    <row r="84" spans="1:14">
      <c r="B84" s="89" t="s">
        <v>973</v>
      </c>
      <c r="C84" s="90"/>
      <c r="D84" s="90"/>
      <c r="E84" s="90"/>
      <c r="F84" s="90"/>
      <c r="G84" s="90"/>
      <c r="H84" s="90"/>
      <c r="I84" s="87"/>
      <c r="J84" s="88"/>
      <c r="K84" s="304">
        <v>0.05</v>
      </c>
      <c r="L84" s="858">
        <f>N78*K84</f>
        <v>6795.5998209032205</v>
      </c>
      <c r="M84" s="859"/>
      <c r="N84" s="51"/>
    </row>
    <row r="85" spans="1:14" ht="15.75" thickBot="1">
      <c r="B85" s="91" t="s">
        <v>974</v>
      </c>
      <c r="C85" s="92"/>
      <c r="D85" s="92"/>
      <c r="E85" s="92"/>
      <c r="F85" s="92"/>
      <c r="G85" s="92"/>
      <c r="H85" s="92"/>
      <c r="I85" s="93"/>
      <c r="J85" s="94"/>
      <c r="K85" s="305">
        <v>0.05</v>
      </c>
      <c r="L85" s="860">
        <f>N78*K85</f>
        <v>6795.5998209032205</v>
      </c>
      <c r="M85" s="861"/>
      <c r="N85" s="51"/>
    </row>
    <row r="86" spans="1:14" ht="15.75" thickBot="1">
      <c r="B86" s="824" t="s">
        <v>953</v>
      </c>
      <c r="C86" s="825"/>
      <c r="D86" s="825"/>
      <c r="E86" s="825"/>
      <c r="F86" s="825"/>
      <c r="G86" s="825"/>
      <c r="H86" s="825"/>
      <c r="I86" s="825"/>
      <c r="J86" s="825"/>
      <c r="K86" s="825"/>
      <c r="L86" s="825"/>
      <c r="M86" s="826"/>
      <c r="N86" s="52">
        <f>L83+L84+L85</f>
        <v>40773.598925419319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176685.59534348373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183098.24988478114</v>
      </c>
      <c r="L36" s="270"/>
      <c r="M36" s="271">
        <v>2.5</v>
      </c>
      <c r="N36" s="272">
        <f>K36/M36</f>
        <v>73239.299953912458</v>
      </c>
    </row>
    <row r="37" spans="1:14">
      <c r="A37" t="s">
        <v>180</v>
      </c>
      <c r="B37" s="837" t="str">
        <f>VLOOKUP(A37,EQUIPOS!A7:D154,3,FALSE)</f>
        <v>Compresor 120 HP, con martillo.</v>
      </c>
      <c r="C37" s="838"/>
      <c r="D37" s="838"/>
      <c r="E37" s="838"/>
      <c r="F37" s="838"/>
      <c r="G37" s="838"/>
      <c r="H37" s="839"/>
      <c r="I37" s="267"/>
      <c r="J37" s="268"/>
      <c r="K37" s="269">
        <f>VLOOKUP(A37,EQUIPOS!A7:D162,4,FALSE)</f>
        <v>102522.37514834193</v>
      </c>
      <c r="L37" s="270"/>
      <c r="M37" s="271">
        <v>2.5</v>
      </c>
      <c r="N37" s="272">
        <f>K37/M37</f>
        <v>41008.95005933677</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16745.023810342071</v>
      </c>
      <c r="L38" s="270"/>
      <c r="M38" s="271">
        <v>2.5</v>
      </c>
      <c r="N38" s="272">
        <f>K38/M38</f>
        <v>6698.0095241368281</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214.948243614408</v>
      </c>
    </row>
    <row r="43" spans="1:14" ht="15.75" thickBot="1">
      <c r="B43" s="824" t="s">
        <v>953</v>
      </c>
      <c r="C43" s="825"/>
      <c r="D43" s="825"/>
      <c r="E43" s="825"/>
      <c r="F43" s="825"/>
      <c r="G43" s="825"/>
      <c r="H43" s="825"/>
      <c r="I43" s="825"/>
      <c r="J43" s="825"/>
      <c r="K43" s="825"/>
      <c r="L43" s="825"/>
      <c r="M43" s="826"/>
      <c r="N43" s="99">
        <f>SUM(N36:N42)</f>
        <v>121161.20778100046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8">
        <f>'900.2'!N78</f>
        <v>1242.6954563435388</v>
      </c>
      <c r="M59" s="829"/>
      <c r="N59" s="287">
        <f>K59*L59</f>
        <v>1739.7736388809542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1739.7736388809542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10747.412180720399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133648.39360060182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26729.678720120366</v>
      </c>
      <c r="M83" s="859"/>
      <c r="N83" s="51"/>
    </row>
    <row r="84" spans="1:14">
      <c r="B84" s="89" t="s">
        <v>973</v>
      </c>
      <c r="C84" s="90"/>
      <c r="D84" s="90"/>
      <c r="E84" s="90"/>
      <c r="F84" s="90"/>
      <c r="G84" s="90"/>
      <c r="H84" s="90"/>
      <c r="I84" s="87"/>
      <c r="J84" s="88"/>
      <c r="K84" s="304">
        <v>0.05</v>
      </c>
      <c r="L84" s="858">
        <f>N78*K84</f>
        <v>6682.4196800300915</v>
      </c>
      <c r="M84" s="859"/>
      <c r="N84" s="51"/>
    </row>
    <row r="85" spans="1:14" ht="15.75" thickBot="1">
      <c r="B85" s="91" t="s">
        <v>974</v>
      </c>
      <c r="C85" s="92"/>
      <c r="D85" s="92"/>
      <c r="E85" s="92"/>
      <c r="F85" s="92"/>
      <c r="G85" s="92"/>
      <c r="H85" s="92"/>
      <c r="I85" s="93"/>
      <c r="J85" s="94"/>
      <c r="K85" s="305">
        <v>0.05</v>
      </c>
      <c r="L85" s="860">
        <f>N78*K85</f>
        <v>6682.4196800300915</v>
      </c>
      <c r="M85" s="861"/>
      <c r="N85" s="51"/>
    </row>
    <row r="86" spans="1:14" ht="15.75" thickBot="1">
      <c r="B86" s="824" t="s">
        <v>953</v>
      </c>
      <c r="C86" s="825"/>
      <c r="D86" s="825"/>
      <c r="E86" s="825"/>
      <c r="F86" s="825"/>
      <c r="G86" s="825"/>
      <c r="H86" s="825"/>
      <c r="I86" s="825"/>
      <c r="J86" s="825"/>
      <c r="K86" s="825"/>
      <c r="L86" s="825"/>
      <c r="M86" s="826"/>
      <c r="N86" s="52">
        <f>L83+L84+L85</f>
        <v>40094.518080180547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173742.91168078236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184540.2752670155</v>
      </c>
      <c r="L36" s="270"/>
      <c r="M36" s="271">
        <v>22</v>
      </c>
      <c r="N36" s="272">
        <f>K36/M36</f>
        <v>8388.1943303188873</v>
      </c>
    </row>
    <row r="37" spans="1:14">
      <c r="A37" t="s">
        <v>180</v>
      </c>
      <c r="B37" s="837" t="str">
        <f>VLOOKUP(A37,EQUIPOS!A7:D154,3,FALSE)</f>
        <v>Compresor 120 HP, con martillo.</v>
      </c>
      <c r="C37" s="838"/>
      <c r="D37" s="838"/>
      <c r="E37" s="838"/>
      <c r="F37" s="838"/>
      <c r="G37" s="838"/>
      <c r="H37" s="839"/>
      <c r="I37" s="267"/>
      <c r="J37" s="268"/>
      <c r="K37" s="269">
        <f>VLOOKUP(A37,EQUIPOS!A7:D162,4,FALSE)</f>
        <v>102522.37514834193</v>
      </c>
      <c r="L37" s="270"/>
      <c r="M37" s="271">
        <v>22</v>
      </c>
      <c r="N37" s="272">
        <f>K37/M37</f>
        <v>4660.1079612882695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24.425936774364544</v>
      </c>
    </row>
    <row r="43" spans="1:14" ht="15.75" thickBot="1">
      <c r="B43" s="824" t="s">
        <v>953</v>
      </c>
      <c r="C43" s="825"/>
      <c r="D43" s="825"/>
      <c r="E43" s="825"/>
      <c r="F43" s="825"/>
      <c r="G43" s="825"/>
      <c r="H43" s="825"/>
      <c r="I43" s="825"/>
      <c r="J43" s="825"/>
      <c r="K43" s="825"/>
      <c r="L43" s="825"/>
      <c r="M43" s="826"/>
      <c r="N43" s="99">
        <f>SUM(N36:N42)</f>
        <v>13072.728228381522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8">
        <f>'900.2'!N78</f>
        <v>1242.6954563435388</v>
      </c>
      <c r="M59" s="829"/>
      <c r="N59" s="287">
        <f>K59*L59</f>
        <v>521.9320916642863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521.9320916642863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14815.957158764035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2963.1914317528071</v>
      </c>
      <c r="M83" s="859"/>
      <c r="N83" s="51"/>
    </row>
    <row r="84" spans="1:14">
      <c r="B84" s="89" t="s">
        <v>973</v>
      </c>
      <c r="C84" s="90"/>
      <c r="D84" s="90"/>
      <c r="E84" s="90"/>
      <c r="F84" s="90"/>
      <c r="G84" s="90"/>
      <c r="H84" s="90"/>
      <c r="I84" s="87"/>
      <c r="J84" s="88"/>
      <c r="K84" s="304">
        <v>0.05</v>
      </c>
      <c r="L84" s="858">
        <f>N78*K84</f>
        <v>740.79785793820179</v>
      </c>
      <c r="M84" s="859"/>
      <c r="N84" s="51"/>
    </row>
    <row r="85" spans="1:14" ht="15.75" thickBot="1">
      <c r="B85" s="91" t="s">
        <v>974</v>
      </c>
      <c r="C85" s="92"/>
      <c r="D85" s="92"/>
      <c r="E85" s="92"/>
      <c r="F85" s="92"/>
      <c r="G85" s="92"/>
      <c r="H85" s="92"/>
      <c r="I85" s="93"/>
      <c r="J85" s="94"/>
      <c r="K85" s="305">
        <v>0.05</v>
      </c>
      <c r="L85" s="860">
        <f>N78*K85</f>
        <v>740.79785793820179</v>
      </c>
      <c r="M85" s="861"/>
      <c r="N85" s="51"/>
    </row>
    <row r="86" spans="1:14" ht="15.75" thickBot="1">
      <c r="B86" s="824" t="s">
        <v>953</v>
      </c>
      <c r="C86" s="825"/>
      <c r="D86" s="825"/>
      <c r="E86" s="825"/>
      <c r="F86" s="825"/>
      <c r="G86" s="825"/>
      <c r="H86" s="825"/>
      <c r="I86" s="825"/>
      <c r="J86" s="825"/>
      <c r="K86" s="825"/>
      <c r="L86" s="825"/>
      <c r="M86" s="826"/>
      <c r="N86" s="52">
        <f>L83+L84+L85</f>
        <v>4444.7871476292103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19260.744306393244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184540.2752670155</v>
      </c>
      <c r="L36" s="270"/>
      <c r="M36" s="271">
        <v>22</v>
      </c>
      <c r="N36" s="272">
        <f>K36/M36</f>
        <v>8388.1943303188873</v>
      </c>
    </row>
    <row r="37" spans="1:14">
      <c r="A37" t="s">
        <v>180</v>
      </c>
      <c r="B37" s="837" t="str">
        <f>VLOOKUP(A37,EQUIPOS!A7:D154,3,FALSE)</f>
        <v>Compresor 120 HP, con martillo.</v>
      </c>
      <c r="C37" s="838"/>
      <c r="D37" s="838"/>
      <c r="E37" s="838"/>
      <c r="F37" s="838"/>
      <c r="G37" s="838"/>
      <c r="H37" s="839"/>
      <c r="I37" s="267"/>
      <c r="J37" s="268"/>
      <c r="K37" s="269">
        <f>VLOOKUP(A37,EQUIPOS!A7:D162,4,FALSE)</f>
        <v>102522.37514834193</v>
      </c>
      <c r="L37" s="270"/>
      <c r="M37" s="271">
        <v>22</v>
      </c>
      <c r="N37" s="272">
        <f>K37/M37</f>
        <v>4660.1079612882695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24.425936774364544</v>
      </c>
    </row>
    <row r="43" spans="1:14" ht="15.75" thickBot="1">
      <c r="B43" s="824" t="s">
        <v>953</v>
      </c>
      <c r="C43" s="825"/>
      <c r="D43" s="825"/>
      <c r="E43" s="825"/>
      <c r="F43" s="825"/>
      <c r="G43" s="825"/>
      <c r="H43" s="825"/>
      <c r="I43" s="825"/>
      <c r="J43" s="825"/>
      <c r="K43" s="825"/>
      <c r="L43" s="825"/>
      <c r="M43" s="826"/>
      <c r="N43" s="99">
        <f>SUM(N36:N42)</f>
        <v>13072.728228381522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8">
        <f>'900.2'!N78</f>
        <v>1242.6954563435388</v>
      </c>
      <c r="M59" s="829"/>
      <c r="N59" s="287">
        <f>K59*L59</f>
        <v>260.96604583214315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260.96604583214315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14554.991112931893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2910.9982225863787</v>
      </c>
      <c r="M83" s="859"/>
      <c r="N83" s="51"/>
    </row>
    <row r="84" spans="1:14">
      <c r="B84" s="89" t="s">
        <v>973</v>
      </c>
      <c r="C84" s="90"/>
      <c r="D84" s="90"/>
      <c r="E84" s="90"/>
      <c r="F84" s="90"/>
      <c r="G84" s="90"/>
      <c r="H84" s="90"/>
      <c r="I84" s="87"/>
      <c r="J84" s="88"/>
      <c r="K84" s="304">
        <v>0.05</v>
      </c>
      <c r="L84" s="858">
        <f>N78*K84</f>
        <v>727.74955564659467</v>
      </c>
      <c r="M84" s="859"/>
      <c r="N84" s="51"/>
    </row>
    <row r="85" spans="1:14" ht="15.75" thickBot="1">
      <c r="B85" s="91" t="s">
        <v>974</v>
      </c>
      <c r="C85" s="92"/>
      <c r="D85" s="92"/>
      <c r="E85" s="92"/>
      <c r="F85" s="92"/>
      <c r="G85" s="92"/>
      <c r="H85" s="92"/>
      <c r="I85" s="93"/>
      <c r="J85" s="94"/>
      <c r="K85" s="305">
        <v>0.05</v>
      </c>
      <c r="L85" s="860">
        <f>N78*K85</f>
        <v>727.74955564659467</v>
      </c>
      <c r="M85" s="861"/>
      <c r="N85" s="51"/>
    </row>
    <row r="86" spans="1:14" ht="15.75" thickBot="1">
      <c r="B86" s="824" t="s">
        <v>953</v>
      </c>
      <c r="C86" s="825"/>
      <c r="D86" s="825"/>
      <c r="E86" s="825"/>
      <c r="F86" s="825"/>
      <c r="G86" s="825"/>
      <c r="H86" s="825"/>
      <c r="I86" s="825"/>
      <c r="J86" s="825"/>
      <c r="K86" s="825"/>
      <c r="L86" s="825"/>
      <c r="M86" s="826"/>
      <c r="N86" s="52">
        <f>L83+L84+L85</f>
        <v>4366.497333879568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18921.488446811461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102522.37514834193</v>
      </c>
      <c r="L36" s="270"/>
      <c r="M36" s="271">
        <v>20</v>
      </c>
      <c r="N36" s="272">
        <f>K36/M36</f>
        <v>5126.1187574170963</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67.663750000000007</v>
      </c>
    </row>
    <row r="43" spans="1:14" ht="15.75" thickBot="1">
      <c r="B43" s="824" t="s">
        <v>953</v>
      </c>
      <c r="C43" s="825"/>
      <c r="D43" s="825"/>
      <c r="E43" s="825"/>
      <c r="F43" s="825"/>
      <c r="G43" s="825"/>
      <c r="H43" s="825"/>
      <c r="I43" s="825"/>
      <c r="J43" s="825"/>
      <c r="K43" s="825"/>
      <c r="L43" s="825"/>
      <c r="M43" s="826"/>
      <c r="N43" s="99">
        <f>SUM(N36:N42)</f>
        <v>5193.782507417096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8">
        <f>'900.2'!N78</f>
        <v>1242.6954563435388</v>
      </c>
      <c r="M59" s="829"/>
      <c r="N59" s="287">
        <f>K59*L59</f>
        <v>99.4156365074831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99.4156365074831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676.63750000000005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5969.835643924579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1193.9671287849158</v>
      </c>
      <c r="M83" s="859"/>
      <c r="N83" s="51"/>
    </row>
    <row r="84" spans="1:14">
      <c r="B84" s="89" t="s">
        <v>973</v>
      </c>
      <c r="C84" s="90"/>
      <c r="D84" s="90"/>
      <c r="E84" s="90"/>
      <c r="F84" s="90"/>
      <c r="G84" s="90"/>
      <c r="H84" s="90"/>
      <c r="I84" s="87"/>
      <c r="J84" s="88"/>
      <c r="K84" s="304">
        <v>0.05</v>
      </c>
      <c r="L84" s="858">
        <f>N78*K84</f>
        <v>298.49178219622894</v>
      </c>
      <c r="M84" s="859"/>
      <c r="N84" s="51"/>
    </row>
    <row r="85" spans="1:14" ht="15.75" thickBot="1">
      <c r="B85" s="91" t="s">
        <v>974</v>
      </c>
      <c r="C85" s="92"/>
      <c r="D85" s="92"/>
      <c r="E85" s="92"/>
      <c r="F85" s="92"/>
      <c r="G85" s="92"/>
      <c r="H85" s="92"/>
      <c r="I85" s="93"/>
      <c r="J85" s="94"/>
      <c r="K85" s="305">
        <v>0.05</v>
      </c>
      <c r="L85" s="860">
        <f>N78*K85</f>
        <v>298.49178219622894</v>
      </c>
      <c r="M85" s="861"/>
      <c r="N85" s="51"/>
    </row>
    <row r="86" spans="1:14" ht="15.75" thickBot="1">
      <c r="B86" s="824" t="s">
        <v>953</v>
      </c>
      <c r="C86" s="825"/>
      <c r="D86" s="825"/>
      <c r="E86" s="825"/>
      <c r="F86" s="825"/>
      <c r="G86" s="825"/>
      <c r="H86" s="825"/>
      <c r="I86" s="825"/>
      <c r="J86" s="825"/>
      <c r="K86" s="825"/>
      <c r="L86" s="825"/>
      <c r="M86" s="826"/>
      <c r="N86" s="52">
        <f>L83+L84+L85</f>
        <v>1790.9506931773738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7760.786337101953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195</v>
      </c>
      <c r="B36" s="837" t="str">
        <f>VLOOKUP(A36,EQUIPOS!A6:D154,3,FALSE)</f>
        <v xml:space="preserve">Equipo de oxicorte, Capacidad de corte: hasta 6´´ (152mm) </v>
      </c>
      <c r="C36" s="838"/>
      <c r="D36" s="838"/>
      <c r="E36" s="838"/>
      <c r="F36" s="838"/>
      <c r="G36" s="838"/>
      <c r="H36" s="839"/>
      <c r="I36" s="267"/>
      <c r="J36" s="268"/>
      <c r="K36" s="269">
        <f>VLOOKUP(A36,EQUIPOS!A6:D161,4,FALSE)</f>
        <v>16745.023810342071</v>
      </c>
      <c r="L36" s="270"/>
      <c r="M36" s="271">
        <v>321</v>
      </c>
      <c r="N36" s="272">
        <f>K36/M36</f>
        <v>52.165183209788381</v>
      </c>
    </row>
    <row r="37" spans="1:14">
      <c r="A37" t="s">
        <v>248</v>
      </c>
      <c r="B37" s="837" t="str">
        <f>VLOOKUP(A37,EQUIPOS!A7:D154,3,FALSE)</f>
        <v>Grúa telescópica de 50 Ton.</v>
      </c>
      <c r="C37" s="838"/>
      <c r="D37" s="838"/>
      <c r="E37" s="838"/>
      <c r="F37" s="838"/>
      <c r="G37" s="838"/>
      <c r="H37" s="839"/>
      <c r="I37" s="267"/>
      <c r="J37" s="268"/>
      <c r="K37" s="269">
        <f>VLOOKUP(A37,EQUIPOS!A7:D162,4,FALSE)</f>
        <v>281685.35183882696</v>
      </c>
      <c r="L37" s="270"/>
      <c r="M37" s="271">
        <v>321</v>
      </c>
      <c r="N37" s="272">
        <f>K37/M37</f>
        <v>877.52446055709333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16.863239875389407</v>
      </c>
    </row>
    <row r="43" spans="1:14" ht="15.75" thickBot="1">
      <c r="B43" s="824" t="s">
        <v>953</v>
      </c>
      <c r="C43" s="825"/>
      <c r="D43" s="825"/>
      <c r="E43" s="825"/>
      <c r="F43" s="825"/>
      <c r="G43" s="825"/>
      <c r="H43" s="825"/>
      <c r="I43" s="825"/>
      <c r="J43" s="825"/>
      <c r="K43" s="825"/>
      <c r="L43" s="825"/>
      <c r="M43" s="826"/>
      <c r="N43" s="99">
        <f>SUM(N36:N42)</f>
        <v>946.55288364227113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8">
        <f>VLOOKUP(A59,TRANSPORTE!A5:D120,4,FALSE)</f>
        <v>812.88531247861022</v>
      </c>
      <c r="M59" s="829"/>
      <c r="N59" s="287">
        <f>K59*L59</f>
        <v>812.88531247861022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812.88531247861022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168.63239875389408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1928.0705948747755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385.61411897495509</v>
      </c>
      <c r="M83" s="859"/>
      <c r="N83" s="51"/>
    </row>
    <row r="84" spans="1:14">
      <c r="B84" s="89" t="s">
        <v>973</v>
      </c>
      <c r="C84" s="90"/>
      <c r="D84" s="90"/>
      <c r="E84" s="90"/>
      <c r="F84" s="90"/>
      <c r="G84" s="90"/>
      <c r="H84" s="90"/>
      <c r="I84" s="87"/>
      <c r="J84" s="88"/>
      <c r="K84" s="304">
        <v>0.05</v>
      </c>
      <c r="L84" s="858">
        <f>N78*K84</f>
        <v>96.403529743738773</v>
      </c>
      <c r="M84" s="859"/>
      <c r="N84" s="51"/>
    </row>
    <row r="85" spans="1:14" ht="15.75" thickBot="1">
      <c r="B85" s="91" t="s">
        <v>974</v>
      </c>
      <c r="C85" s="92"/>
      <c r="D85" s="92"/>
      <c r="E85" s="92"/>
      <c r="F85" s="92"/>
      <c r="G85" s="92"/>
      <c r="H85" s="92"/>
      <c r="I85" s="93"/>
      <c r="J85" s="94"/>
      <c r="K85" s="305">
        <v>0.05</v>
      </c>
      <c r="L85" s="860">
        <f>N78*K85</f>
        <v>96.403529743738773</v>
      </c>
      <c r="M85" s="861"/>
      <c r="N85" s="51"/>
    </row>
    <row r="86" spans="1:14" ht="15.75" thickBot="1">
      <c r="B86" s="824" t="s">
        <v>953</v>
      </c>
      <c r="C86" s="825"/>
      <c r="D86" s="825"/>
      <c r="E86" s="825"/>
      <c r="F86" s="825"/>
      <c r="G86" s="825"/>
      <c r="H86" s="825"/>
      <c r="I86" s="825"/>
      <c r="J86" s="825"/>
      <c r="K86" s="825"/>
      <c r="L86" s="825"/>
      <c r="M86" s="826"/>
      <c r="N86" s="52">
        <f>L83+L84+L85</f>
        <v>578.42117846243264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2506.4917733372081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273</v>
      </c>
      <c r="B36" s="837" t="str">
        <f>VLOOKUP(A36,EQUIPOS!A6:D154,3,FALSE)</f>
        <v>Motosierra, 93.6 cm3 - 7.1 HP, 45-90 cm - 7.9 kg</v>
      </c>
      <c r="C36" s="838"/>
      <c r="D36" s="838"/>
      <c r="E36" s="838"/>
      <c r="F36" s="838"/>
      <c r="G36" s="838"/>
      <c r="H36" s="839"/>
      <c r="I36" s="267"/>
      <c r="J36" s="268"/>
      <c r="K36" s="269">
        <f>VLOOKUP(A36,EQUIPOS!A6:D161,4,FALSE)</f>
        <v>12715.156241998689</v>
      </c>
      <c r="L36" s="270"/>
      <c r="M36" s="271">
        <v>3</v>
      </c>
      <c r="N36" s="272">
        <f>K36/M36</f>
        <v>4238.3854139995628</v>
      </c>
    </row>
    <row r="37" spans="1:14">
      <c r="A37" s="205" t="s">
        <v>312</v>
      </c>
      <c r="B37" s="837" t="str">
        <f>VLOOKUP(A37,EQUIPOS!A7:D154,3,FALSE)</f>
        <v>Retroexcavadora sobre oruga, potencia 138 HP, balde de 1,5 m3.</v>
      </c>
      <c r="C37" s="838"/>
      <c r="D37" s="838"/>
      <c r="E37" s="838"/>
      <c r="F37" s="838"/>
      <c r="G37" s="838"/>
      <c r="H37" s="839"/>
      <c r="I37" s="267"/>
      <c r="J37" s="268"/>
      <c r="K37" s="269">
        <f>VLOOKUP(A37,EQUIPOS!A7:D162,4,FALSE)</f>
        <v>183098.24988478114</v>
      </c>
      <c r="L37" s="270"/>
      <c r="M37" s="271">
        <v>3</v>
      </c>
      <c r="N37" s="272">
        <f>K37/M37</f>
        <v>61032.749961593712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673.35467419668339</v>
      </c>
    </row>
    <row r="43" spans="1:14" ht="15.75" thickBot="1">
      <c r="B43" s="824" t="s">
        <v>953</v>
      </c>
      <c r="C43" s="825"/>
      <c r="D43" s="825"/>
      <c r="E43" s="825"/>
      <c r="F43" s="825"/>
      <c r="G43" s="825"/>
      <c r="H43" s="825"/>
      <c r="I43" s="825"/>
      <c r="J43" s="825"/>
      <c r="K43" s="825"/>
      <c r="L43" s="825"/>
      <c r="M43" s="826"/>
      <c r="N43" s="99">
        <f>SUM(N36:N42)</f>
        <v>65944.490049789951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8">
        <f>VLOOKUP(A59,TRANSPORTE!A5:D94,4,FALSE)</f>
        <v>1122.7940548877348</v>
      </c>
      <c r="M59" s="829"/>
      <c r="N59" s="287">
        <f>K59*L59</f>
        <v>6736.7643293264082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6736.7643293264082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13467.093483933666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86148.347863050032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17229.669572610008</v>
      </c>
      <c r="M83" s="859"/>
      <c r="N83" s="51"/>
    </row>
    <row r="84" spans="1:14">
      <c r="B84" s="89" t="s">
        <v>973</v>
      </c>
      <c r="C84" s="90"/>
      <c r="D84" s="90"/>
      <c r="E84" s="90"/>
      <c r="F84" s="90"/>
      <c r="G84" s="90"/>
      <c r="H84" s="90"/>
      <c r="I84" s="87"/>
      <c r="J84" s="88"/>
      <c r="K84" s="304">
        <v>0.05</v>
      </c>
      <c r="L84" s="858">
        <f>N78*K84</f>
        <v>4307.417393152502</v>
      </c>
      <c r="M84" s="859"/>
      <c r="N84" s="51"/>
    </row>
    <row r="85" spans="1:14" ht="15.75" thickBot="1">
      <c r="B85" s="91" t="s">
        <v>974</v>
      </c>
      <c r="C85" s="92"/>
      <c r="D85" s="92"/>
      <c r="E85" s="92"/>
      <c r="F85" s="92"/>
      <c r="G85" s="92"/>
      <c r="H85" s="92"/>
      <c r="I85" s="93"/>
      <c r="J85" s="94"/>
      <c r="K85" s="305">
        <v>0.05</v>
      </c>
      <c r="L85" s="860">
        <f>N78*K85</f>
        <v>4307.417393152502</v>
      </c>
      <c r="M85" s="861"/>
      <c r="N85" s="51"/>
    </row>
    <row r="86" spans="1:14" ht="15.75" thickBot="1">
      <c r="B86" s="824" t="s">
        <v>953</v>
      </c>
      <c r="C86" s="825"/>
      <c r="D86" s="825"/>
      <c r="E86" s="825"/>
      <c r="F86" s="825"/>
      <c r="G86" s="825"/>
      <c r="H86" s="825"/>
      <c r="I86" s="825"/>
      <c r="J86" s="825"/>
      <c r="K86" s="825"/>
      <c r="L86" s="825"/>
      <c r="M86" s="826"/>
      <c r="N86" s="52">
        <f>L83+L84+L85</f>
        <v>25844.504358915008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111992.85222196503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195</v>
      </c>
      <c r="B36" s="837" t="str">
        <f>VLOOKUP(A36,EQUIPOS!A6:D154,3,FALSE)</f>
        <v xml:space="preserve">Equipo de oxicorte, Capacidad de corte: hasta 6´´ (152mm) </v>
      </c>
      <c r="C36" s="838"/>
      <c r="D36" s="838"/>
      <c r="E36" s="838"/>
      <c r="F36" s="838"/>
      <c r="G36" s="838"/>
      <c r="H36" s="839"/>
      <c r="I36" s="267"/>
      <c r="J36" s="268"/>
      <c r="K36" s="269">
        <f>VLOOKUP(A36,EQUIPOS!A6:D161,4,FALSE)</f>
        <v>16745.023810342071</v>
      </c>
      <c r="L36" s="270"/>
      <c r="M36" s="271">
        <v>4</v>
      </c>
      <c r="N36" s="272">
        <f>K36/M36</f>
        <v>4186.2559525855177</v>
      </c>
    </row>
    <row r="37" spans="1:14">
      <c r="A37" s="108" t="s">
        <v>248</v>
      </c>
      <c r="B37" s="837" t="str">
        <f>VLOOKUP(A37,EQUIPOS!A7:D154,3,FALSE)</f>
        <v>Grúa telescópica de 50 Ton.</v>
      </c>
      <c r="C37" s="838"/>
      <c r="D37" s="838"/>
      <c r="E37" s="838"/>
      <c r="F37" s="838"/>
      <c r="G37" s="838"/>
      <c r="H37" s="839"/>
      <c r="I37" s="267"/>
      <c r="J37" s="268"/>
      <c r="K37" s="269">
        <f>VLOOKUP(A37,EQUIPOS!A7:D162,4,FALSE)</f>
        <v>281685.35183882696</v>
      </c>
      <c r="L37" s="270"/>
      <c r="M37" s="271">
        <v>4</v>
      </c>
      <c r="N37" s="272">
        <f>K37/M37</f>
        <v>70421.33795970674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1010.0320112950249</v>
      </c>
    </row>
    <row r="43" spans="1:14" ht="15.75" thickBot="1">
      <c r="B43" s="824" t="s">
        <v>953</v>
      </c>
      <c r="C43" s="825"/>
      <c r="D43" s="825"/>
      <c r="E43" s="825"/>
      <c r="F43" s="825"/>
      <c r="G43" s="825"/>
      <c r="H43" s="825"/>
      <c r="I43" s="825"/>
      <c r="J43" s="825"/>
      <c r="K43" s="825"/>
      <c r="L43" s="825"/>
      <c r="M43" s="826"/>
      <c r="N43" s="99">
        <f>SUM(N36:N42)</f>
        <v>75617.625923587286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8">
        <f>VLOOKUP(A59,TRANSPORTE!A5:D117,4,FALSE)</f>
        <v>812.88531247861022</v>
      </c>
      <c r="M59" s="829"/>
      <c r="N59" s="287">
        <f>K59*L59</f>
        <v>812.88531247861022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812.88531247861022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86530.831349016138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17306.166269803227</v>
      </c>
      <c r="M83" s="859"/>
      <c r="N83" s="51"/>
    </row>
    <row r="84" spans="1:14">
      <c r="B84" s="89" t="s">
        <v>973</v>
      </c>
      <c r="C84" s="90"/>
      <c r="D84" s="90"/>
      <c r="E84" s="90"/>
      <c r="F84" s="90"/>
      <c r="G84" s="90"/>
      <c r="H84" s="90"/>
      <c r="I84" s="87"/>
      <c r="J84" s="88"/>
      <c r="K84" s="304">
        <v>0.05</v>
      </c>
      <c r="L84" s="858">
        <f>N78*K84</f>
        <v>4326.5415674508067</v>
      </c>
      <c r="M84" s="859"/>
      <c r="N84" s="51"/>
    </row>
    <row r="85" spans="1:14" ht="15.75" thickBot="1">
      <c r="B85" s="91" t="s">
        <v>974</v>
      </c>
      <c r="C85" s="92"/>
      <c r="D85" s="92"/>
      <c r="E85" s="92"/>
      <c r="F85" s="92"/>
      <c r="G85" s="92"/>
      <c r="H85" s="92"/>
      <c r="I85" s="93"/>
      <c r="J85" s="94"/>
      <c r="K85" s="305">
        <v>0.05</v>
      </c>
      <c r="L85" s="860">
        <f>N78*K85</f>
        <v>4326.5415674508067</v>
      </c>
      <c r="M85" s="861"/>
      <c r="N85" s="51"/>
    </row>
    <row r="86" spans="1:14" ht="15.75" thickBot="1">
      <c r="B86" s="824" t="s">
        <v>953</v>
      </c>
      <c r="C86" s="825"/>
      <c r="D86" s="825"/>
      <c r="E86" s="825"/>
      <c r="F86" s="825"/>
      <c r="G86" s="825"/>
      <c r="H86" s="825"/>
      <c r="I86" s="825"/>
      <c r="J86" s="825"/>
      <c r="K86" s="825"/>
      <c r="L86" s="825"/>
      <c r="M86" s="826"/>
      <c r="N86" s="52">
        <f>L83+L84+L85</f>
        <v>25959.249404704842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112490.08075372098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205044.75029668387</v>
      </c>
      <c r="L36" s="270"/>
      <c r="M36" s="271">
        <v>5</v>
      </c>
      <c r="N36" s="272">
        <f>K36/M36</f>
        <v>41008.95005933677</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107.474121807204</v>
      </c>
    </row>
    <row r="43" spans="1:14" ht="15.75" thickBot="1">
      <c r="B43" s="824" t="s">
        <v>953</v>
      </c>
      <c r="C43" s="825"/>
      <c r="D43" s="825"/>
      <c r="E43" s="825"/>
      <c r="F43" s="825"/>
      <c r="G43" s="825"/>
      <c r="H43" s="825"/>
      <c r="I43" s="825"/>
      <c r="J43" s="825"/>
      <c r="K43" s="825"/>
      <c r="L43" s="825"/>
      <c r="M43" s="826"/>
      <c r="N43" s="99">
        <f>SUM(N36:N42)</f>
        <v>41116.424181143972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8">
        <f>VLOOKUP(A59,TRANSPORTE!A5:D94,4,FALSE)</f>
        <v>1122.7940548877348</v>
      </c>
      <c r="M59" s="829"/>
      <c r="N59" s="287">
        <f>K59*L59</f>
        <v>788.20142653118978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788.20142653118978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5373.7060903601996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47278.331698035356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9455.6663396070708</v>
      </c>
      <c r="M83" s="859"/>
      <c r="N83" s="51"/>
    </row>
    <row r="84" spans="1:14">
      <c r="B84" s="89" t="s">
        <v>973</v>
      </c>
      <c r="C84" s="90"/>
      <c r="D84" s="90"/>
      <c r="E84" s="90"/>
      <c r="F84" s="90"/>
      <c r="G84" s="90"/>
      <c r="H84" s="90"/>
      <c r="I84" s="87"/>
      <c r="J84" s="88"/>
      <c r="K84" s="304">
        <v>0.05</v>
      </c>
      <c r="L84" s="858">
        <f>N78*K84</f>
        <v>2363.9165849017677</v>
      </c>
      <c r="M84" s="859"/>
      <c r="N84" s="51"/>
    </row>
    <row r="85" spans="1:14" ht="15.75" thickBot="1">
      <c r="B85" s="91" t="s">
        <v>974</v>
      </c>
      <c r="C85" s="92"/>
      <c r="D85" s="92"/>
      <c r="E85" s="92"/>
      <c r="F85" s="92"/>
      <c r="G85" s="92"/>
      <c r="H85" s="92"/>
      <c r="I85" s="93"/>
      <c r="J85" s="94"/>
      <c r="K85" s="305">
        <v>0.05</v>
      </c>
      <c r="L85" s="860">
        <f>N78*K85</f>
        <v>2363.9165849017677</v>
      </c>
      <c r="M85" s="861"/>
      <c r="N85" s="51"/>
    </row>
    <row r="86" spans="1:14" ht="15.75" thickBot="1">
      <c r="B86" s="824" t="s">
        <v>953</v>
      </c>
      <c r="C86" s="825"/>
      <c r="D86" s="825"/>
      <c r="E86" s="825"/>
      <c r="F86" s="825"/>
      <c r="G86" s="825"/>
      <c r="H86" s="825"/>
      <c r="I86" s="825"/>
      <c r="J86" s="825"/>
      <c r="K86" s="825"/>
      <c r="L86" s="825"/>
      <c r="M86" s="826"/>
      <c r="N86" s="52">
        <f>L83+L84+L85</f>
        <v>14183.499509410607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61461.831207445961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205044.75029668387</v>
      </c>
      <c r="L36" s="270"/>
      <c r="M36" s="271">
        <v>4</v>
      </c>
      <c r="N36" s="272">
        <f>K36/M36</f>
        <v>51261.187574170966</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67.663750000000007</v>
      </c>
    </row>
    <row r="43" spans="1:14" ht="15.75" thickBot="1">
      <c r="B43" s="824" t="s">
        <v>953</v>
      </c>
      <c r="C43" s="825"/>
      <c r="D43" s="825"/>
      <c r="E43" s="825"/>
      <c r="F43" s="825"/>
      <c r="G43" s="825"/>
      <c r="H43" s="825"/>
      <c r="I43" s="825"/>
      <c r="J43" s="825"/>
      <c r="K43" s="825"/>
      <c r="L43" s="825"/>
      <c r="M43" s="826"/>
      <c r="N43" s="99">
        <f>SUM(N36:N42)</f>
        <v>51328.851324170966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8">
        <f>VLOOKUP(A59,TRANSPORTE!A5:D94,4,FALSE)</f>
        <v>1122.7940548877348</v>
      </c>
      <c r="M59" s="829"/>
      <c r="N59" s="287">
        <f>K59*L59</f>
        <v>3402.0659863098363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3402.0659863098363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3383.1875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58114.1048104808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11622.820962096161</v>
      </c>
      <c r="M83" s="859"/>
      <c r="N83" s="51"/>
    </row>
    <row r="84" spans="1:14">
      <c r="B84" s="89" t="s">
        <v>973</v>
      </c>
      <c r="C84" s="90"/>
      <c r="D84" s="90"/>
      <c r="E84" s="90"/>
      <c r="F84" s="90"/>
      <c r="G84" s="90"/>
      <c r="H84" s="90"/>
      <c r="I84" s="87"/>
      <c r="J84" s="88"/>
      <c r="K84" s="304">
        <v>0.05</v>
      </c>
      <c r="L84" s="858">
        <f>N78*K84</f>
        <v>2905.7052405240402</v>
      </c>
      <c r="M84" s="859"/>
      <c r="N84" s="51"/>
    </row>
    <row r="85" spans="1:14" ht="15.75" thickBot="1">
      <c r="B85" s="91" t="s">
        <v>974</v>
      </c>
      <c r="C85" s="92"/>
      <c r="D85" s="92"/>
      <c r="E85" s="92"/>
      <c r="F85" s="92"/>
      <c r="G85" s="92"/>
      <c r="H85" s="92"/>
      <c r="I85" s="93"/>
      <c r="J85" s="94"/>
      <c r="K85" s="305">
        <v>0.05</v>
      </c>
      <c r="L85" s="860">
        <f>N78*K85</f>
        <v>2905.7052405240402</v>
      </c>
      <c r="M85" s="861"/>
      <c r="N85" s="51"/>
    </row>
    <row r="86" spans="1:14" ht="15.75" thickBot="1">
      <c r="B86" s="824" t="s">
        <v>953</v>
      </c>
      <c r="C86" s="825"/>
      <c r="D86" s="825"/>
      <c r="E86" s="825"/>
      <c r="F86" s="825"/>
      <c r="G86" s="825"/>
      <c r="H86" s="825"/>
      <c r="I86" s="825"/>
      <c r="J86" s="825"/>
      <c r="K86" s="825"/>
      <c r="L86" s="825"/>
      <c r="M86" s="826"/>
      <c r="N86" s="52">
        <f>L83+L84+L85</f>
        <v>17434.231443144239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75548.336253625035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144.34933333333333</v>
      </c>
    </row>
    <row r="43" spans="1:14" ht="15.75" thickBot="1">
      <c r="B43" s="824" t="s">
        <v>953</v>
      </c>
      <c r="C43" s="825"/>
      <c r="D43" s="825"/>
      <c r="E43" s="825"/>
      <c r="F43" s="825"/>
      <c r="G43" s="825"/>
      <c r="H43" s="825"/>
      <c r="I43" s="825"/>
      <c r="J43" s="825"/>
      <c r="K43" s="825"/>
      <c r="L43" s="825"/>
      <c r="M43" s="826"/>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1443.4933333333333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317.56853333333333</v>
      </c>
      <c r="M83" s="859"/>
      <c r="N83" s="51"/>
    </row>
    <row r="84" spans="1:14">
      <c r="B84" s="89" t="s">
        <v>973</v>
      </c>
      <c r="C84" s="90"/>
      <c r="D84" s="90"/>
      <c r="E84" s="90"/>
      <c r="F84" s="90"/>
      <c r="G84" s="90"/>
      <c r="H84" s="90"/>
      <c r="I84" s="87"/>
      <c r="J84" s="88"/>
      <c r="K84" s="304">
        <v>0.05</v>
      </c>
      <c r="L84" s="858">
        <f>N78*K84</f>
        <v>79.392133333333334</v>
      </c>
      <c r="M84" s="859"/>
      <c r="N84" s="51"/>
    </row>
    <row r="85" spans="1:14" ht="15.75" thickBot="1">
      <c r="B85" s="91" t="s">
        <v>974</v>
      </c>
      <c r="C85" s="92"/>
      <c r="D85" s="92"/>
      <c r="E85" s="92"/>
      <c r="F85" s="92"/>
      <c r="G85" s="92"/>
      <c r="H85" s="92"/>
      <c r="I85" s="93"/>
      <c r="J85" s="94"/>
      <c r="K85" s="305">
        <v>0.05</v>
      </c>
      <c r="L85" s="860">
        <f>N78*K85</f>
        <v>79.392133333333334</v>
      </c>
      <c r="M85" s="861"/>
      <c r="N85" s="51"/>
    </row>
    <row r="86" spans="1:14" ht="15.75" thickBot="1">
      <c r="B86" s="824" t="s">
        <v>953</v>
      </c>
      <c r="C86" s="825"/>
      <c r="D86" s="825"/>
      <c r="E86" s="825"/>
      <c r="F86" s="825"/>
      <c r="G86" s="825"/>
      <c r="H86" s="825"/>
      <c r="I86" s="825"/>
      <c r="J86" s="825"/>
      <c r="K86" s="825"/>
      <c r="L86" s="825"/>
      <c r="M86" s="826"/>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173850.66640166999</v>
      </c>
      <c r="L36" s="270"/>
      <c r="M36" s="271">
        <v>3</v>
      </c>
      <c r="N36" s="272">
        <f>K36/M36</f>
        <v>57950.222133889998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90.218333333333348</v>
      </c>
    </row>
    <row r="43" spans="1:14" ht="15.75" thickBot="1">
      <c r="B43" s="824" t="s">
        <v>953</v>
      </c>
      <c r="C43" s="825"/>
      <c r="D43" s="825"/>
      <c r="E43" s="825"/>
      <c r="F43" s="825"/>
      <c r="G43" s="825"/>
      <c r="H43" s="825"/>
      <c r="I43" s="825"/>
      <c r="J43" s="825"/>
      <c r="K43" s="825"/>
      <c r="L43" s="825"/>
      <c r="M43" s="826"/>
      <c r="N43" s="99">
        <f>SUM(N36:N42)</f>
        <v>58040.440467223329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812.88531247861022</v>
      </c>
      <c r="M59" s="829"/>
      <c r="N59" s="287">
        <f>K59*L59</f>
        <v>1381.9050312136374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1381.9050312136374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68444.178831770303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13688.835766354061</v>
      </c>
      <c r="M83" s="859"/>
      <c r="N83" s="51"/>
    </row>
    <row r="84" spans="1:14">
      <c r="B84" s="89" t="s">
        <v>973</v>
      </c>
      <c r="C84" s="90"/>
      <c r="D84" s="90"/>
      <c r="E84" s="90"/>
      <c r="F84" s="90"/>
      <c r="G84" s="90"/>
      <c r="H84" s="90"/>
      <c r="I84" s="87"/>
      <c r="J84" s="88"/>
      <c r="K84" s="304">
        <v>0.05</v>
      </c>
      <c r="L84" s="858">
        <f>N78*K84</f>
        <v>3422.2089415885152</v>
      </c>
      <c r="M84" s="859"/>
      <c r="N84" s="51"/>
    </row>
    <row r="85" spans="1:14" ht="15.75" thickBot="1">
      <c r="B85" s="91" t="s">
        <v>974</v>
      </c>
      <c r="C85" s="92"/>
      <c r="D85" s="92"/>
      <c r="E85" s="92"/>
      <c r="F85" s="92"/>
      <c r="G85" s="92"/>
      <c r="H85" s="92"/>
      <c r="I85" s="93"/>
      <c r="J85" s="94"/>
      <c r="K85" s="305">
        <v>0.05</v>
      </c>
      <c r="L85" s="860">
        <f>N78*K85</f>
        <v>3422.2089415885152</v>
      </c>
      <c r="M85" s="861"/>
      <c r="N85" s="51"/>
    </row>
    <row r="86" spans="1:14" ht="15.75" thickBot="1">
      <c r="B86" s="824" t="s">
        <v>953</v>
      </c>
      <c r="C86" s="825"/>
      <c r="D86" s="825"/>
      <c r="E86" s="825"/>
      <c r="F86" s="825"/>
      <c r="G86" s="825"/>
      <c r="H86" s="825"/>
      <c r="I86" s="825"/>
      <c r="J86" s="825"/>
      <c r="K86" s="825"/>
      <c r="L86" s="825"/>
      <c r="M86" s="826"/>
      <c r="N86" s="52">
        <f>L83+L84+L85</f>
        <v>20533.253649531092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88977.432481301395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173850.66640166999</v>
      </c>
      <c r="L36" s="270"/>
      <c r="M36" s="271">
        <v>3</v>
      </c>
      <c r="N36" s="272">
        <f>K36/M36</f>
        <v>57950.222133889998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90.218333333333348</v>
      </c>
    </row>
    <row r="43" spans="1:14" ht="15.75" thickBot="1">
      <c r="B43" s="824" t="s">
        <v>953</v>
      </c>
      <c r="C43" s="825"/>
      <c r="D43" s="825"/>
      <c r="E43" s="825"/>
      <c r="F43" s="825"/>
      <c r="G43" s="825"/>
      <c r="H43" s="825"/>
      <c r="I43" s="825"/>
      <c r="J43" s="825"/>
      <c r="K43" s="825"/>
      <c r="L43" s="825"/>
      <c r="M43" s="826"/>
      <c r="N43" s="99">
        <f>SUM(N36:N42)</f>
        <v>58040.440467223329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812.88531247861022</v>
      </c>
      <c r="M59" s="829"/>
      <c r="N59" s="287">
        <f>K59*L59</f>
        <v>1381.9050312136374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1381.9050312136374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68444.178831770303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13688.835766354061</v>
      </c>
      <c r="M83" s="859"/>
      <c r="N83" s="51"/>
    </row>
    <row r="84" spans="1:14">
      <c r="B84" s="89" t="s">
        <v>973</v>
      </c>
      <c r="C84" s="90"/>
      <c r="D84" s="90"/>
      <c r="E84" s="90"/>
      <c r="F84" s="90"/>
      <c r="G84" s="90"/>
      <c r="H84" s="90"/>
      <c r="I84" s="87"/>
      <c r="J84" s="88"/>
      <c r="K84" s="304">
        <v>0.05</v>
      </c>
      <c r="L84" s="858">
        <f>N78*K84</f>
        <v>3422.2089415885152</v>
      </c>
      <c r="M84" s="859"/>
      <c r="N84" s="51"/>
    </row>
    <row r="85" spans="1:14" ht="15.75" thickBot="1">
      <c r="B85" s="91" t="s">
        <v>974</v>
      </c>
      <c r="C85" s="92"/>
      <c r="D85" s="92"/>
      <c r="E85" s="92"/>
      <c r="F85" s="92"/>
      <c r="G85" s="92"/>
      <c r="H85" s="92"/>
      <c r="I85" s="93"/>
      <c r="J85" s="94"/>
      <c r="K85" s="305">
        <v>0.05</v>
      </c>
      <c r="L85" s="860">
        <f>N78*K85</f>
        <v>3422.2089415885152</v>
      </c>
      <c r="M85" s="861"/>
      <c r="N85" s="51"/>
    </row>
    <row r="86" spans="1:14" ht="15.75" thickBot="1">
      <c r="B86" s="824" t="s">
        <v>953</v>
      </c>
      <c r="C86" s="825"/>
      <c r="D86" s="825"/>
      <c r="E86" s="825"/>
      <c r="F86" s="825"/>
      <c r="G86" s="825"/>
      <c r="H86" s="825"/>
      <c r="I86" s="825"/>
      <c r="J86" s="825"/>
      <c r="K86" s="825"/>
      <c r="L86" s="825"/>
      <c r="M86" s="826"/>
      <c r="N86" s="52">
        <f>L83+L84+L85</f>
        <v>20533.253649531092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88977.432481301395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183098.24988478114</v>
      </c>
      <c r="L36" s="270"/>
      <c r="M36" s="271">
        <v>45</v>
      </c>
      <c r="N36" s="272">
        <f>K36/M36</f>
        <v>4068.8499974395809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1.5036388888888887</v>
      </c>
    </row>
    <row r="43" spans="1:14" ht="15.75" thickBot="1">
      <c r="B43" s="824" t="s">
        <v>953</v>
      </c>
      <c r="C43" s="825"/>
      <c r="D43" s="825"/>
      <c r="E43" s="825"/>
      <c r="F43" s="825"/>
      <c r="G43" s="825"/>
      <c r="H43" s="825"/>
      <c r="I43" s="825"/>
      <c r="J43" s="825"/>
      <c r="K43" s="825"/>
      <c r="L43" s="825"/>
      <c r="M43" s="826"/>
      <c r="N43" s="99">
        <f>SUM(N36:N42)</f>
        <v>4070.3536363284697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8">
        <f>VLOOKUP(A59,TRANSPORTE!A6:D117,4,FALSE)</f>
        <v>812.88531247861022</v>
      </c>
      <c r="M59" s="829"/>
      <c r="N59" s="287">
        <f>K59*L59</f>
        <v>29020.005655486388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29020.005655486388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33240.723180703746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6648.1446361407498</v>
      </c>
      <c r="M83" s="859"/>
      <c r="N83" s="51"/>
    </row>
    <row r="84" spans="1:14">
      <c r="B84" s="89" t="s">
        <v>973</v>
      </c>
      <c r="C84" s="90"/>
      <c r="D84" s="90"/>
      <c r="E84" s="90"/>
      <c r="F84" s="90"/>
      <c r="G84" s="90"/>
      <c r="H84" s="90"/>
      <c r="I84" s="87"/>
      <c r="J84" s="88"/>
      <c r="K84" s="304">
        <v>0.05</v>
      </c>
      <c r="L84" s="858">
        <f>N78*K84</f>
        <v>1662.0361590351874</v>
      </c>
      <c r="M84" s="859"/>
      <c r="N84" s="51"/>
    </row>
    <row r="85" spans="1:14" ht="15.75" thickBot="1">
      <c r="B85" s="91" t="s">
        <v>974</v>
      </c>
      <c r="C85" s="92"/>
      <c r="D85" s="92"/>
      <c r="E85" s="92"/>
      <c r="F85" s="92"/>
      <c r="G85" s="92"/>
      <c r="H85" s="92"/>
      <c r="I85" s="93"/>
      <c r="J85" s="94"/>
      <c r="K85" s="305">
        <v>0.05</v>
      </c>
      <c r="L85" s="860">
        <f>N78*K85</f>
        <v>1662.0361590351874</v>
      </c>
      <c r="M85" s="861"/>
      <c r="N85" s="51"/>
    </row>
    <row r="86" spans="1:14" ht="15.75" thickBot="1">
      <c r="B86" s="824" t="s">
        <v>953</v>
      </c>
      <c r="C86" s="825"/>
      <c r="D86" s="825"/>
      <c r="E86" s="825"/>
      <c r="F86" s="825"/>
      <c r="G86" s="825"/>
      <c r="H86" s="825"/>
      <c r="I86" s="825"/>
      <c r="J86" s="825"/>
      <c r="K86" s="825"/>
      <c r="L86" s="825"/>
      <c r="M86" s="826"/>
      <c r="N86" s="52">
        <f>L83+L84+L85</f>
        <v>9972.2169542111242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43212.940134914868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60.145555555555553</v>
      </c>
    </row>
    <row r="43" spans="1:14" ht="15.75" thickBot="1">
      <c r="B43" s="824" t="s">
        <v>953</v>
      </c>
      <c r="C43" s="825"/>
      <c r="D43" s="825"/>
      <c r="E43" s="825"/>
      <c r="F43" s="825"/>
      <c r="G43" s="825"/>
      <c r="H43" s="825"/>
      <c r="I43" s="825"/>
      <c r="J43" s="825"/>
      <c r="K43" s="825"/>
      <c r="L43" s="825"/>
      <c r="M43" s="826"/>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8">
        <f>VLOOKUP(A59,TRANSPORTE!A6:D117,4,FALSE)</f>
        <v>812.88531247861022</v>
      </c>
      <c r="M59" s="829"/>
      <c r="N59" s="287">
        <f>K59*L59</f>
        <v>8332.0744529057556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8332.0744529057556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601.45555555555552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8993.6755640168667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1798.7351128033733</v>
      </c>
      <c r="M83" s="859"/>
      <c r="N83" s="51"/>
    </row>
    <row r="84" spans="1:14">
      <c r="B84" s="89" t="s">
        <v>973</v>
      </c>
      <c r="C84" s="90"/>
      <c r="D84" s="90"/>
      <c r="E84" s="90"/>
      <c r="F84" s="90"/>
      <c r="G84" s="90"/>
      <c r="H84" s="90"/>
      <c r="I84" s="87"/>
      <c r="J84" s="88"/>
      <c r="K84" s="304">
        <v>0.05</v>
      </c>
      <c r="L84" s="858">
        <f>N78*K84</f>
        <v>449.68377820084334</v>
      </c>
      <c r="M84" s="859"/>
      <c r="N84" s="51"/>
    </row>
    <row r="85" spans="1:14" ht="15.75" thickBot="1">
      <c r="B85" s="91" t="s">
        <v>974</v>
      </c>
      <c r="C85" s="92"/>
      <c r="D85" s="92"/>
      <c r="E85" s="92"/>
      <c r="F85" s="92"/>
      <c r="G85" s="92"/>
      <c r="H85" s="92"/>
      <c r="I85" s="93"/>
      <c r="J85" s="94"/>
      <c r="K85" s="305">
        <v>0.05</v>
      </c>
      <c r="L85" s="860">
        <f>N78*K85</f>
        <v>449.68377820084334</v>
      </c>
      <c r="M85" s="861"/>
      <c r="N85" s="51"/>
    </row>
    <row r="86" spans="1:14" ht="15.75" thickBot="1">
      <c r="B86" s="824" t="s">
        <v>953</v>
      </c>
      <c r="C86" s="825"/>
      <c r="D86" s="825"/>
      <c r="E86" s="825"/>
      <c r="F86" s="825"/>
      <c r="G86" s="825"/>
      <c r="H86" s="825"/>
      <c r="I86" s="825"/>
      <c r="J86" s="825"/>
      <c r="K86" s="825"/>
      <c r="L86" s="825"/>
      <c r="M86" s="826"/>
      <c r="N86" s="52">
        <f>L83+L84+L85</f>
        <v>2698.10266920506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11691.778233221927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183098.24988478114</v>
      </c>
      <c r="L36" s="270"/>
      <c r="M36" s="271">
        <v>45</v>
      </c>
      <c r="N36" s="272">
        <f>K36/M36</f>
        <v>4068.8499974395809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1.5036388888888887</v>
      </c>
    </row>
    <row r="43" spans="1:14" ht="15.75" thickBot="1">
      <c r="B43" s="824" t="s">
        <v>953</v>
      </c>
      <c r="C43" s="825"/>
      <c r="D43" s="825"/>
      <c r="E43" s="825"/>
      <c r="F43" s="825"/>
      <c r="G43" s="825"/>
      <c r="H43" s="825"/>
      <c r="I43" s="825"/>
      <c r="J43" s="825"/>
      <c r="K43" s="825"/>
      <c r="L43" s="825"/>
      <c r="M43" s="826"/>
      <c r="N43" s="99">
        <f>SUM(N36:N42)</f>
        <v>4070.3536363284697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8">
        <f>VLOOKUP(A59,TRANSPORTE!A6:D117,4,FALSE)</f>
        <v>812.88531247861022</v>
      </c>
      <c r="M59" s="829"/>
      <c r="N59" s="287">
        <f>K59*L59</f>
        <v>658.83948133735112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658.83948133735112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4879.5570065547099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975.91140131094198</v>
      </c>
      <c r="M83" s="859"/>
      <c r="N83" s="51"/>
    </row>
    <row r="84" spans="1:14">
      <c r="B84" s="89" t="s">
        <v>973</v>
      </c>
      <c r="C84" s="90"/>
      <c r="D84" s="90"/>
      <c r="E84" s="90"/>
      <c r="F84" s="90"/>
      <c r="G84" s="90"/>
      <c r="H84" s="90"/>
      <c r="I84" s="87"/>
      <c r="J84" s="88"/>
      <c r="K84" s="304">
        <v>0.05</v>
      </c>
      <c r="L84" s="858">
        <f>N78*K84</f>
        <v>243.9778503277355</v>
      </c>
      <c r="M84" s="859"/>
      <c r="N84" s="51"/>
    </row>
    <row r="85" spans="1:14" ht="15.75" thickBot="1">
      <c r="B85" s="91" t="s">
        <v>974</v>
      </c>
      <c r="C85" s="92"/>
      <c r="D85" s="92"/>
      <c r="E85" s="92"/>
      <c r="F85" s="92"/>
      <c r="G85" s="92"/>
      <c r="H85" s="92"/>
      <c r="I85" s="93"/>
      <c r="J85" s="94"/>
      <c r="K85" s="305">
        <v>0.05</v>
      </c>
      <c r="L85" s="860">
        <f>N78*K85</f>
        <v>243.9778503277355</v>
      </c>
      <c r="M85" s="861"/>
      <c r="N85" s="51"/>
    </row>
    <row r="86" spans="1:14" ht="15.75" thickBot="1">
      <c r="B86" s="824" t="s">
        <v>953</v>
      </c>
      <c r="C86" s="825"/>
      <c r="D86" s="825"/>
      <c r="E86" s="825"/>
      <c r="F86" s="825"/>
      <c r="G86" s="825"/>
      <c r="H86" s="825"/>
      <c r="I86" s="825"/>
      <c r="J86" s="825"/>
      <c r="K86" s="825"/>
      <c r="L86" s="825"/>
      <c r="M86" s="826"/>
      <c r="N86" s="52">
        <f>L83+L84+L85</f>
        <v>1463.867101966413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6343.4241085211233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VLOOKUP(A36,EQUIPOS!A5:D154,4,FALSE)</f>
        <v>406884.99974395806</v>
      </c>
      <c r="L36" s="270"/>
      <c r="M36" s="271">
        <v>0.625</v>
      </c>
      <c r="N36" s="272">
        <f>K36/M36</f>
        <v>651015.99959033285</v>
      </c>
    </row>
    <row r="37" spans="1:14">
      <c r="A37" s="108" t="s">
        <v>241</v>
      </c>
      <c r="B37" s="837" t="str">
        <f>VLOOKUP(A37,EQUIPOS!A7:D154,3,FALSE)</f>
        <v>Grúa (capacidad 15 ton)</v>
      </c>
      <c r="C37" s="838"/>
      <c r="D37" s="838"/>
      <c r="E37" s="838"/>
      <c r="F37" s="838"/>
      <c r="G37" s="838"/>
      <c r="H37" s="839"/>
      <c r="I37" s="267"/>
      <c r="J37" s="268"/>
      <c r="K37" s="269">
        <f>VLOOKUP(A37,EQUIPOS!A6:D154,4,FALSE)</f>
        <v>142110.51135371966</v>
      </c>
      <c r="L37" s="270"/>
      <c r="M37" s="271">
        <v>0.625</v>
      </c>
      <c r="N37" s="272">
        <f>K37/M37</f>
        <v>227376.81816595147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2706.55</v>
      </c>
    </row>
    <row r="43" spans="1:14" ht="15.75" thickBot="1">
      <c r="B43" s="824" t="s">
        <v>953</v>
      </c>
      <c r="C43" s="825"/>
      <c r="D43" s="825"/>
      <c r="E43" s="825"/>
      <c r="F43" s="825"/>
      <c r="G43" s="825"/>
      <c r="H43" s="825"/>
      <c r="I43" s="825"/>
      <c r="J43" s="825"/>
      <c r="K43" s="825"/>
      <c r="L43" s="825"/>
      <c r="M43" s="826"/>
      <c r="N43" s="394">
        <f>SUM(N36:N42)</f>
        <v>881099.36775628431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1072.2315547095523</v>
      </c>
      <c r="N48" s="272">
        <f>K48*M48</f>
        <v>10722.315547095523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10164.733937824909</v>
      </c>
      <c r="N49" s="272">
        <f>K49*M49</f>
        <v>10164.733937824909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17571.240979600134</v>
      </c>
      <c r="N50" s="272">
        <f>K50*M50</f>
        <v>17571.240979600134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43750.015547180061</v>
      </c>
      <c r="N51" s="272">
        <f>K51*M51</f>
        <v>87500.031094360122</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125958.32155888069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1061188.6893151649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212237.73786303299</v>
      </c>
      <c r="M83" s="859"/>
      <c r="N83" s="51"/>
    </row>
    <row r="84" spans="1:14">
      <c r="B84" s="89" t="s">
        <v>973</v>
      </c>
      <c r="C84" s="90"/>
      <c r="D84" s="90"/>
      <c r="E84" s="90"/>
      <c r="F84" s="90"/>
      <c r="G84" s="90"/>
      <c r="H84" s="90"/>
      <c r="I84" s="87"/>
      <c r="J84" s="88"/>
      <c r="K84" s="304">
        <v>0.05</v>
      </c>
      <c r="L84" s="858">
        <f>N78*K84</f>
        <v>53059.434465758248</v>
      </c>
      <c r="M84" s="859"/>
      <c r="N84" s="51"/>
    </row>
    <row r="85" spans="1:14" ht="15.75" thickBot="1">
      <c r="B85" s="91" t="s">
        <v>974</v>
      </c>
      <c r="C85" s="92"/>
      <c r="D85" s="92"/>
      <c r="E85" s="92"/>
      <c r="F85" s="92"/>
      <c r="G85" s="92"/>
      <c r="H85" s="92"/>
      <c r="I85" s="93"/>
      <c r="J85" s="94"/>
      <c r="K85" s="305">
        <v>0.05</v>
      </c>
      <c r="L85" s="860">
        <f>N78*K85</f>
        <v>53059.434465758248</v>
      </c>
      <c r="M85" s="861"/>
      <c r="N85" s="51"/>
    </row>
    <row r="86" spans="1:14" ht="15.75" thickBot="1">
      <c r="B86" s="824" t="s">
        <v>953</v>
      </c>
      <c r="C86" s="825"/>
      <c r="D86" s="825"/>
      <c r="E86" s="825"/>
      <c r="F86" s="825"/>
      <c r="G86" s="825"/>
      <c r="H86" s="825"/>
      <c r="I86" s="825"/>
      <c r="J86" s="825"/>
      <c r="K86" s="825"/>
      <c r="L86" s="825"/>
      <c r="M86" s="826"/>
      <c r="N86" s="52">
        <f>L83+L84+L85</f>
        <v>318356.6067945495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1379545.2961097145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406884.99974395806</v>
      </c>
      <c r="L36" s="270"/>
      <c r="M36" s="271">
        <v>0.5</v>
      </c>
      <c r="N36" s="272">
        <f>K36/M36</f>
        <v>813769.99948791612</v>
      </c>
    </row>
    <row r="37" spans="1:14">
      <c r="A37" s="108" t="s">
        <v>241</v>
      </c>
      <c r="B37" s="837" t="str">
        <f>VLOOKUP(A37,EQUIPOS!A7:D154,3,FALSE)</f>
        <v>Grúa (capacidad 15 ton)</v>
      </c>
      <c r="C37" s="838"/>
      <c r="D37" s="838"/>
      <c r="E37" s="838"/>
      <c r="F37" s="838"/>
      <c r="G37" s="838"/>
      <c r="H37" s="839"/>
      <c r="I37" s="267"/>
      <c r="J37" s="268"/>
      <c r="K37" s="269">
        <f>VLOOKUP(A37,EQUIPOS!A7:D164,4,FALSE)</f>
        <v>142110.51135371966</v>
      </c>
      <c r="L37" s="270"/>
      <c r="M37" s="271">
        <v>0.5</v>
      </c>
      <c r="N37" s="272">
        <f>K37/M37</f>
        <v>284221.02270743932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3383.1875</v>
      </c>
    </row>
    <row r="43" spans="1:14" ht="15.75" thickBot="1">
      <c r="B43" s="824" t="s">
        <v>953</v>
      </c>
      <c r="C43" s="825"/>
      <c r="D43" s="825"/>
      <c r="E43" s="825"/>
      <c r="F43" s="825"/>
      <c r="G43" s="825"/>
      <c r="H43" s="825"/>
      <c r="I43" s="825"/>
      <c r="J43" s="825"/>
      <c r="K43" s="825"/>
      <c r="L43" s="825"/>
      <c r="M43" s="826"/>
      <c r="N43" s="394">
        <f>SUM(N36:N42)</f>
        <v>1101374.2096953555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1072.2315547095523</v>
      </c>
      <c r="N48" s="272">
        <f>K48*M48</f>
        <v>10722.315547095523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10164.733937824909</v>
      </c>
      <c r="N49" s="272">
        <f>K49*M49</f>
        <v>10164.733937824909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17571.240979600134</v>
      </c>
      <c r="N50" s="272">
        <f>K50*M50</f>
        <v>17571.240979600134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43750.015547180061</v>
      </c>
      <c r="N51" s="272">
        <f>K51*M51</f>
        <v>87500.031094360122</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125958.32155888069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67663.75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1294996.2812542361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258999.25625084725</v>
      </c>
      <c r="M83" s="859"/>
      <c r="N83" s="51"/>
    </row>
    <row r="84" spans="1:14">
      <c r="B84" s="89" t="s">
        <v>973</v>
      </c>
      <c r="C84" s="90"/>
      <c r="D84" s="90"/>
      <c r="E84" s="90"/>
      <c r="F84" s="90"/>
      <c r="G84" s="90"/>
      <c r="H84" s="90"/>
      <c r="I84" s="87"/>
      <c r="J84" s="88"/>
      <c r="K84" s="304">
        <v>0.05</v>
      </c>
      <c r="L84" s="858">
        <f>N78*K84</f>
        <v>64749.814062711812</v>
      </c>
      <c r="M84" s="859"/>
      <c r="N84" s="51"/>
    </row>
    <row r="85" spans="1:14" ht="15.75" thickBot="1">
      <c r="B85" s="91" t="s">
        <v>974</v>
      </c>
      <c r="C85" s="92"/>
      <c r="D85" s="92"/>
      <c r="E85" s="92"/>
      <c r="F85" s="92"/>
      <c r="G85" s="92"/>
      <c r="H85" s="92"/>
      <c r="I85" s="93"/>
      <c r="J85" s="94"/>
      <c r="K85" s="305">
        <v>0.05</v>
      </c>
      <c r="L85" s="860">
        <f>N78*K85</f>
        <v>64749.814062711812</v>
      </c>
      <c r="M85" s="861"/>
      <c r="N85" s="51"/>
    </row>
    <row r="86" spans="1:14" ht="15.75" thickBot="1">
      <c r="B86" s="824" t="s">
        <v>953</v>
      </c>
      <c r="C86" s="825"/>
      <c r="D86" s="825"/>
      <c r="E86" s="825"/>
      <c r="F86" s="825"/>
      <c r="G86" s="825"/>
      <c r="H86" s="825"/>
      <c r="I86" s="825"/>
      <c r="J86" s="825"/>
      <c r="K86" s="825"/>
      <c r="L86" s="825"/>
      <c r="M86" s="826"/>
      <c r="N86" s="52">
        <f>L83+L84+L85</f>
        <v>388498.88437627081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1683495.1656305068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406884.99974395806</v>
      </c>
      <c r="L36" s="270"/>
      <c r="M36" s="271">
        <v>0.4375</v>
      </c>
      <c r="N36" s="272">
        <f>K36/M36</f>
        <v>930022.85655761848</v>
      </c>
    </row>
    <row r="37" spans="1:14">
      <c r="A37" s="108" t="s">
        <v>241</v>
      </c>
      <c r="B37" s="837" t="str">
        <f>VLOOKUP(A37,EQUIPOS!A7:D154,3,FALSE)</f>
        <v>Grúa (capacidad 15 ton)</v>
      </c>
      <c r="C37" s="838"/>
      <c r="D37" s="838"/>
      <c r="E37" s="838"/>
      <c r="F37" s="838"/>
      <c r="G37" s="838"/>
      <c r="H37" s="839"/>
      <c r="I37" s="267"/>
      <c r="J37" s="268"/>
      <c r="K37" s="269">
        <f>VLOOKUP(A37,EQUIPOS!A7:D164,4,FALSE)</f>
        <v>142110.51135371966</v>
      </c>
      <c r="L37" s="270"/>
      <c r="M37" s="271">
        <v>0.4375</v>
      </c>
      <c r="N37" s="272">
        <f>K37/M37</f>
        <v>324824.02595135925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3866.5</v>
      </c>
    </row>
    <row r="43" spans="1:14" ht="15.75" thickBot="1">
      <c r="B43" s="824" t="s">
        <v>953</v>
      </c>
      <c r="C43" s="825"/>
      <c r="D43" s="825"/>
      <c r="E43" s="825"/>
      <c r="F43" s="825"/>
      <c r="G43" s="825"/>
      <c r="H43" s="825"/>
      <c r="I43" s="825"/>
      <c r="J43" s="825"/>
      <c r="K43" s="825"/>
      <c r="L43" s="825"/>
      <c r="M43" s="826"/>
      <c r="N43" s="394">
        <f>SUM(N36:N42)</f>
        <v>1258713.3825089778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1072.2315547095523</v>
      </c>
      <c r="N48" s="272">
        <f>K48*M48</f>
        <v>10722.315547095523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10164.733937824909</v>
      </c>
      <c r="N49" s="272">
        <f>K49*M49</f>
        <v>10164.733937824909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17571.240979600134</v>
      </c>
      <c r="N50" s="272">
        <f>K50*M50</f>
        <v>17571.240979600134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43750.015547180061</v>
      </c>
      <c r="N51" s="272">
        <f>K51*M51</f>
        <v>87500.031094360122</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125958.32155888069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77330</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1462001.7040678584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292400.3408135717</v>
      </c>
      <c r="M83" s="859"/>
      <c r="N83" s="51"/>
    </row>
    <row r="84" spans="1:14">
      <c r="B84" s="89" t="s">
        <v>973</v>
      </c>
      <c r="C84" s="90"/>
      <c r="D84" s="90"/>
      <c r="E84" s="90"/>
      <c r="F84" s="90"/>
      <c r="G84" s="90"/>
      <c r="H84" s="90"/>
      <c r="I84" s="87"/>
      <c r="J84" s="88"/>
      <c r="K84" s="304">
        <v>0.05</v>
      </c>
      <c r="L84" s="858">
        <f>N78*K84</f>
        <v>73100.085203392926</v>
      </c>
      <c r="M84" s="859"/>
      <c r="N84" s="51"/>
    </row>
    <row r="85" spans="1:14" ht="15.75" thickBot="1">
      <c r="B85" s="91" t="s">
        <v>974</v>
      </c>
      <c r="C85" s="92"/>
      <c r="D85" s="92"/>
      <c r="E85" s="92"/>
      <c r="F85" s="92"/>
      <c r="G85" s="92"/>
      <c r="H85" s="92"/>
      <c r="I85" s="93"/>
      <c r="J85" s="94"/>
      <c r="K85" s="305">
        <v>0.05</v>
      </c>
      <c r="L85" s="860">
        <f>N78*K85</f>
        <v>73100.085203392926</v>
      </c>
      <c r="M85" s="861"/>
      <c r="N85" s="51"/>
    </row>
    <row r="86" spans="1:14" ht="15.75" thickBot="1">
      <c r="B86" s="824" t="s">
        <v>953</v>
      </c>
      <c r="C86" s="825"/>
      <c r="D86" s="825"/>
      <c r="E86" s="825"/>
      <c r="F86" s="825"/>
      <c r="G86" s="825"/>
      <c r="H86" s="825"/>
      <c r="I86" s="825"/>
      <c r="J86" s="825"/>
      <c r="K86" s="825"/>
      <c r="L86" s="825"/>
      <c r="M86" s="826"/>
      <c r="N86" s="52">
        <f>L83+L84+L85</f>
        <v>438600.5112203575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1900602.2152882158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406884.99974395806</v>
      </c>
      <c r="L36" s="270"/>
      <c r="M36" s="271">
        <v>0.875</v>
      </c>
      <c r="N36" s="272">
        <f>K36/M36</f>
        <v>465011.42827880924</v>
      </c>
    </row>
    <row r="37" spans="1:14">
      <c r="A37" s="108" t="s">
        <v>241</v>
      </c>
      <c r="B37" s="837" t="str">
        <f>VLOOKUP(A37,EQUIPOS!A7:D154,3,FALSE)</f>
        <v>Grúa (capacidad 15 ton)</v>
      </c>
      <c r="C37" s="838"/>
      <c r="D37" s="838"/>
      <c r="E37" s="838"/>
      <c r="F37" s="838"/>
      <c r="G37" s="838"/>
      <c r="H37" s="839"/>
      <c r="I37" s="267"/>
      <c r="J37" s="268"/>
      <c r="K37" s="269">
        <f>VLOOKUP(A37,EQUIPOS!A7:D164,4,FALSE)</f>
        <v>142110.51135371966</v>
      </c>
      <c r="L37" s="270"/>
      <c r="M37" s="271">
        <v>0.875</v>
      </c>
      <c r="N37" s="272">
        <f>K37/M37</f>
        <v>162412.01297567962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1546.6000000000001</v>
      </c>
    </row>
    <row r="43" spans="1:14" ht="15.75" thickBot="1">
      <c r="B43" s="824" t="s">
        <v>953</v>
      </c>
      <c r="C43" s="825"/>
      <c r="D43" s="825"/>
      <c r="E43" s="825"/>
      <c r="F43" s="825"/>
      <c r="G43" s="825"/>
      <c r="H43" s="825"/>
      <c r="I43" s="825"/>
      <c r="J43" s="825"/>
      <c r="K43" s="825"/>
      <c r="L43" s="825"/>
      <c r="M43" s="826"/>
      <c r="N43" s="394">
        <f>SUM(N36:N42)</f>
        <v>628970.04125448887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1072.2315547095523</v>
      </c>
      <c r="N48" s="272">
        <f>K48*M48</f>
        <v>10722.315547095523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10164.733937824909</v>
      </c>
      <c r="N49" s="272">
        <f>K49*M49</f>
        <v>10164.733937824909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17571.240979600134</v>
      </c>
      <c r="N50" s="272">
        <f>K50*M50</f>
        <v>17571.240979600134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38458.290464520571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30932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698360.33171900944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139672.06634380188</v>
      </c>
      <c r="M83" s="859"/>
      <c r="N83" s="51"/>
    </row>
    <row r="84" spans="1:14">
      <c r="B84" s="89" t="s">
        <v>973</v>
      </c>
      <c r="C84" s="90"/>
      <c r="D84" s="90"/>
      <c r="E84" s="90"/>
      <c r="F84" s="90"/>
      <c r="G84" s="90"/>
      <c r="H84" s="90"/>
      <c r="I84" s="87"/>
      <c r="J84" s="88"/>
      <c r="K84" s="304">
        <v>0.05</v>
      </c>
      <c r="L84" s="858">
        <f>N78*K84</f>
        <v>34918.01658595047</v>
      </c>
      <c r="M84" s="859"/>
      <c r="N84" s="51"/>
    </row>
    <row r="85" spans="1:14" ht="15.75" thickBot="1">
      <c r="B85" s="91" t="s">
        <v>974</v>
      </c>
      <c r="C85" s="92"/>
      <c r="D85" s="92"/>
      <c r="E85" s="92"/>
      <c r="F85" s="92"/>
      <c r="G85" s="92"/>
      <c r="H85" s="92"/>
      <c r="I85" s="93"/>
      <c r="J85" s="94"/>
      <c r="K85" s="305">
        <v>0.05</v>
      </c>
      <c r="L85" s="860">
        <f>N78*K85</f>
        <v>34918.01658595047</v>
      </c>
      <c r="M85" s="861"/>
      <c r="N85" s="51"/>
    </row>
    <row r="86" spans="1:14" ht="15.75" thickBot="1">
      <c r="B86" s="824" t="s">
        <v>953</v>
      </c>
      <c r="C86" s="825"/>
      <c r="D86" s="825"/>
      <c r="E86" s="825"/>
      <c r="F86" s="825"/>
      <c r="G86" s="825"/>
      <c r="H86" s="825"/>
      <c r="I86" s="825"/>
      <c r="J86" s="825"/>
      <c r="K86" s="825"/>
      <c r="L86" s="825"/>
      <c r="M86" s="826"/>
      <c r="N86" s="52">
        <f>L83+L84+L85</f>
        <v>209508.09951570284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907868.43123471225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406884.99974395806</v>
      </c>
      <c r="L36" s="270"/>
      <c r="M36" s="271">
        <v>0.75</v>
      </c>
      <c r="N36" s="272">
        <f>K36/M36</f>
        <v>542513.33299194404</v>
      </c>
    </row>
    <row r="37" spans="1:14">
      <c r="A37" s="108" t="s">
        <v>241</v>
      </c>
      <c r="B37" s="837" t="str">
        <f>VLOOKUP(A37,EQUIPOS!A7:D154,3,FALSE)</f>
        <v>Grúa (capacidad 15 ton)</v>
      </c>
      <c r="C37" s="838"/>
      <c r="D37" s="838"/>
      <c r="E37" s="838"/>
      <c r="F37" s="838"/>
      <c r="G37" s="838"/>
      <c r="H37" s="839"/>
      <c r="I37" s="267"/>
      <c r="J37" s="268"/>
      <c r="K37" s="269">
        <f>VLOOKUP(A37,EQUIPOS!A7:D164,4,FALSE)</f>
        <v>142110.51135371966</v>
      </c>
      <c r="L37" s="270"/>
      <c r="M37" s="271">
        <v>0.75</v>
      </c>
      <c r="N37" s="272">
        <f>K37/M37</f>
        <v>189480.68180495955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1804.3666666666668</v>
      </c>
    </row>
    <row r="43" spans="1:14" ht="15.75" thickBot="1">
      <c r="B43" s="824" t="s">
        <v>953</v>
      </c>
      <c r="C43" s="825"/>
      <c r="D43" s="825"/>
      <c r="E43" s="825"/>
      <c r="F43" s="825"/>
      <c r="G43" s="825"/>
      <c r="H43" s="825"/>
      <c r="I43" s="825"/>
      <c r="J43" s="825"/>
      <c r="K43" s="825"/>
      <c r="L43" s="825"/>
      <c r="M43" s="826"/>
      <c r="N43" s="394">
        <f>SUM(N36:N42)</f>
        <v>733798.38146357029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1072.2315547095523</v>
      </c>
      <c r="N48" s="272">
        <f>K48*M48</f>
        <v>10722.315547095523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10164.733937824909</v>
      </c>
      <c r="N49" s="272">
        <f>K49*M49</f>
        <v>10164.733937824909</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17571.240979600134</v>
      </c>
      <c r="N50" s="272">
        <f>K50*M50</f>
        <v>17571.240979600134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38458.290464520571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36087.333333333336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808344.00526142423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161668.80105228486</v>
      </c>
      <c r="M83" s="859"/>
      <c r="N83" s="51"/>
    </row>
    <row r="84" spans="1:14">
      <c r="B84" s="89" t="s">
        <v>973</v>
      </c>
      <c r="C84" s="90"/>
      <c r="D84" s="90"/>
      <c r="E84" s="90"/>
      <c r="F84" s="90"/>
      <c r="G84" s="90"/>
      <c r="H84" s="90"/>
      <c r="I84" s="87"/>
      <c r="J84" s="88"/>
      <c r="K84" s="304">
        <v>0.05</v>
      </c>
      <c r="L84" s="858">
        <f>N78*K84</f>
        <v>40417.200263071216</v>
      </c>
      <c r="M84" s="859"/>
      <c r="N84" s="51"/>
    </row>
    <row r="85" spans="1:14" ht="15.75" thickBot="1">
      <c r="B85" s="91" t="s">
        <v>974</v>
      </c>
      <c r="C85" s="92"/>
      <c r="D85" s="92"/>
      <c r="E85" s="92"/>
      <c r="F85" s="92"/>
      <c r="G85" s="92"/>
      <c r="H85" s="92"/>
      <c r="I85" s="93"/>
      <c r="J85" s="94"/>
      <c r="K85" s="305">
        <v>0.05</v>
      </c>
      <c r="L85" s="860">
        <f>N78*K85</f>
        <v>40417.200263071216</v>
      </c>
      <c r="M85" s="861"/>
      <c r="N85" s="51"/>
    </row>
    <row r="86" spans="1:14" ht="15.75" thickBot="1">
      <c r="B86" s="824" t="s">
        <v>953</v>
      </c>
      <c r="C86" s="825"/>
      <c r="D86" s="825"/>
      <c r="E86" s="825"/>
      <c r="F86" s="825"/>
      <c r="G86" s="825"/>
      <c r="H86" s="825"/>
      <c r="I86" s="825"/>
      <c r="J86" s="825"/>
      <c r="K86" s="825"/>
      <c r="L86" s="825"/>
      <c r="M86" s="826"/>
      <c r="N86" s="52">
        <f>L83+L84+L85</f>
        <v>242503.20157842731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1050847.2068398516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406884.99974395806</v>
      </c>
      <c r="L36" s="270"/>
      <c r="M36" s="271">
        <v>0.6875</v>
      </c>
      <c r="N36" s="272">
        <f>K36/M36</f>
        <v>591832.72690030269</v>
      </c>
    </row>
    <row r="37" spans="1:14">
      <c r="A37" s="108" t="s">
        <v>241</v>
      </c>
      <c r="B37" s="837" t="str">
        <f>VLOOKUP(A37,EQUIPOS!A7:D154,3,FALSE)</f>
        <v>Grúa (capacidad 15 ton)</v>
      </c>
      <c r="C37" s="838"/>
      <c r="D37" s="838"/>
      <c r="E37" s="838"/>
      <c r="F37" s="838"/>
      <c r="G37" s="838"/>
      <c r="H37" s="839"/>
      <c r="I37" s="267"/>
      <c r="J37" s="268"/>
      <c r="K37" s="269">
        <f>VLOOKUP(A37,EQUIPOS!A7:D164,4,FALSE)</f>
        <v>142110.51135371966</v>
      </c>
      <c r="L37" s="270"/>
      <c r="M37" s="271">
        <v>0.6875</v>
      </c>
      <c r="N37" s="272">
        <f>K37/M37</f>
        <v>206706.19833268315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1968.4</v>
      </c>
    </row>
    <row r="43" spans="1:14" ht="15.75" thickBot="1">
      <c r="B43" s="824" t="s">
        <v>953</v>
      </c>
      <c r="C43" s="825"/>
      <c r="D43" s="825"/>
      <c r="E43" s="825"/>
      <c r="F43" s="825"/>
      <c r="G43" s="825"/>
      <c r="H43" s="825"/>
      <c r="I43" s="825"/>
      <c r="J43" s="825"/>
      <c r="K43" s="825"/>
      <c r="L43" s="825"/>
      <c r="M43" s="826"/>
      <c r="N43" s="394">
        <f>SUM(N36:N42)</f>
        <v>800507.3252329859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1072.2315547095523</v>
      </c>
      <c r="N48" s="272">
        <f>K48*M48</f>
        <v>10722.315547095523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10164.733937824909</v>
      </c>
      <c r="N49" s="272">
        <f>K49*M49</f>
        <v>10164.733937824909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17571.240979600134</v>
      </c>
      <c r="N50" s="272">
        <f>K50*M50</f>
        <v>17571.240979600134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38458.290464520571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39368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878333.61569750647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175666.72313950129</v>
      </c>
      <c r="M83" s="859"/>
      <c r="N83" s="51"/>
    </row>
    <row r="84" spans="1:14">
      <c r="B84" s="89" t="s">
        <v>973</v>
      </c>
      <c r="C84" s="90"/>
      <c r="D84" s="90"/>
      <c r="E84" s="90"/>
      <c r="F84" s="90"/>
      <c r="G84" s="90"/>
      <c r="H84" s="90"/>
      <c r="I84" s="87"/>
      <c r="J84" s="88"/>
      <c r="K84" s="304">
        <v>0.05</v>
      </c>
      <c r="L84" s="858">
        <f>N78*K84</f>
        <v>43916.680784875323</v>
      </c>
      <c r="M84" s="859"/>
      <c r="N84" s="51"/>
    </row>
    <row r="85" spans="1:14" ht="15.75" thickBot="1">
      <c r="B85" s="91" t="s">
        <v>974</v>
      </c>
      <c r="C85" s="92"/>
      <c r="D85" s="92"/>
      <c r="E85" s="92"/>
      <c r="F85" s="92"/>
      <c r="G85" s="92"/>
      <c r="H85" s="92"/>
      <c r="I85" s="93"/>
      <c r="J85" s="94"/>
      <c r="K85" s="305">
        <v>0.05</v>
      </c>
      <c r="L85" s="860">
        <f>N78*K85</f>
        <v>43916.680784875323</v>
      </c>
      <c r="M85" s="861"/>
      <c r="N85" s="51"/>
    </row>
    <row r="86" spans="1:14" ht="15.75" thickBot="1">
      <c r="B86" s="824" t="s">
        <v>953</v>
      </c>
      <c r="C86" s="825"/>
      <c r="D86" s="825"/>
      <c r="E86" s="825"/>
      <c r="F86" s="825"/>
      <c r="G86" s="825"/>
      <c r="H86" s="825"/>
      <c r="I86" s="825"/>
      <c r="J86" s="825"/>
      <c r="K86" s="825"/>
      <c r="L86" s="825"/>
      <c r="M86" s="826"/>
      <c r="N86" s="52">
        <f>L83+L84+L85</f>
        <v>263500.08470925194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1141833.7004067583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2" t="s">
        <v>241</v>
      </c>
      <c r="B36" s="837" t="str">
        <f>VLOOKUP(A36,EQUIPOS!A6:D154,3,FALSE)</f>
        <v>Grúa (capacidad 15 ton)</v>
      </c>
      <c r="C36" s="838"/>
      <c r="D36" s="838"/>
      <c r="E36" s="838"/>
      <c r="F36" s="838"/>
      <c r="G36" s="838"/>
      <c r="H36" s="839"/>
      <c r="I36" s="267"/>
      <c r="J36" s="268"/>
      <c r="K36" s="269">
        <f>VLOOKUP(A36,EQUIPOS!A6:D163,4,FALSE)</f>
        <v>142110.51135371966</v>
      </c>
      <c r="L36" s="270"/>
      <c r="M36" s="396">
        <v>1.125</v>
      </c>
      <c r="N36" s="272">
        <f>K36/M36</f>
        <v>126320.45453663969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1202.9111111111113</v>
      </c>
    </row>
    <row r="43" spans="1:14" ht="15.75" thickBot="1">
      <c r="B43" s="824" t="s">
        <v>953</v>
      </c>
      <c r="C43" s="825"/>
      <c r="D43" s="825"/>
      <c r="E43" s="825"/>
      <c r="F43" s="825"/>
      <c r="G43" s="825"/>
      <c r="H43" s="825"/>
      <c r="I43" s="825"/>
      <c r="J43" s="825"/>
      <c r="K43" s="825"/>
      <c r="L43" s="825"/>
      <c r="M43" s="826"/>
      <c r="N43" s="394">
        <f>SUM(N36:N42)</f>
        <v>127523.3656477508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1072.2315547095523</v>
      </c>
      <c r="N48" s="272">
        <f>K48*M48</f>
        <v>10722.315547095523</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17571.240979600134</v>
      </c>
      <c r="N49" s="272">
        <f>K49*M49</f>
        <v>17571.240979600134</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10164.733937824909</v>
      </c>
      <c r="N50" s="272">
        <f>K50*M50</f>
        <v>10164.733937824909</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38458.290464520564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24058.222222222223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190039.87833449358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38007.975666898717</v>
      </c>
      <c r="M83" s="859"/>
      <c r="N83" s="51"/>
    </row>
    <row r="84" spans="1:14">
      <c r="B84" s="89" t="s">
        <v>973</v>
      </c>
      <c r="C84" s="90"/>
      <c r="D84" s="90"/>
      <c r="E84" s="90"/>
      <c r="F84" s="90"/>
      <c r="G84" s="90"/>
      <c r="H84" s="90"/>
      <c r="I84" s="87"/>
      <c r="J84" s="88"/>
      <c r="K84" s="304">
        <v>0.05</v>
      </c>
      <c r="L84" s="858">
        <f>N78*K84</f>
        <v>9501.9939167246794</v>
      </c>
      <c r="M84" s="859"/>
      <c r="N84" s="51"/>
    </row>
    <row r="85" spans="1:14" ht="15.75" thickBot="1">
      <c r="B85" s="91" t="s">
        <v>974</v>
      </c>
      <c r="C85" s="92"/>
      <c r="D85" s="92"/>
      <c r="E85" s="92"/>
      <c r="F85" s="92"/>
      <c r="G85" s="92"/>
      <c r="H85" s="92"/>
      <c r="I85" s="93"/>
      <c r="J85" s="94"/>
      <c r="K85" s="305">
        <v>0.05</v>
      </c>
      <c r="L85" s="860">
        <f>N78*K85</f>
        <v>9501.9939167246794</v>
      </c>
      <c r="M85" s="861"/>
      <c r="N85" s="51"/>
    </row>
    <row r="86" spans="1:14" ht="15.75" thickBot="1">
      <c r="B86" s="824" t="s">
        <v>953</v>
      </c>
      <c r="C86" s="825"/>
      <c r="D86" s="825"/>
      <c r="E86" s="825"/>
      <c r="F86" s="825"/>
      <c r="G86" s="825"/>
      <c r="H86" s="825"/>
      <c r="I86" s="825"/>
      <c r="J86" s="825"/>
      <c r="K86" s="825"/>
      <c r="L86" s="825"/>
      <c r="M86" s="826"/>
      <c r="N86" s="52">
        <f>L83+L84+L85</f>
        <v>57011.963500348073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247051.84183484165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5" t="s">
        <v>241</v>
      </c>
      <c r="B36" s="837" t="str">
        <f>VLOOKUP(A36,EQUIPOS!A6:D154,3,FALSE)</f>
        <v>Grúa (capacidad 15 ton)</v>
      </c>
      <c r="C36" s="838"/>
      <c r="D36" s="838"/>
      <c r="E36" s="838"/>
      <c r="F36" s="838"/>
      <c r="G36" s="838"/>
      <c r="H36" s="839"/>
      <c r="I36" s="267"/>
      <c r="J36" s="268"/>
      <c r="K36" s="269">
        <f>VLOOKUP(A36,EQUIPOS!A6:D163,4,FALSE)</f>
        <v>142110.51135371966</v>
      </c>
      <c r="L36" s="270"/>
      <c r="M36" s="462">
        <v>1</v>
      </c>
      <c r="N36" s="272">
        <f>K36/M36</f>
        <v>142110.51135371966</v>
      </c>
    </row>
    <row r="37" spans="1:14">
      <c r="A37" s="155" t="s">
        <v>373</v>
      </c>
      <c r="B37" s="837" t="str">
        <f>VLOOKUP(A37,EQUIPOS!A7:D154,3,FALSE)</f>
        <v>Volqueta 6 m3</v>
      </c>
      <c r="C37" s="838"/>
      <c r="D37" s="838"/>
      <c r="E37" s="838"/>
      <c r="F37" s="838"/>
      <c r="G37" s="838"/>
      <c r="H37" s="839"/>
      <c r="I37" s="267"/>
      <c r="J37" s="268"/>
      <c r="K37" s="269">
        <f>VLOOKUP(A37,EQUIPOS!A7:D164,4,FALSE)</f>
        <v>82017.900118673555</v>
      </c>
      <c r="L37" s="270"/>
      <c r="M37" s="463">
        <v>1</v>
      </c>
      <c r="N37" s="272">
        <f>K37/M37</f>
        <v>82017.900118673555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1353.2750000000001</v>
      </c>
    </row>
    <row r="43" spans="1:14" ht="15.75" thickBot="1">
      <c r="B43" s="824" t="s">
        <v>953</v>
      </c>
      <c r="C43" s="825"/>
      <c r="D43" s="825"/>
      <c r="E43" s="825"/>
      <c r="F43" s="825"/>
      <c r="G43" s="825"/>
      <c r="H43" s="825"/>
      <c r="I43" s="825"/>
      <c r="J43" s="825"/>
      <c r="K43" s="825"/>
      <c r="L43" s="825"/>
      <c r="M43" s="826"/>
      <c r="N43" s="394">
        <f>SUM(N36:N42)</f>
        <v>225481.68647239319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1072.2315547095523</v>
      </c>
      <c r="N48" s="272">
        <f>K48*M48</f>
        <v>10722.315547095523</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17571.240979600134</v>
      </c>
      <c r="N49" s="272">
        <f>K49*M49</f>
        <v>17571.240979600134</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10164.733937824909</v>
      </c>
      <c r="N50" s="272">
        <f>K50*M50</f>
        <v>10164.733937824909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38458.290464520564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27065.5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291005.47693691374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58201.095387382753</v>
      </c>
      <c r="M83" s="859"/>
      <c r="N83" s="51"/>
    </row>
    <row r="84" spans="1:14">
      <c r="B84" s="89" t="s">
        <v>973</v>
      </c>
      <c r="C84" s="90"/>
      <c r="D84" s="90"/>
      <c r="E84" s="90"/>
      <c r="F84" s="90"/>
      <c r="G84" s="90"/>
      <c r="H84" s="90"/>
      <c r="I84" s="87"/>
      <c r="J84" s="88"/>
      <c r="K84" s="304">
        <v>0.05</v>
      </c>
      <c r="L84" s="858">
        <f>N78*K84</f>
        <v>14550.273846845688</v>
      </c>
      <c r="M84" s="859"/>
      <c r="N84" s="51"/>
    </row>
    <row r="85" spans="1:14" ht="15.75" thickBot="1">
      <c r="B85" s="91" t="s">
        <v>974</v>
      </c>
      <c r="C85" s="92"/>
      <c r="D85" s="92"/>
      <c r="E85" s="92"/>
      <c r="F85" s="92"/>
      <c r="G85" s="92"/>
      <c r="H85" s="92"/>
      <c r="I85" s="93"/>
      <c r="J85" s="94"/>
      <c r="K85" s="305">
        <v>0.05</v>
      </c>
      <c r="L85" s="860">
        <f>N78*K85</f>
        <v>14550.273846845688</v>
      </c>
      <c r="M85" s="861"/>
      <c r="N85" s="51"/>
    </row>
    <row r="86" spans="1:14" ht="15.75" thickBot="1">
      <c r="B86" s="824" t="s">
        <v>953</v>
      </c>
      <c r="C86" s="825"/>
      <c r="D86" s="825"/>
      <c r="E86" s="825"/>
      <c r="F86" s="825"/>
      <c r="G86" s="825"/>
      <c r="H86" s="825"/>
      <c r="I86" s="825"/>
      <c r="J86" s="825"/>
      <c r="K86" s="825"/>
      <c r="L86" s="825"/>
      <c r="M86" s="826"/>
      <c r="N86" s="52">
        <f>L83+L84+L85</f>
        <v>87301.643081074144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378307.12001798791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142110.51135371966</v>
      </c>
      <c r="L36" s="270"/>
      <c r="M36" s="271">
        <v>0.9375</v>
      </c>
      <c r="N36" s="272">
        <f>K36/M36</f>
        <v>151584.54544396763</v>
      </c>
    </row>
    <row r="37" spans="1:14">
      <c r="A37" s="144" t="s">
        <v>373</v>
      </c>
      <c r="B37" s="837" t="str">
        <f>VLOOKUP(A37,EQUIPOS!A7:D154,3,FALSE)</f>
        <v>Volqueta 6 m3</v>
      </c>
      <c r="C37" s="838"/>
      <c r="D37" s="838"/>
      <c r="E37" s="838"/>
      <c r="F37" s="838"/>
      <c r="G37" s="838"/>
      <c r="H37" s="839"/>
      <c r="I37" s="267"/>
      <c r="J37" s="268"/>
      <c r="K37" s="269">
        <f>VLOOKUP(A37,EQUIPOS!A7:D164,4,FALSE)</f>
        <v>82017.900118673555</v>
      </c>
      <c r="L37" s="270"/>
      <c r="M37" s="271">
        <v>0.9375</v>
      </c>
      <c r="N37" s="272">
        <f>K37/M37</f>
        <v>87485.760126585126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1443.4933333333333</v>
      </c>
    </row>
    <row r="43" spans="1:14" ht="15.75" thickBot="1">
      <c r="B43" s="824" t="s">
        <v>953</v>
      </c>
      <c r="C43" s="825"/>
      <c r="D43" s="825"/>
      <c r="E43" s="825"/>
      <c r="F43" s="825"/>
      <c r="G43" s="825"/>
      <c r="H43" s="825"/>
      <c r="I43" s="825"/>
      <c r="J43" s="825"/>
      <c r="K43" s="825"/>
      <c r="L43" s="825"/>
      <c r="M43" s="826"/>
      <c r="N43" s="394">
        <f>SUM(N36:N42)</f>
        <v>240513.79890388611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1072.2315547095523</v>
      </c>
      <c r="N48" s="272">
        <f>K48*M48</f>
        <v>10722.315547095523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10164.733937824909</v>
      </c>
      <c r="N49" s="272">
        <f>K49*M49</f>
        <v>10164.733937824909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17571.240979600134</v>
      </c>
      <c r="N50" s="272">
        <f>K50*M50</f>
        <v>17571.240979600134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38458.290464520571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28869.866666666665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307841.95603507332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61568.391207014669</v>
      </c>
      <c r="M83" s="859"/>
      <c r="N83" s="51"/>
    </row>
    <row r="84" spans="1:14">
      <c r="B84" s="89" t="s">
        <v>973</v>
      </c>
      <c r="C84" s="90"/>
      <c r="D84" s="90"/>
      <c r="E84" s="90"/>
      <c r="F84" s="90"/>
      <c r="G84" s="90"/>
      <c r="H84" s="90"/>
      <c r="I84" s="87"/>
      <c r="J84" s="88"/>
      <c r="K84" s="304">
        <v>0.05</v>
      </c>
      <c r="L84" s="858">
        <f>N78*K84</f>
        <v>15392.097801753667</v>
      </c>
      <c r="M84" s="859"/>
      <c r="N84" s="51"/>
    </row>
    <row r="85" spans="1:14" ht="15.75" thickBot="1">
      <c r="B85" s="91" t="s">
        <v>974</v>
      </c>
      <c r="C85" s="92"/>
      <c r="D85" s="92"/>
      <c r="E85" s="92"/>
      <c r="F85" s="92"/>
      <c r="G85" s="92"/>
      <c r="H85" s="92"/>
      <c r="I85" s="93"/>
      <c r="J85" s="94"/>
      <c r="K85" s="305">
        <v>0.05</v>
      </c>
      <c r="L85" s="860">
        <f>N78*K85</f>
        <v>15392.097801753667</v>
      </c>
      <c r="M85" s="861"/>
      <c r="N85" s="51"/>
    </row>
    <row r="86" spans="1:14" ht="15.75" thickBot="1">
      <c r="B86" s="824" t="s">
        <v>953</v>
      </c>
      <c r="C86" s="825"/>
      <c r="D86" s="825"/>
      <c r="E86" s="825"/>
      <c r="F86" s="825"/>
      <c r="G86" s="825"/>
      <c r="H86" s="825"/>
      <c r="I86" s="825"/>
      <c r="J86" s="825"/>
      <c r="K86" s="825"/>
      <c r="L86" s="825"/>
      <c r="M86" s="826"/>
      <c r="N86" s="52">
        <f>L83+L84+L85</f>
        <v>92352.586810522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400194.54284559534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142110.51135371966</v>
      </c>
      <c r="L36" s="270"/>
      <c r="M36" s="271">
        <v>1.5</v>
      </c>
      <c r="N36" s="272">
        <f>K36/M36</f>
        <v>94740.340902479773</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902.18333333333339</v>
      </c>
    </row>
    <row r="43" spans="1:14" ht="15.75" thickBot="1">
      <c r="B43" s="824" t="s">
        <v>953</v>
      </c>
      <c r="C43" s="825"/>
      <c r="D43" s="825"/>
      <c r="E43" s="825"/>
      <c r="F43" s="825"/>
      <c r="G43" s="825"/>
      <c r="H43" s="825"/>
      <c r="I43" s="825"/>
      <c r="J43" s="825"/>
      <c r="K43" s="825"/>
      <c r="L43" s="825"/>
      <c r="M43" s="826"/>
      <c r="N43" s="394">
        <f>SUM(N36:N42)</f>
        <v>95642.524235813107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1072.2315547095523</v>
      </c>
      <c r="N48" s="272">
        <f>K48*M48</f>
        <v>10722.315547095523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10164.733937824909</v>
      </c>
      <c r="N49" s="272">
        <f>K49*M49</f>
        <v>10164.733937824909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17571.240979600134</v>
      </c>
      <c r="N50" s="272">
        <f>K50*M50</f>
        <v>17571.240979600134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38458.290464520571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18043.666666666668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152144.48136700035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30428.896273400071</v>
      </c>
      <c r="M83" s="859"/>
      <c r="N83" s="51"/>
    </row>
    <row r="84" spans="1:14">
      <c r="B84" s="89" t="s">
        <v>973</v>
      </c>
      <c r="C84" s="90"/>
      <c r="D84" s="90"/>
      <c r="E84" s="90"/>
      <c r="F84" s="90"/>
      <c r="G84" s="90"/>
      <c r="H84" s="90"/>
      <c r="I84" s="87"/>
      <c r="J84" s="88"/>
      <c r="K84" s="304">
        <v>0.05</v>
      </c>
      <c r="L84" s="858">
        <f>N78*K84</f>
        <v>7607.2240683500177</v>
      </c>
      <c r="M84" s="859"/>
      <c r="N84" s="51"/>
    </row>
    <row r="85" spans="1:14" ht="15.75" thickBot="1">
      <c r="B85" s="91" t="s">
        <v>974</v>
      </c>
      <c r="C85" s="92"/>
      <c r="D85" s="92"/>
      <c r="E85" s="92"/>
      <c r="F85" s="92"/>
      <c r="G85" s="92"/>
      <c r="H85" s="92"/>
      <c r="I85" s="93"/>
      <c r="J85" s="94"/>
      <c r="K85" s="305">
        <v>0.05</v>
      </c>
      <c r="L85" s="860">
        <f>N78*K85</f>
        <v>7607.2240683500177</v>
      </c>
      <c r="M85" s="861"/>
      <c r="N85" s="51"/>
    </row>
    <row r="86" spans="1:14" ht="15.75" thickBot="1">
      <c r="B86" s="824" t="s">
        <v>953</v>
      </c>
      <c r="C86" s="825"/>
      <c r="D86" s="825"/>
      <c r="E86" s="825"/>
      <c r="F86" s="825"/>
      <c r="G86" s="825"/>
      <c r="H86" s="825"/>
      <c r="I86" s="825"/>
      <c r="J86" s="825"/>
      <c r="K86" s="825"/>
      <c r="L86" s="825"/>
      <c r="M86" s="826"/>
      <c r="N86" s="52">
        <f>L83+L84+L85</f>
        <v>45643.344410100108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197787.82577710046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142110.51135371966</v>
      </c>
      <c r="L36" s="270"/>
      <c r="M36" s="271">
        <v>1.375</v>
      </c>
      <c r="N36" s="272">
        <f>K36/M36</f>
        <v>103353.09916634158</v>
      </c>
    </row>
    <row r="37" spans="1:14">
      <c r="A37" s="144" t="s">
        <v>373</v>
      </c>
      <c r="B37" s="837" t="str">
        <f>VLOOKUP(A37,EQUIPOS!A7:D154,3,FALSE)</f>
        <v>Volqueta 6 m3</v>
      </c>
      <c r="C37" s="838"/>
      <c r="D37" s="838"/>
      <c r="E37" s="838"/>
      <c r="F37" s="838"/>
      <c r="G37" s="838"/>
      <c r="H37" s="839"/>
      <c r="I37" s="267"/>
      <c r="J37" s="268"/>
      <c r="K37" s="269">
        <f>VLOOKUP(A37,EQUIPOS!A7:D164,4,FALSE)</f>
        <v>82017.900118673555</v>
      </c>
      <c r="L37" s="270"/>
      <c r="M37" s="271">
        <v>1.375</v>
      </c>
      <c r="N37" s="272">
        <f>K37/M37</f>
        <v>59649.381904489856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984.2</v>
      </c>
    </row>
    <row r="43" spans="1:14" ht="15.75" thickBot="1">
      <c r="B43" s="824" t="s">
        <v>953</v>
      </c>
      <c r="C43" s="825"/>
      <c r="D43" s="825"/>
      <c r="E43" s="825"/>
      <c r="F43" s="825"/>
      <c r="G43" s="825"/>
      <c r="H43" s="825"/>
      <c r="I43" s="825"/>
      <c r="J43" s="825"/>
      <c r="K43" s="825"/>
      <c r="L43" s="825"/>
      <c r="M43" s="826"/>
      <c r="N43" s="394">
        <f>SUM(N36:N42)</f>
        <v>163986.68107083143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1072.2315547095523</v>
      </c>
      <c r="N48" s="272">
        <f>K48*M48</f>
        <v>10722.315547095523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10164.733937824909</v>
      </c>
      <c r="N49" s="272">
        <f>K49*M49</f>
        <v>10164.733937824909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17571.240979600134</v>
      </c>
      <c r="N50" s="272">
        <f>K50*M50</f>
        <v>17571.240979600134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38458.290464520571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19684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222128.971535352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44425.794307070406</v>
      </c>
      <c r="M83" s="859"/>
      <c r="N83" s="51"/>
    </row>
    <row r="84" spans="1:14">
      <c r="B84" s="89" t="s">
        <v>973</v>
      </c>
      <c r="C84" s="90"/>
      <c r="D84" s="90"/>
      <c r="E84" s="90"/>
      <c r="F84" s="90"/>
      <c r="G84" s="90"/>
      <c r="H84" s="90"/>
      <c r="I84" s="87"/>
      <c r="J84" s="88"/>
      <c r="K84" s="304">
        <v>0.05</v>
      </c>
      <c r="L84" s="858">
        <f>N78*K84</f>
        <v>11106.448576767601</v>
      </c>
      <c r="M84" s="859"/>
      <c r="N84" s="51"/>
    </row>
    <row r="85" spans="1:14" ht="15.75" thickBot="1">
      <c r="B85" s="91" t="s">
        <v>974</v>
      </c>
      <c r="C85" s="92"/>
      <c r="D85" s="92"/>
      <c r="E85" s="92"/>
      <c r="F85" s="92"/>
      <c r="G85" s="92"/>
      <c r="H85" s="92"/>
      <c r="I85" s="93"/>
      <c r="J85" s="94"/>
      <c r="K85" s="305">
        <v>0.05</v>
      </c>
      <c r="L85" s="860">
        <f>N78*K85</f>
        <v>11106.448576767601</v>
      </c>
      <c r="M85" s="861"/>
      <c r="N85" s="51"/>
    </row>
    <row r="86" spans="1:14" ht="15.75" thickBot="1">
      <c r="B86" s="824" t="s">
        <v>953</v>
      </c>
      <c r="C86" s="825"/>
      <c r="D86" s="825"/>
      <c r="E86" s="825"/>
      <c r="F86" s="825"/>
      <c r="G86" s="825"/>
      <c r="H86" s="825"/>
      <c r="I86" s="825"/>
      <c r="J86" s="825"/>
      <c r="K86" s="825"/>
      <c r="L86" s="825"/>
      <c r="M86" s="826"/>
      <c r="N86" s="52">
        <f>L83+L84+L85</f>
        <v>66638.691460605609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288767.66299595759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142110.51135371966</v>
      </c>
      <c r="L36" s="270"/>
      <c r="M36" s="271">
        <v>1.3125</v>
      </c>
      <c r="N36" s="272">
        <f>K36/M36</f>
        <v>108274.67531711973</v>
      </c>
    </row>
    <row r="37" spans="1:14">
      <c r="A37" s="144" t="s">
        <v>373</v>
      </c>
      <c r="B37" s="837" t="str">
        <f>VLOOKUP(A37,EQUIPOS!A7:D154,3,FALSE)</f>
        <v>Volqueta 6 m3</v>
      </c>
      <c r="C37" s="838"/>
      <c r="D37" s="838"/>
      <c r="E37" s="838"/>
      <c r="F37" s="838"/>
      <c r="G37" s="838"/>
      <c r="H37" s="839"/>
      <c r="I37" s="267"/>
      <c r="J37" s="268"/>
      <c r="K37" s="269">
        <f>VLOOKUP(A37,EQUIPOS!A7:D164,4,FALSE)</f>
        <v>82017.900118673555</v>
      </c>
      <c r="L37" s="270"/>
      <c r="M37" s="271">
        <v>1.3125</v>
      </c>
      <c r="N37" s="272">
        <f>K37/M37</f>
        <v>62489.828661846521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1031.0666666666666</v>
      </c>
    </row>
    <row r="43" spans="1:14" ht="15.75" thickBot="1">
      <c r="B43" s="824" t="s">
        <v>953</v>
      </c>
      <c r="C43" s="825"/>
      <c r="D43" s="825"/>
      <c r="E43" s="825"/>
      <c r="F43" s="825"/>
      <c r="G43" s="825"/>
      <c r="H43" s="825"/>
      <c r="I43" s="825"/>
      <c r="J43" s="825"/>
      <c r="K43" s="825"/>
      <c r="L43" s="825"/>
      <c r="M43" s="826"/>
      <c r="N43" s="394">
        <f>SUM(N36:N42)</f>
        <v>171795.57064563295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1072.2315547095523</v>
      </c>
      <c r="N48" s="272">
        <f>K48*M48</f>
        <v>10722.315547095523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10164.733937824909</v>
      </c>
      <c r="N49" s="272">
        <f>K49*M49</f>
        <v>10164.733937824909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17571.240979600134</v>
      </c>
      <c r="N50" s="272">
        <f>K50*M50</f>
        <v>17571.240979600134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38458.290464520571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20621.333333333332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230875.19444348686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46175.038888697374</v>
      </c>
      <c r="M83" s="859"/>
      <c r="N83" s="51"/>
    </row>
    <row r="84" spans="1:14">
      <c r="B84" s="89" t="s">
        <v>973</v>
      </c>
      <c r="C84" s="90"/>
      <c r="D84" s="90"/>
      <c r="E84" s="90"/>
      <c r="F84" s="90"/>
      <c r="G84" s="90"/>
      <c r="H84" s="90"/>
      <c r="I84" s="87"/>
      <c r="J84" s="88"/>
      <c r="K84" s="304">
        <v>0.05</v>
      </c>
      <c r="L84" s="858">
        <f>N78*K84</f>
        <v>11543.759722174344</v>
      </c>
      <c r="M84" s="859"/>
      <c r="N84" s="51"/>
    </row>
    <row r="85" spans="1:14" ht="15.75" thickBot="1">
      <c r="B85" s="91" t="s">
        <v>974</v>
      </c>
      <c r="C85" s="92"/>
      <c r="D85" s="92"/>
      <c r="E85" s="92"/>
      <c r="F85" s="92"/>
      <c r="G85" s="92"/>
      <c r="H85" s="92"/>
      <c r="I85" s="93"/>
      <c r="J85" s="94"/>
      <c r="K85" s="305">
        <v>0.05</v>
      </c>
      <c r="L85" s="860">
        <f>N78*K85</f>
        <v>11543.759722174344</v>
      </c>
      <c r="M85" s="861"/>
      <c r="N85" s="51"/>
    </row>
    <row r="86" spans="1:14" ht="15.75" thickBot="1">
      <c r="B86" s="824" t="s">
        <v>953</v>
      </c>
      <c r="C86" s="825"/>
      <c r="D86" s="825"/>
      <c r="E86" s="825"/>
      <c r="F86" s="825"/>
      <c r="G86" s="825"/>
      <c r="H86" s="825"/>
      <c r="I86" s="825"/>
      <c r="J86" s="825"/>
      <c r="K86" s="825"/>
      <c r="L86" s="825"/>
      <c r="M86" s="826"/>
      <c r="N86" s="52">
        <f>L83+L84+L85</f>
        <v>69262.558333046065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300137.7527765329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183098.24988478114</v>
      </c>
      <c r="L36" s="270"/>
      <c r="M36" s="271">
        <v>66</v>
      </c>
      <c r="N36" s="272">
        <f>K36/M36</f>
        <v>2774.2159073451689</v>
      </c>
    </row>
    <row r="37" spans="1:14">
      <c r="A37" s="144"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225549.22532635229</v>
      </c>
      <c r="L37" s="270"/>
      <c r="M37" s="271">
        <v>100</v>
      </c>
      <c r="N37" s="272">
        <f>K37/M37</f>
        <v>2255.4922532635228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5030.7333689420257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4918.5954978917189</v>
      </c>
      <c r="N48" s="272">
        <f>K48*M48</f>
        <v>4918.5954978917189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4918.5954978917189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10051.849700167078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2010.3699400334158</v>
      </c>
      <c r="M83" s="859"/>
      <c r="N83" s="51"/>
    </row>
    <row r="84" spans="1:14">
      <c r="B84" s="89" t="s">
        <v>973</v>
      </c>
      <c r="C84" s="90"/>
      <c r="D84" s="90"/>
      <c r="E84" s="90"/>
      <c r="F84" s="90"/>
      <c r="G84" s="90"/>
      <c r="H84" s="90"/>
      <c r="I84" s="87"/>
      <c r="J84" s="88"/>
      <c r="K84" s="304">
        <v>0.05</v>
      </c>
      <c r="L84" s="858">
        <f>N78*K84</f>
        <v>502.59248500835395</v>
      </c>
      <c r="M84" s="859"/>
      <c r="N84" s="51"/>
    </row>
    <row r="85" spans="1:14" ht="15.75" thickBot="1">
      <c r="B85" s="91" t="s">
        <v>974</v>
      </c>
      <c r="C85" s="92"/>
      <c r="D85" s="92"/>
      <c r="E85" s="92"/>
      <c r="F85" s="92"/>
      <c r="G85" s="92"/>
      <c r="H85" s="92"/>
      <c r="I85" s="93"/>
      <c r="J85" s="94"/>
      <c r="K85" s="305">
        <v>0.05</v>
      </c>
      <c r="L85" s="860">
        <f>N78*K85</f>
        <v>502.59248500835395</v>
      </c>
      <c r="M85" s="861"/>
      <c r="N85" s="51"/>
    </row>
    <row r="86" spans="1:14" ht="15.75" thickBot="1">
      <c r="B86" s="824" t="s">
        <v>953</v>
      </c>
      <c r="C86" s="825"/>
      <c r="D86" s="825"/>
      <c r="E86" s="825"/>
      <c r="F86" s="825"/>
      <c r="G86" s="825"/>
      <c r="H86" s="825"/>
      <c r="I86" s="825"/>
      <c r="J86" s="825"/>
      <c r="K86" s="825"/>
      <c r="L86" s="825"/>
      <c r="M86" s="826"/>
      <c r="N86" s="52">
        <f>L83+L84+L85</f>
        <v>3015.5549100501235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13067.404610217201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183098.24988478114</v>
      </c>
      <c r="L36" s="270"/>
      <c r="M36" s="271">
        <v>66</v>
      </c>
      <c r="N36" s="272">
        <f>K36/M36</f>
        <v>2774.2159073451689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2775.2411156785024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2877.7619490118359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575.5523898023672</v>
      </c>
      <c r="M83" s="859"/>
      <c r="N83" s="51"/>
    </row>
    <row r="84" spans="1:14">
      <c r="B84" s="89" t="s">
        <v>973</v>
      </c>
      <c r="C84" s="90"/>
      <c r="D84" s="90"/>
      <c r="E84" s="90"/>
      <c r="F84" s="90"/>
      <c r="G84" s="90"/>
      <c r="H84" s="90"/>
      <c r="I84" s="87"/>
      <c r="J84" s="88"/>
      <c r="K84" s="304">
        <v>0.05</v>
      </c>
      <c r="L84" s="858">
        <f>N78*K84</f>
        <v>143.8880974505918</v>
      </c>
      <c r="M84" s="859"/>
      <c r="N84" s="51"/>
    </row>
    <row r="85" spans="1:14" ht="15.75" thickBot="1">
      <c r="B85" s="91" t="s">
        <v>974</v>
      </c>
      <c r="C85" s="92"/>
      <c r="D85" s="92"/>
      <c r="E85" s="92"/>
      <c r="F85" s="92"/>
      <c r="G85" s="92"/>
      <c r="H85" s="92"/>
      <c r="I85" s="93"/>
      <c r="J85" s="94"/>
      <c r="K85" s="305">
        <v>0.05</v>
      </c>
      <c r="L85" s="860">
        <f>N78*K85</f>
        <v>143.8880974505918</v>
      </c>
      <c r="M85" s="861"/>
      <c r="N85" s="51"/>
    </row>
    <row r="86" spans="1:14" ht="15.75" thickBot="1">
      <c r="B86" s="824" t="s">
        <v>953</v>
      </c>
      <c r="C86" s="825"/>
      <c r="D86" s="825"/>
      <c r="E86" s="825"/>
      <c r="F86" s="825"/>
      <c r="G86" s="825"/>
      <c r="H86" s="825"/>
      <c r="I86" s="825"/>
      <c r="J86" s="825"/>
      <c r="K86" s="825"/>
      <c r="L86" s="825"/>
      <c r="M86" s="826"/>
      <c r="N86" s="52">
        <f>L83+L84+L85</f>
        <v>863.32858470355075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3741.0905337153868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6" sqref="O6"/>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180</v>
      </c>
      <c r="B36" s="837" t="str">
        <f>VLOOKUP(A36,EQUIPOS!A6:D154,3,FALSE)</f>
        <v>Compresor 120 HP, con martillo.</v>
      </c>
      <c r="C36" s="838"/>
      <c r="D36" s="838"/>
      <c r="E36" s="838"/>
      <c r="F36" s="838"/>
      <c r="G36" s="838"/>
      <c r="H36" s="839"/>
      <c r="I36" s="267"/>
      <c r="J36" s="268"/>
      <c r="K36" s="269">
        <f>VLOOKUP(A36,EQUIPOS!A6:D163,4,FALSE)</f>
        <v>102522.37514834193</v>
      </c>
      <c r="L36" s="270"/>
      <c r="M36" s="271">
        <v>66</v>
      </c>
      <c r="N36" s="272">
        <f>K36/M36</f>
        <v>1553.3693204294232</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225549.22532635229</v>
      </c>
      <c r="L37" s="270"/>
      <c r="M37" s="271">
        <v>100</v>
      </c>
      <c r="N37" s="272">
        <f>K37/M37</f>
        <v>2255.4922532635228</v>
      </c>
    </row>
    <row r="38" spans="1:14">
      <c r="A38" t="s">
        <v>312</v>
      </c>
      <c r="B38" s="837" t="str">
        <f>VLOOKUP(A38,EQUIPOS!A8:D154,3,FALSE)</f>
        <v>Retroexcavadora sobre oruga, potencia 138 HP, balde de 1,5 m3.</v>
      </c>
      <c r="C38" s="838"/>
      <c r="D38" s="838"/>
      <c r="E38" s="838"/>
      <c r="F38" s="838"/>
      <c r="G38" s="838"/>
      <c r="H38" s="839"/>
      <c r="I38" s="267"/>
      <c r="J38" s="268"/>
      <c r="K38" s="269">
        <f>VLOOKUP(A38,EQUIPOS!A8:D165,4,FALSE)</f>
        <v>183098.24988478114</v>
      </c>
      <c r="L38" s="270"/>
      <c r="M38" s="271">
        <v>66</v>
      </c>
      <c r="N38" s="272">
        <f>K38/M38</f>
        <v>2774.2159073451689</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N78*L42</f>
        <v>6.0915622581215141</v>
      </c>
    </row>
    <row r="43" spans="1:14" ht="15.75" thickBot="1">
      <c r="B43" s="824" t="s">
        <v>953</v>
      </c>
      <c r="C43" s="825"/>
      <c r="D43" s="825"/>
      <c r="E43" s="825"/>
      <c r="F43" s="825"/>
      <c r="G43" s="825"/>
      <c r="H43" s="825"/>
      <c r="I43" s="825"/>
      <c r="J43" s="825"/>
      <c r="K43" s="825"/>
      <c r="L43" s="825"/>
      <c r="M43" s="826"/>
      <c r="N43" s="394">
        <f>SUM(N36:N42)</f>
        <v>6589.1690432962369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5671.5717237491517</v>
      </c>
      <c r="N48" s="272">
        <f>K48*M48</f>
        <v>1134.3143447498303</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1947.295468118089</v>
      </c>
      <c r="N49" s="272">
        <f t="shared" ref="N49:N54" si="0">K49*M49</f>
        <v>5841.8864043542671</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12364.848144021766</v>
      </c>
      <c r="N50" s="272">
        <f t="shared" si="0"/>
        <v>3709.4544432065295</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689.06274486808593</v>
      </c>
      <c r="N51" s="272">
        <f t="shared" si="0"/>
        <v>137.8125489736172</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951.9168918726424</v>
      </c>
      <c r="N52" s="272">
        <f t="shared" si="0"/>
        <v>475.9584459363212</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4918.5954978917189</v>
      </c>
      <c r="N54" s="272">
        <f t="shared" si="0"/>
        <v>4918.5954978917189</v>
      </c>
    </row>
    <row r="55" spans="1:14" ht="15.75" thickBot="1">
      <c r="B55" s="819"/>
      <c r="C55" s="820"/>
      <c r="D55" s="820"/>
      <c r="E55" s="820"/>
      <c r="F55" s="820"/>
      <c r="G55" s="820"/>
      <c r="H55" s="820"/>
      <c r="I55" s="821"/>
      <c r="J55" s="42"/>
      <c r="K55" s="44"/>
      <c r="L55" s="822"/>
      <c r="M55" s="823"/>
      <c r="N55" s="45"/>
    </row>
    <row r="56" spans="1:14" ht="15.75" thickBot="1">
      <c r="B56" s="824" t="s">
        <v>953</v>
      </c>
      <c r="C56" s="825"/>
      <c r="D56" s="825"/>
      <c r="E56" s="825"/>
      <c r="F56" s="825"/>
      <c r="G56" s="825"/>
      <c r="H56" s="825"/>
      <c r="I56" s="825"/>
      <c r="J56" s="825"/>
      <c r="K56" s="825"/>
      <c r="L56" s="825"/>
      <c r="M56" s="826"/>
      <c r="N56" s="394">
        <f>SUM(N48:N55)</f>
        <v>16218.021685112286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24" t="s">
        <v>953</v>
      </c>
      <c r="C78" s="825"/>
      <c r="D78" s="825"/>
      <c r="E78" s="825"/>
      <c r="F78" s="825"/>
      <c r="G78" s="825"/>
      <c r="H78" s="825"/>
      <c r="I78" s="831"/>
      <c r="J78" s="831"/>
      <c r="K78" s="831"/>
      <c r="L78" s="831"/>
      <c r="M78" s="832"/>
      <c r="N78" s="301">
        <f>SUM(N72:N77)</f>
        <v>304.57811290607572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23111.768841314599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4622.3537682629203</v>
      </c>
      <c r="M85" s="859"/>
      <c r="N85" s="51"/>
    </row>
    <row r="86" spans="1:14">
      <c r="B86" s="89" t="s">
        <v>973</v>
      </c>
      <c r="C86" s="90"/>
      <c r="D86" s="90"/>
      <c r="E86" s="90"/>
      <c r="F86" s="90"/>
      <c r="G86" s="90"/>
      <c r="H86" s="90"/>
      <c r="I86" s="87"/>
      <c r="J86" s="88"/>
      <c r="K86" s="304">
        <v>0.05</v>
      </c>
      <c r="L86" s="858">
        <f>N80*K86</f>
        <v>1155.5884420657301</v>
      </c>
      <c r="M86" s="859"/>
      <c r="N86" s="51"/>
    </row>
    <row r="87" spans="1:14" ht="15.75" thickBot="1">
      <c r="B87" s="91" t="s">
        <v>974</v>
      </c>
      <c r="C87" s="92"/>
      <c r="D87" s="92"/>
      <c r="E87" s="92"/>
      <c r="F87" s="92"/>
      <c r="G87" s="92"/>
      <c r="H87" s="92"/>
      <c r="I87" s="93"/>
      <c r="J87" s="94"/>
      <c r="K87" s="305">
        <v>0.05</v>
      </c>
      <c r="L87" s="860">
        <f>N80*K87</f>
        <v>1155.5884420657301</v>
      </c>
      <c r="M87" s="861"/>
      <c r="N87" s="51"/>
    </row>
    <row r="88" spans="1:14" ht="15.75" thickBot="1">
      <c r="B88" s="824" t="s">
        <v>953</v>
      </c>
      <c r="C88" s="825"/>
      <c r="D88" s="825"/>
      <c r="E88" s="825"/>
      <c r="F88" s="825"/>
      <c r="G88" s="825"/>
      <c r="H88" s="825"/>
      <c r="I88" s="825"/>
      <c r="J88" s="825"/>
      <c r="K88" s="825"/>
      <c r="L88" s="825"/>
      <c r="M88" s="826"/>
      <c r="N88" s="52">
        <f>L85+L86+L87</f>
        <v>6933.5306523943809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30045.299493708979</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2" t="s">
        <v>2218</v>
      </c>
      <c r="C107" s="863"/>
      <c r="D107" s="863"/>
      <c r="E107" s="863"/>
      <c r="F107" s="863"/>
      <c r="G107" s="863"/>
      <c r="H107" s="863"/>
      <c r="I107" s="863"/>
      <c r="J107" s="863"/>
      <c r="K107" s="863"/>
      <c r="L107" s="863"/>
      <c r="M107" s="863"/>
      <c r="N107" s="864"/>
    </row>
    <row r="108" spans="2:14" ht="15" customHeight="1">
      <c r="B108" s="862"/>
      <c r="C108" s="863"/>
      <c r="D108" s="863"/>
      <c r="E108" s="863"/>
      <c r="F108" s="863"/>
      <c r="G108" s="863"/>
      <c r="H108" s="863"/>
      <c r="I108" s="863"/>
      <c r="J108" s="863"/>
      <c r="K108" s="863"/>
      <c r="L108" s="863"/>
      <c r="M108" s="863"/>
      <c r="N108" s="864"/>
    </row>
    <row r="109" spans="2:14" ht="30" customHeight="1">
      <c r="B109" s="865" t="s">
        <v>2219</v>
      </c>
      <c r="C109" s="866"/>
      <c r="D109" s="866"/>
      <c r="E109" s="866"/>
      <c r="F109" s="866"/>
      <c r="G109" s="866"/>
      <c r="H109" s="866"/>
      <c r="I109" s="866"/>
      <c r="J109" s="866"/>
      <c r="K109" s="866"/>
      <c r="L109" s="866"/>
      <c r="M109" s="866"/>
      <c r="N109" s="867"/>
    </row>
    <row r="110" spans="2:14">
      <c r="B110" s="865"/>
      <c r="C110" s="866"/>
      <c r="D110" s="866"/>
      <c r="E110" s="866"/>
      <c r="F110" s="866"/>
      <c r="G110" s="866"/>
      <c r="H110" s="866"/>
      <c r="I110" s="866"/>
      <c r="J110" s="866"/>
      <c r="K110" s="866"/>
      <c r="L110" s="866"/>
      <c r="M110" s="866"/>
      <c r="N110" s="867"/>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1"/>
      <c r="K120" s="801"/>
      <c r="L120" s="801"/>
      <c r="M120" s="801"/>
      <c r="N120" s="802"/>
    </row>
    <row r="121" spans="2:14" ht="15.75" thickBot="1">
      <c r="B121" s="261" t="s">
        <v>2221</v>
      </c>
      <c r="C121" s="393"/>
      <c r="D121" s="393"/>
      <c r="E121" s="57"/>
      <c r="F121" s="57"/>
      <c r="G121" s="57"/>
      <c r="H121" s="57"/>
      <c r="I121" s="57"/>
      <c r="J121" s="803"/>
      <c r="K121" s="803"/>
      <c r="L121" s="803"/>
      <c r="M121" s="803"/>
      <c r="N121"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183098.24988478114</v>
      </c>
      <c r="L36" s="270"/>
      <c r="M36" s="271">
        <v>66</v>
      </c>
      <c r="N36" s="272">
        <f>K36/M36</f>
        <v>2774.2159073451689</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225549.22532635229</v>
      </c>
      <c r="L37" s="270"/>
      <c r="M37" s="271">
        <v>100</v>
      </c>
      <c r="N37" s="272">
        <f>K37/M37</f>
        <v>2255.4922532635228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5030.7333689420257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4918.5954978917189</v>
      </c>
      <c r="N48" s="272">
        <f>K48*M48</f>
        <v>4918.5954978917189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4918.5954978917189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10051.849700167078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2010.3699400334158</v>
      </c>
      <c r="M83" s="859"/>
      <c r="N83" s="51"/>
    </row>
    <row r="84" spans="1:14">
      <c r="B84" s="89" t="s">
        <v>973</v>
      </c>
      <c r="C84" s="90"/>
      <c r="D84" s="90"/>
      <c r="E84" s="90"/>
      <c r="F84" s="90"/>
      <c r="G84" s="90"/>
      <c r="H84" s="90"/>
      <c r="I84" s="87"/>
      <c r="J84" s="88"/>
      <c r="K84" s="304">
        <v>0.05</v>
      </c>
      <c r="L84" s="858">
        <f>N78*K84</f>
        <v>502.59248500835395</v>
      </c>
      <c r="M84" s="859"/>
      <c r="N84" s="51"/>
    </row>
    <row r="85" spans="1:14" ht="15.75" thickBot="1">
      <c r="B85" s="91" t="s">
        <v>974</v>
      </c>
      <c r="C85" s="92"/>
      <c r="D85" s="92"/>
      <c r="E85" s="92"/>
      <c r="F85" s="92"/>
      <c r="G85" s="92"/>
      <c r="H85" s="92"/>
      <c r="I85" s="93"/>
      <c r="J85" s="94"/>
      <c r="K85" s="305">
        <v>0.05</v>
      </c>
      <c r="L85" s="860">
        <f>N78*K85</f>
        <v>502.59248500835395</v>
      </c>
      <c r="M85" s="861"/>
      <c r="N85" s="51"/>
    </row>
    <row r="86" spans="1:14" ht="15.75" thickBot="1">
      <c r="B86" s="824" t="s">
        <v>953</v>
      </c>
      <c r="C86" s="825"/>
      <c r="D86" s="825"/>
      <c r="E86" s="825"/>
      <c r="F86" s="825"/>
      <c r="G86" s="825"/>
      <c r="H86" s="825"/>
      <c r="I86" s="825"/>
      <c r="J86" s="825"/>
      <c r="K86" s="825"/>
      <c r="L86" s="825"/>
      <c r="M86" s="826"/>
      <c r="N86" s="52">
        <f>L83+L84+L85</f>
        <v>3015.5549100501235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13067.404610217201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2" sqref="O1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183098.24988478114</v>
      </c>
      <c r="L36" s="270"/>
      <c r="M36" s="271">
        <v>66</v>
      </c>
      <c r="N36" s="272">
        <f>K36/M36</f>
        <v>2774.2159073451689</v>
      </c>
    </row>
    <row r="37" spans="1:14">
      <c r="A37" s="108" t="s">
        <v>180</v>
      </c>
      <c r="B37" s="837" t="str">
        <f>VLOOKUP(A37,EQUIPOS!A7:D154,3,FALSE)</f>
        <v>Compresor 120 HP, con martillo.</v>
      </c>
      <c r="C37" s="838"/>
      <c r="D37" s="838"/>
      <c r="E37" s="838"/>
      <c r="F37" s="838"/>
      <c r="G37" s="838"/>
      <c r="H37" s="839"/>
      <c r="I37" s="267"/>
      <c r="J37" s="268"/>
      <c r="K37" s="269">
        <f>VLOOKUP(A37,EQUIPOS!A7:D164,4,FALSE)</f>
        <v>102522.37514834193</v>
      </c>
      <c r="L37" s="270"/>
      <c r="M37" s="271">
        <v>66</v>
      </c>
      <c r="N37" s="272">
        <f>K37/M37</f>
        <v>1553.3693204294232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N79*L42</f>
        <v>6.0915622581215141</v>
      </c>
    </row>
    <row r="43" spans="1:14" ht="15.75" thickBot="1">
      <c r="B43" s="824" t="s">
        <v>953</v>
      </c>
      <c r="C43" s="825"/>
      <c r="D43" s="825"/>
      <c r="E43" s="825"/>
      <c r="F43" s="825"/>
      <c r="G43" s="825"/>
      <c r="H43" s="825"/>
      <c r="I43" s="825"/>
      <c r="J43" s="825"/>
      <c r="K43" s="825"/>
      <c r="L43" s="825"/>
      <c r="M43" s="826"/>
      <c r="N43" s="394">
        <f>SUM(N36:N42)</f>
        <v>4333.6767900327141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5671.5717237491517</v>
      </c>
      <c r="N48" s="272">
        <f t="shared" ref="N48:N53" si="0">K48*M48</f>
        <v>1134.3143447498303</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1947.295468118089</v>
      </c>
      <c r="N49" s="272">
        <f t="shared" si="0"/>
        <v>5841.8864043542671</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12364.848144021766</v>
      </c>
      <c r="N50" s="272">
        <f t="shared" si="0"/>
        <v>3709.4544432065295</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689.06274486808593</v>
      </c>
      <c r="N51" s="272">
        <f t="shared" si="0"/>
        <v>137.8125489736172</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951.9168918726424</v>
      </c>
      <c r="N52" s="272">
        <f t="shared" si="0"/>
        <v>475.9584459363212</v>
      </c>
    </row>
    <row r="53" spans="1:14">
      <c r="B53" s="43"/>
      <c r="C53" s="281"/>
      <c r="D53" s="281"/>
      <c r="E53" s="281"/>
      <c r="F53" s="281"/>
      <c r="G53" s="281"/>
      <c r="H53" s="281"/>
      <c r="I53" s="268"/>
      <c r="J53" s="224"/>
      <c r="K53" s="282"/>
      <c r="L53" s="267"/>
      <c r="M53" s="283"/>
      <c r="N53" s="272"/>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SUM(N48:N54)</f>
        <v>11299.426187220566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949"/>
      <c r="C65" s="950"/>
      <c r="D65" s="950"/>
      <c r="E65" s="950"/>
      <c r="F65" s="950"/>
      <c r="G65" s="951"/>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SUM(N73:N78)</f>
        <v>304.57811290607572</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N43+N55+N68+N79</f>
        <v>15937.681090159356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3187.5362180318716</v>
      </c>
      <c r="M86" s="859"/>
      <c r="N86" s="51"/>
    </row>
    <row r="87" spans="1:14">
      <c r="B87" s="89" t="s">
        <v>973</v>
      </c>
      <c r="C87" s="90"/>
      <c r="D87" s="90"/>
      <c r="E87" s="90"/>
      <c r="F87" s="90"/>
      <c r="G87" s="90"/>
      <c r="H87" s="90"/>
      <c r="I87" s="87"/>
      <c r="J87" s="88"/>
      <c r="K87" s="304">
        <v>0.05</v>
      </c>
      <c r="L87" s="858">
        <f>N81*K87</f>
        <v>796.8840545079679</v>
      </c>
      <c r="M87" s="859"/>
      <c r="N87" s="51"/>
    </row>
    <row r="88" spans="1:14" ht="15.75" thickBot="1">
      <c r="B88" s="91" t="s">
        <v>974</v>
      </c>
      <c r="C88" s="92"/>
      <c r="D88" s="92"/>
      <c r="E88" s="92"/>
      <c r="F88" s="92"/>
      <c r="G88" s="92"/>
      <c r="H88" s="92"/>
      <c r="I88" s="93"/>
      <c r="J88" s="94"/>
      <c r="K88" s="305">
        <v>0.05</v>
      </c>
      <c r="L88" s="860">
        <f>N81*K88</f>
        <v>796.8840545079679</v>
      </c>
      <c r="M88" s="861"/>
      <c r="N88" s="51"/>
    </row>
    <row r="89" spans="1:14" ht="15.75" thickBot="1">
      <c r="B89" s="824" t="s">
        <v>953</v>
      </c>
      <c r="C89" s="825"/>
      <c r="D89" s="825"/>
      <c r="E89" s="825"/>
      <c r="F89" s="825"/>
      <c r="G89" s="825"/>
      <c r="H89" s="825"/>
      <c r="I89" s="825"/>
      <c r="J89" s="825"/>
      <c r="K89" s="825"/>
      <c r="L89" s="825"/>
      <c r="M89" s="826"/>
      <c r="N89" s="52">
        <f>L86+L87+L88</f>
        <v>4781.3043270478074</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20718.985417207165</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2" t="s">
        <v>2218</v>
      </c>
      <c r="C108" s="863"/>
      <c r="D108" s="863"/>
      <c r="E108" s="863"/>
      <c r="F108" s="863"/>
      <c r="G108" s="863"/>
      <c r="H108" s="863"/>
      <c r="I108" s="863"/>
      <c r="J108" s="863"/>
      <c r="K108" s="863"/>
      <c r="L108" s="863"/>
      <c r="M108" s="863"/>
      <c r="N108" s="864"/>
    </row>
    <row r="109" spans="2:14" ht="15" customHeight="1">
      <c r="B109" s="862"/>
      <c r="C109" s="863"/>
      <c r="D109" s="863"/>
      <c r="E109" s="863"/>
      <c r="F109" s="863"/>
      <c r="G109" s="863"/>
      <c r="H109" s="863"/>
      <c r="I109" s="863"/>
      <c r="J109" s="863"/>
      <c r="K109" s="863"/>
      <c r="L109" s="863"/>
      <c r="M109" s="863"/>
      <c r="N109" s="864"/>
    </row>
    <row r="110" spans="2:14" ht="32.25" customHeight="1">
      <c r="B110" s="865" t="s">
        <v>2219</v>
      </c>
      <c r="C110" s="866"/>
      <c r="D110" s="866"/>
      <c r="E110" s="866"/>
      <c r="F110" s="866"/>
      <c r="G110" s="866"/>
      <c r="H110" s="866"/>
      <c r="I110" s="866"/>
      <c r="J110" s="866"/>
      <c r="K110" s="866"/>
      <c r="L110" s="866"/>
      <c r="M110" s="866"/>
      <c r="N110" s="867"/>
    </row>
    <row r="111" spans="2:14">
      <c r="B111" s="865"/>
      <c r="C111" s="866"/>
      <c r="D111" s="866"/>
      <c r="E111" s="866"/>
      <c r="F111" s="866"/>
      <c r="G111" s="866"/>
      <c r="H111" s="866"/>
      <c r="I111" s="866"/>
      <c r="J111" s="866"/>
      <c r="K111" s="866"/>
      <c r="L111" s="866"/>
      <c r="M111" s="866"/>
      <c r="N111" s="867"/>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1"/>
      <c r="K121" s="801"/>
      <c r="L121" s="801"/>
      <c r="M121" s="801"/>
      <c r="N121" s="802"/>
    </row>
    <row r="122" spans="2:14" ht="15.75" thickBot="1">
      <c r="B122" s="261" t="s">
        <v>2221</v>
      </c>
      <c r="C122" s="393"/>
      <c r="D122" s="393"/>
      <c r="E122" s="57"/>
      <c r="F122" s="57"/>
      <c r="G122" s="57"/>
      <c r="H122" s="57"/>
      <c r="I122" s="57"/>
      <c r="J122" s="803"/>
      <c r="K122" s="803"/>
      <c r="L122" s="803"/>
      <c r="M122" s="803"/>
      <c r="N122" s="804"/>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183098.24988478114</v>
      </c>
      <c r="L36" s="270"/>
      <c r="M36" s="271">
        <v>66</v>
      </c>
      <c r="N36" s="272">
        <f>K36/M36</f>
        <v>2774.2159073451689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2775.2411156785024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2877.7619490118359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575.5523898023672</v>
      </c>
      <c r="M83" s="859"/>
      <c r="N83" s="51"/>
    </row>
    <row r="84" spans="1:14">
      <c r="B84" s="89" t="s">
        <v>973</v>
      </c>
      <c r="C84" s="90"/>
      <c r="D84" s="90"/>
      <c r="E84" s="90"/>
      <c r="F84" s="90"/>
      <c r="G84" s="90"/>
      <c r="H84" s="90"/>
      <c r="I84" s="87"/>
      <c r="J84" s="88"/>
      <c r="K84" s="304">
        <v>0.05</v>
      </c>
      <c r="L84" s="858">
        <f>N78*K84</f>
        <v>143.8880974505918</v>
      </c>
      <c r="M84" s="859"/>
      <c r="N84" s="51"/>
    </row>
    <row r="85" spans="1:14" ht="15.75" thickBot="1">
      <c r="B85" s="91" t="s">
        <v>974</v>
      </c>
      <c r="C85" s="92"/>
      <c r="D85" s="92"/>
      <c r="E85" s="92"/>
      <c r="F85" s="92"/>
      <c r="G85" s="92"/>
      <c r="H85" s="92"/>
      <c r="I85" s="93"/>
      <c r="J85" s="94"/>
      <c r="K85" s="305">
        <v>0.05</v>
      </c>
      <c r="L85" s="860">
        <f>N78*K85</f>
        <v>143.8880974505918</v>
      </c>
      <c r="M85" s="861"/>
      <c r="N85" s="51"/>
    </row>
    <row r="86" spans="1:14" ht="15.75" thickBot="1">
      <c r="B86" s="824" t="s">
        <v>953</v>
      </c>
      <c r="C86" s="825"/>
      <c r="D86" s="825"/>
      <c r="E86" s="825"/>
      <c r="F86" s="825"/>
      <c r="G86" s="825"/>
      <c r="H86" s="825"/>
      <c r="I86" s="825"/>
      <c r="J86" s="825"/>
      <c r="K86" s="825"/>
      <c r="L86" s="825"/>
      <c r="M86" s="826"/>
      <c r="N86" s="52">
        <f>L83+L84+L85</f>
        <v>863.32858470355075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3741.0905337153868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147356.43161559437</v>
      </c>
      <c r="L36" s="270"/>
      <c r="M36" s="271">
        <v>66</v>
      </c>
      <c r="N36" s="272">
        <f>K36/M36</f>
        <v>2232.6732062968845</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225549.22532635229</v>
      </c>
      <c r="L37" s="270"/>
      <c r="M37" s="271">
        <v>100</v>
      </c>
      <c r="N37" s="272">
        <f>K37/M37</f>
        <v>2255.4922532635228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2.0504166666666666</v>
      </c>
    </row>
    <row r="43" spans="1:14" ht="15.75" thickBot="1">
      <c r="B43" s="824" t="s">
        <v>953</v>
      </c>
      <c r="C43" s="825"/>
      <c r="D43" s="825"/>
      <c r="E43" s="825"/>
      <c r="F43" s="825"/>
      <c r="G43" s="825"/>
      <c r="H43" s="825"/>
      <c r="I43" s="825"/>
      <c r="J43" s="825"/>
      <c r="K43" s="825"/>
      <c r="L43" s="825"/>
      <c r="M43" s="826"/>
      <c r="N43" s="394">
        <f>SUM(N36:N42)</f>
        <v>4490.2158762270737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3072.3448418007201</v>
      </c>
      <c r="N48" s="272">
        <f>K48*M48</f>
        <v>3072.3448418007201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3072.3448418007201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205.04166666666666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7767.6023846944609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1553.5204769388922</v>
      </c>
      <c r="M83" s="859"/>
      <c r="N83" s="51"/>
    </row>
    <row r="84" spans="1:14">
      <c r="B84" s="89" t="s">
        <v>973</v>
      </c>
      <c r="C84" s="90"/>
      <c r="D84" s="90"/>
      <c r="E84" s="90"/>
      <c r="F84" s="90"/>
      <c r="G84" s="90"/>
      <c r="H84" s="90"/>
      <c r="I84" s="87"/>
      <c r="J84" s="88"/>
      <c r="K84" s="304">
        <v>0.05</v>
      </c>
      <c r="L84" s="858">
        <f>N78*K84</f>
        <v>388.38011923472305</v>
      </c>
      <c r="M84" s="859"/>
      <c r="N84" s="51"/>
    </row>
    <row r="85" spans="1:14" ht="15.75" thickBot="1">
      <c r="B85" s="91" t="s">
        <v>974</v>
      </c>
      <c r="C85" s="92"/>
      <c r="D85" s="92"/>
      <c r="E85" s="92"/>
      <c r="F85" s="92"/>
      <c r="G85" s="92"/>
      <c r="H85" s="92"/>
      <c r="I85" s="93"/>
      <c r="J85" s="94"/>
      <c r="K85" s="305">
        <v>0.05</v>
      </c>
      <c r="L85" s="860">
        <f>N78*K85</f>
        <v>388.38011923472305</v>
      </c>
      <c r="M85" s="861"/>
      <c r="N85" s="51"/>
    </row>
    <row r="86" spans="1:14" ht="15.75" thickBot="1">
      <c r="B86" s="824" t="s">
        <v>953</v>
      </c>
      <c r="C86" s="825"/>
      <c r="D86" s="825"/>
      <c r="E86" s="825"/>
      <c r="F86" s="825"/>
      <c r="G86" s="825"/>
      <c r="H86" s="825"/>
      <c r="I86" s="825"/>
      <c r="J86" s="825"/>
      <c r="K86" s="825"/>
      <c r="L86" s="825"/>
      <c r="M86" s="826"/>
      <c r="N86" s="52">
        <f>L83+L84+L85</f>
        <v>2330.2807154083384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10097.883100102799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225549.22532635229</v>
      </c>
      <c r="L36" s="464"/>
      <c r="M36" s="283">
        <v>50</v>
      </c>
      <c r="N36" s="272">
        <f>K36/M36</f>
        <v>4510.9845065270456</v>
      </c>
    </row>
    <row r="37" spans="1:14">
      <c r="A37" s="108" t="s">
        <v>152</v>
      </c>
      <c r="B37" s="837" t="str">
        <f>VLOOKUP(A37,EQUIPOS!A7:D154,3,FALSE)</f>
        <v xml:space="preserve">Carrotanque de agua(1000 Galones) </v>
      </c>
      <c r="C37" s="838"/>
      <c r="D37" s="838"/>
      <c r="E37" s="838"/>
      <c r="F37" s="838"/>
      <c r="G37" s="838"/>
      <c r="H37" s="839"/>
      <c r="I37" s="267"/>
      <c r="J37" s="268"/>
      <c r="K37" s="269">
        <f>VLOOKUP(A37,EQUIPOS!A7:D164,4,FALSE)</f>
        <v>122065.49992318742</v>
      </c>
      <c r="L37" s="464"/>
      <c r="M37" s="283">
        <v>50</v>
      </c>
      <c r="N37" s="272">
        <f>K37/M37</f>
        <v>2441.3099984637483</v>
      </c>
    </row>
    <row r="38" spans="1:14">
      <c r="A38" s="205" t="s">
        <v>269</v>
      </c>
      <c r="B38" s="837" t="str">
        <f>VLOOKUP(A38,EQUIPOS!A8:D154,3,FALSE)</f>
        <v>Motoniveladora  potencia 215 HP, ancho de cuchilla 4,27 m, peso 18 ton.</v>
      </c>
      <c r="C38" s="838"/>
      <c r="D38" s="838"/>
      <c r="E38" s="838"/>
      <c r="F38" s="838"/>
      <c r="G38" s="838"/>
      <c r="H38" s="839"/>
      <c r="I38" s="267"/>
      <c r="J38" s="268"/>
      <c r="K38" s="269">
        <f>VLOOKUP(A38,EQUIPOS!A8:D165,4,FALSE)</f>
        <v>152581.87490398428</v>
      </c>
      <c r="L38" s="464"/>
      <c r="M38" s="283">
        <v>50</v>
      </c>
      <c r="N38" s="272">
        <f>K38/M38</f>
        <v>3051.6374980796854</v>
      </c>
    </row>
    <row r="39" spans="1:14">
      <c r="A39" s="205" t="s">
        <v>365</v>
      </c>
      <c r="B39" s="837" t="str">
        <f>VLOOKUP(A39,EQUIPOS!A9:D154,3,FALSE)</f>
        <v xml:space="preserve">Vibrocompatador, potencia 153 HP, peso 10 Ton. </v>
      </c>
      <c r="C39" s="838"/>
      <c r="D39" s="838"/>
      <c r="E39" s="838"/>
      <c r="F39" s="838"/>
      <c r="G39" s="838"/>
      <c r="H39" s="839"/>
      <c r="I39" s="840"/>
      <c r="J39" s="821"/>
      <c r="K39" s="269">
        <f>VLOOKUP(A39,EQUIPOS!A9:D166,4,FALSE)</f>
        <v>81376.999948791621</v>
      </c>
      <c r="L39" s="952">
        <v>50</v>
      </c>
      <c r="M39" s="953"/>
      <c r="N39" s="272">
        <f>K39/L39</f>
        <v>1627.5399989758325</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11631.472002046314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402.04310903601993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12033.515111082334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2406.7030222164667</v>
      </c>
      <c r="M83" s="859"/>
      <c r="N83" s="51"/>
    </row>
    <row r="84" spans="1:14">
      <c r="B84" s="89" t="s">
        <v>973</v>
      </c>
      <c r="C84" s="90"/>
      <c r="D84" s="90"/>
      <c r="E84" s="90"/>
      <c r="F84" s="90"/>
      <c r="G84" s="90"/>
      <c r="H84" s="90"/>
      <c r="I84" s="87"/>
      <c r="J84" s="88"/>
      <c r="K84" s="304">
        <v>0.05</v>
      </c>
      <c r="L84" s="858">
        <f>N78*K84</f>
        <v>601.67575555411668</v>
      </c>
      <c r="M84" s="859"/>
      <c r="N84" s="51"/>
    </row>
    <row r="85" spans="1:14" ht="15.75" thickBot="1">
      <c r="B85" s="91" t="s">
        <v>974</v>
      </c>
      <c r="C85" s="92"/>
      <c r="D85" s="92"/>
      <c r="E85" s="92"/>
      <c r="F85" s="92"/>
      <c r="G85" s="92"/>
      <c r="H85" s="92"/>
      <c r="I85" s="93"/>
      <c r="J85" s="94"/>
      <c r="K85" s="305">
        <v>0.05</v>
      </c>
      <c r="L85" s="860">
        <f>N78*K85</f>
        <v>601.67575555411668</v>
      </c>
      <c r="M85" s="861"/>
      <c r="N85" s="51"/>
    </row>
    <row r="86" spans="1:14" ht="15.75" thickBot="1">
      <c r="B86" s="824" t="s">
        <v>953</v>
      </c>
      <c r="C86" s="825"/>
      <c r="D86" s="825"/>
      <c r="E86" s="825"/>
      <c r="F86" s="825"/>
      <c r="G86" s="825"/>
      <c r="H86" s="825"/>
      <c r="I86" s="825"/>
      <c r="J86" s="825"/>
      <c r="K86" s="825"/>
      <c r="L86" s="825"/>
      <c r="M86" s="826"/>
      <c r="N86" s="52">
        <f>L83+L84+L85</f>
        <v>3610.0545333247001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15643.569644407035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225549.22532635229</v>
      </c>
      <c r="L36" s="270"/>
      <c r="M36" s="271">
        <v>40</v>
      </c>
      <c r="N36" s="272">
        <f>K36/M36</f>
        <v>5638.730633158807</v>
      </c>
    </row>
    <row r="37" spans="1:14">
      <c r="A37" s="113" t="s">
        <v>365</v>
      </c>
      <c r="B37" s="837" t="str">
        <f>VLOOKUP(A37,EQUIPOS!A7:D154,3,FALSE)</f>
        <v xml:space="preserve">Vibrocompatador, potencia 153 HP, peso 10 Ton. </v>
      </c>
      <c r="C37" s="838"/>
      <c r="D37" s="838"/>
      <c r="E37" s="838"/>
      <c r="F37" s="838"/>
      <c r="G37" s="838"/>
      <c r="H37" s="839"/>
      <c r="I37" s="267"/>
      <c r="J37" s="268"/>
      <c r="K37" s="269">
        <f>VLOOKUP(A37,EQUIPOS!A7:D164,4,FALSE)</f>
        <v>81376.999948791621</v>
      </c>
      <c r="L37" s="270"/>
      <c r="M37" s="271">
        <v>40</v>
      </c>
      <c r="N37" s="272">
        <f>K37/M37</f>
        <v>2034.4249987197904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7673.155631878597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8175.7095181736222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1635.1419036347245</v>
      </c>
      <c r="M83" s="859"/>
      <c r="N83" s="51"/>
    </row>
    <row r="84" spans="1:14">
      <c r="B84" s="89" t="s">
        <v>973</v>
      </c>
      <c r="C84" s="90"/>
      <c r="D84" s="90"/>
      <c r="E84" s="90"/>
      <c r="F84" s="90"/>
      <c r="G84" s="90"/>
      <c r="H84" s="90"/>
      <c r="I84" s="87"/>
      <c r="J84" s="88"/>
      <c r="K84" s="304">
        <v>0.05</v>
      </c>
      <c r="L84" s="858">
        <f>N78*K84</f>
        <v>408.78547590868112</v>
      </c>
      <c r="M84" s="859"/>
      <c r="N84" s="51"/>
    </row>
    <row r="85" spans="1:14" ht="15.75" thickBot="1">
      <c r="B85" s="91" t="s">
        <v>974</v>
      </c>
      <c r="C85" s="92"/>
      <c r="D85" s="92"/>
      <c r="E85" s="92"/>
      <c r="F85" s="92"/>
      <c r="G85" s="92"/>
      <c r="H85" s="92"/>
      <c r="I85" s="93"/>
      <c r="J85" s="94"/>
      <c r="K85" s="305">
        <v>0.05</v>
      </c>
      <c r="L85" s="860">
        <f>N78*K85</f>
        <v>408.78547590868112</v>
      </c>
      <c r="M85" s="861"/>
      <c r="N85" s="51"/>
    </row>
    <row r="86" spans="1:14" ht="15.75" thickBot="1">
      <c r="B86" s="824" t="s">
        <v>953</v>
      </c>
      <c r="C86" s="825"/>
      <c r="D86" s="825"/>
      <c r="E86" s="825"/>
      <c r="F86" s="825"/>
      <c r="G86" s="825"/>
      <c r="H86" s="825"/>
      <c r="I86" s="825"/>
      <c r="J86" s="825"/>
      <c r="K86" s="825"/>
      <c r="L86" s="825"/>
      <c r="M86" s="826"/>
      <c r="N86" s="52">
        <f>L83+L84+L85</f>
        <v>2452.7128554520868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10628.422373625708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225549.22532635229</v>
      </c>
      <c r="L36" s="270"/>
      <c r="M36" s="271">
        <v>40</v>
      </c>
      <c r="N36" s="272">
        <f>K36/M36</f>
        <v>5638.730633158807</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5638.730633158807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6141.2845194538322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1228.2569038907666</v>
      </c>
      <c r="M83" s="859"/>
      <c r="N83" s="51"/>
    </row>
    <row r="84" spans="1:14">
      <c r="B84" s="89" t="s">
        <v>973</v>
      </c>
      <c r="C84" s="90"/>
      <c r="D84" s="90"/>
      <c r="E84" s="90"/>
      <c r="F84" s="90"/>
      <c r="G84" s="90"/>
      <c r="H84" s="90"/>
      <c r="I84" s="87"/>
      <c r="J84" s="88"/>
      <c r="K84" s="304">
        <v>0.05</v>
      </c>
      <c r="L84" s="858">
        <f>N78*K84</f>
        <v>307.06422597269164</v>
      </c>
      <c r="M84" s="859"/>
      <c r="N84" s="51"/>
    </row>
    <row r="85" spans="1:14" ht="15.75" thickBot="1">
      <c r="B85" s="91" t="s">
        <v>974</v>
      </c>
      <c r="C85" s="92"/>
      <c r="D85" s="92"/>
      <c r="E85" s="92"/>
      <c r="F85" s="92"/>
      <c r="G85" s="92"/>
      <c r="H85" s="92"/>
      <c r="I85" s="93"/>
      <c r="J85" s="94"/>
      <c r="K85" s="305">
        <v>0.05</v>
      </c>
      <c r="L85" s="860">
        <f>N78*K85</f>
        <v>307.06422597269164</v>
      </c>
      <c r="M85" s="861"/>
      <c r="N85" s="51"/>
    </row>
    <row r="86" spans="1:14" ht="15.75" thickBot="1">
      <c r="B86" s="824" t="s">
        <v>953</v>
      </c>
      <c r="C86" s="825"/>
      <c r="D86" s="825"/>
      <c r="E86" s="825"/>
      <c r="F86" s="825"/>
      <c r="G86" s="825"/>
      <c r="H86" s="825"/>
      <c r="I86" s="825"/>
      <c r="J86" s="825"/>
      <c r="K86" s="825"/>
      <c r="L86" s="825"/>
      <c r="M86" s="826"/>
      <c r="N86" s="52">
        <f>L83+L84+L85</f>
        <v>1842.38535583615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7983.669875289982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5228.9987357075815</v>
      </c>
      <c r="N48" s="272">
        <f>K48*M48</f>
        <v>6797.6983564198563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6797.6983564198563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7014.7960824704087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1402.9592164940818</v>
      </c>
      <c r="M83" s="859"/>
      <c r="N83" s="51"/>
    </row>
    <row r="84" spans="1:14">
      <c r="B84" s="89" t="s">
        <v>973</v>
      </c>
      <c r="C84" s="90"/>
      <c r="D84" s="90"/>
      <c r="E84" s="90"/>
      <c r="F84" s="90"/>
      <c r="G84" s="90"/>
      <c r="H84" s="90"/>
      <c r="I84" s="87"/>
      <c r="J84" s="88"/>
      <c r="K84" s="304">
        <v>0.05</v>
      </c>
      <c r="L84" s="858">
        <f>N78*K84</f>
        <v>350.73980412352046</v>
      </c>
      <c r="M84" s="859"/>
      <c r="N84" s="51"/>
    </row>
    <row r="85" spans="1:14" ht="15.75" thickBot="1">
      <c r="B85" s="91" t="s">
        <v>974</v>
      </c>
      <c r="C85" s="92"/>
      <c r="D85" s="92"/>
      <c r="E85" s="92"/>
      <c r="F85" s="92"/>
      <c r="G85" s="92"/>
      <c r="H85" s="92"/>
      <c r="I85" s="93"/>
      <c r="J85" s="94"/>
      <c r="K85" s="305">
        <v>0.05</v>
      </c>
      <c r="L85" s="860">
        <f>N78*K85</f>
        <v>350.73980412352046</v>
      </c>
      <c r="M85" s="861"/>
      <c r="N85" s="51"/>
    </row>
    <row r="86" spans="1:14" ht="15.75" thickBot="1">
      <c r="B86" s="824" t="s">
        <v>953</v>
      </c>
      <c r="C86" s="825"/>
      <c r="D86" s="825"/>
      <c r="E86" s="825"/>
      <c r="F86" s="825"/>
      <c r="G86" s="825"/>
      <c r="H86" s="825"/>
      <c r="I86" s="825"/>
      <c r="J86" s="825"/>
      <c r="K86" s="825"/>
      <c r="L86" s="825"/>
      <c r="M86" s="826"/>
      <c r="N86" s="52">
        <f>L83+L84+L85</f>
        <v>2104.438824741123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9119.2349072115321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7572.0339408281907</v>
      </c>
      <c r="N48" s="272">
        <f>K48*M48</f>
        <v>9086.4407289938281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9086.4407289938281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9303.5384550443796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1860.7076910088761</v>
      </c>
      <c r="M83" s="859"/>
      <c r="N83" s="51"/>
    </row>
    <row r="84" spans="1:14">
      <c r="B84" s="89" t="s">
        <v>973</v>
      </c>
      <c r="C84" s="90"/>
      <c r="D84" s="90"/>
      <c r="E84" s="90"/>
      <c r="F84" s="90"/>
      <c r="G84" s="90"/>
      <c r="H84" s="90"/>
      <c r="I84" s="87"/>
      <c r="J84" s="88"/>
      <c r="K84" s="304">
        <v>0.05</v>
      </c>
      <c r="L84" s="858">
        <f>N78*K84</f>
        <v>465.17692275221901</v>
      </c>
      <c r="M84" s="859"/>
      <c r="N84" s="51"/>
    </row>
    <row r="85" spans="1:14" ht="15.75" thickBot="1">
      <c r="B85" s="91" t="s">
        <v>974</v>
      </c>
      <c r="C85" s="92"/>
      <c r="D85" s="92"/>
      <c r="E85" s="92"/>
      <c r="F85" s="92"/>
      <c r="G85" s="92"/>
      <c r="H85" s="92"/>
      <c r="I85" s="93"/>
      <c r="J85" s="94"/>
      <c r="K85" s="305">
        <v>0.05</v>
      </c>
      <c r="L85" s="860">
        <f>N78*K85</f>
        <v>465.17692275221901</v>
      </c>
      <c r="M85" s="861"/>
      <c r="N85" s="51"/>
    </row>
    <row r="86" spans="1:14" ht="15.75" thickBot="1">
      <c r="B86" s="824" t="s">
        <v>953</v>
      </c>
      <c r="C86" s="825"/>
      <c r="D86" s="825"/>
      <c r="E86" s="825"/>
      <c r="F86" s="825"/>
      <c r="G86" s="825"/>
      <c r="H86" s="825"/>
      <c r="I86" s="825"/>
      <c r="J86" s="825"/>
      <c r="K86" s="825"/>
      <c r="L86" s="825"/>
      <c r="M86" s="826"/>
      <c r="N86" s="52">
        <f>L83+L84+L85</f>
        <v>2791.061536513314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12094.599991557694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225549.22532635229</v>
      </c>
      <c r="L36" s="270"/>
      <c r="M36" s="271">
        <v>45</v>
      </c>
      <c r="N36" s="272">
        <f>K36/M36</f>
        <v>5012.2050072522734</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122065.49992318742</v>
      </c>
      <c r="L37" s="270"/>
      <c r="M37" s="271">
        <v>45</v>
      </c>
      <c r="N37" s="272">
        <f>K37/M37</f>
        <v>2712.5666649597206</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152581.87490398428</v>
      </c>
      <c r="L38" s="270"/>
      <c r="M38" s="271">
        <v>45</v>
      </c>
      <c r="N38" s="272">
        <f>K38/M38</f>
        <v>3390.7083311996507</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81376.999948791621</v>
      </c>
      <c r="L39" s="841">
        <v>45</v>
      </c>
      <c r="M39" s="842"/>
      <c r="N39" s="272">
        <f>K39/L39</f>
        <v>1808.3777766398139</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12935.799349141149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37173.611289637141</v>
      </c>
      <c r="N48" s="272">
        <f>K48*M48</f>
        <v>46467.014112046425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46467.014112046425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8">
        <f>VLOOKUP(A59,TRANSPORTE!A5:D123,4,FALSE)</f>
        <v>812.88531247861022</v>
      </c>
      <c r="M59" s="829"/>
      <c r="N59" s="291">
        <f>K59*L59</f>
        <v>1016.1066405982627</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1016.1066405982627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61015.9985562703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12203.199711254061</v>
      </c>
      <c r="M83" s="859"/>
      <c r="N83" s="51"/>
    </row>
    <row r="84" spans="1:14">
      <c r="B84" s="89" t="s">
        <v>973</v>
      </c>
      <c r="C84" s="90"/>
      <c r="D84" s="90"/>
      <c r="E84" s="90"/>
      <c r="F84" s="90"/>
      <c r="G84" s="90"/>
      <c r="H84" s="90"/>
      <c r="I84" s="87"/>
      <c r="J84" s="88"/>
      <c r="K84" s="304">
        <v>0.05</v>
      </c>
      <c r="L84" s="858">
        <f>N78*K84</f>
        <v>3050.7999278135153</v>
      </c>
      <c r="M84" s="859"/>
      <c r="N84" s="51"/>
    </row>
    <row r="85" spans="1:14" ht="15.75" thickBot="1">
      <c r="B85" s="91" t="s">
        <v>974</v>
      </c>
      <c r="C85" s="92"/>
      <c r="D85" s="92"/>
      <c r="E85" s="92"/>
      <c r="F85" s="92"/>
      <c r="G85" s="92"/>
      <c r="H85" s="92"/>
      <c r="I85" s="93"/>
      <c r="J85" s="94"/>
      <c r="K85" s="305">
        <v>0.05</v>
      </c>
      <c r="L85" s="860">
        <f>N78*K85</f>
        <v>3050.7999278135153</v>
      </c>
      <c r="M85" s="861"/>
      <c r="N85" s="51"/>
    </row>
    <row r="86" spans="1:14" ht="15.75" thickBot="1">
      <c r="B86" s="824" t="s">
        <v>953</v>
      </c>
      <c r="C86" s="825"/>
      <c r="D86" s="825"/>
      <c r="E86" s="825"/>
      <c r="F86" s="825"/>
      <c r="G86" s="825"/>
      <c r="H86" s="825"/>
      <c r="I86" s="825"/>
      <c r="J86" s="825"/>
      <c r="K86" s="825"/>
      <c r="L86" s="825"/>
      <c r="M86" s="826"/>
      <c r="N86" s="52">
        <f>L83+L84+L85</f>
        <v>18304.799566881091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ROUND((N78+N86),0)</f>
        <v>79321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225549.22532635229</v>
      </c>
      <c r="L36" s="270"/>
      <c r="M36" s="271">
        <v>45</v>
      </c>
      <c r="N36" s="272">
        <f>K36/M36</f>
        <v>5012.2050072522734</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122065.49992318742</v>
      </c>
      <c r="L37" s="270"/>
      <c r="M37" s="271">
        <v>45</v>
      </c>
      <c r="N37" s="272">
        <f>K37/M37</f>
        <v>2712.5666649597206</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152581.87490398428</v>
      </c>
      <c r="L38" s="270"/>
      <c r="M38" s="271">
        <v>45</v>
      </c>
      <c r="N38" s="272">
        <f>K38/M38</f>
        <v>3390.7083311996507</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81376.999948791621</v>
      </c>
      <c r="L39" s="841">
        <v>45</v>
      </c>
      <c r="M39" s="842"/>
      <c r="N39" s="272">
        <f>K39/L39</f>
        <v>1808.3777766398139</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12935.799349141149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49564.815052849524</v>
      </c>
      <c r="N48" s="272">
        <f>K48*M48</f>
        <v>61956.018816061907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61956.018816061907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812.88531247861022</v>
      </c>
      <c r="M59" s="829"/>
      <c r="N59" s="291">
        <f>K59*L59</f>
        <v>1016.1066405982627</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1016.1066405982627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76505.003260285783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15301.000652057157</v>
      </c>
      <c r="M83" s="859"/>
      <c r="N83" s="51"/>
    </row>
    <row r="84" spans="1:14">
      <c r="B84" s="89" t="s">
        <v>973</v>
      </c>
      <c r="C84" s="90"/>
      <c r="D84" s="90"/>
      <c r="E84" s="90"/>
      <c r="F84" s="90"/>
      <c r="G84" s="90"/>
      <c r="H84" s="90"/>
      <c r="I84" s="87"/>
      <c r="J84" s="88"/>
      <c r="K84" s="304">
        <v>0.05</v>
      </c>
      <c r="L84" s="858">
        <f>N78*K84</f>
        <v>3825.2501630142892</v>
      </c>
      <c r="M84" s="859"/>
      <c r="N84" s="51"/>
    </row>
    <row r="85" spans="1:14" ht="15.75" thickBot="1">
      <c r="B85" s="91" t="s">
        <v>974</v>
      </c>
      <c r="C85" s="92"/>
      <c r="D85" s="92"/>
      <c r="E85" s="92"/>
      <c r="F85" s="92"/>
      <c r="G85" s="92"/>
      <c r="H85" s="92"/>
      <c r="I85" s="93"/>
      <c r="J85" s="94"/>
      <c r="K85" s="305">
        <v>0.05</v>
      </c>
      <c r="L85" s="860">
        <f>N78*K85</f>
        <v>3825.2501630142892</v>
      </c>
      <c r="M85" s="861"/>
      <c r="N85" s="51"/>
    </row>
    <row r="86" spans="1:14" ht="15.75" thickBot="1">
      <c r="B86" s="824" t="s">
        <v>953</v>
      </c>
      <c r="C86" s="825"/>
      <c r="D86" s="825"/>
      <c r="E86" s="825"/>
      <c r="F86" s="825"/>
      <c r="G86" s="825"/>
      <c r="H86" s="825"/>
      <c r="I86" s="825"/>
      <c r="J86" s="825"/>
      <c r="K86" s="825"/>
      <c r="L86" s="825"/>
      <c r="M86" s="826"/>
      <c r="N86" s="52">
        <f>L83+L84+L85</f>
        <v>22951.500978085736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99456.504238371519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225549.22532635229</v>
      </c>
      <c r="L36" s="270"/>
      <c r="M36" s="271">
        <v>45</v>
      </c>
      <c r="N36" s="272">
        <f>K36/M36</f>
        <v>5012.2050072522734</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122065.49992318742</v>
      </c>
      <c r="L37" s="270"/>
      <c r="M37" s="271">
        <v>45</v>
      </c>
      <c r="N37" s="272">
        <f>K37/M37</f>
        <v>2712.5666649597206</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152581.87490398428</v>
      </c>
      <c r="L38" s="270"/>
      <c r="M38" s="271">
        <v>45</v>
      </c>
      <c r="N38" s="272">
        <f>K38/M38</f>
        <v>3390.7083311996507</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81376.999948791621</v>
      </c>
      <c r="L39" s="841">
        <v>45</v>
      </c>
      <c r="M39" s="842"/>
      <c r="N39" s="272">
        <f>K39/L39</f>
        <v>1808.3777766398139</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12935.799349141149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52043.055805491997</v>
      </c>
      <c r="N48" s="272">
        <f>K48*M48</f>
        <v>65053.819756864992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65053.819756864992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812.88531247861022</v>
      </c>
      <c r="M59" s="829"/>
      <c r="N59" s="291">
        <f>K59*L59</f>
        <v>1016.1066405982627</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1016.1066405982627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79602.80420108886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15920.560840217773</v>
      </c>
      <c r="M83" s="859"/>
      <c r="N83" s="51"/>
    </row>
    <row r="84" spans="1:14">
      <c r="B84" s="89" t="s">
        <v>973</v>
      </c>
      <c r="C84" s="90"/>
      <c r="D84" s="90"/>
      <c r="E84" s="90"/>
      <c r="F84" s="90"/>
      <c r="G84" s="90"/>
      <c r="H84" s="90"/>
      <c r="I84" s="87"/>
      <c r="J84" s="88"/>
      <c r="K84" s="304">
        <v>0.05</v>
      </c>
      <c r="L84" s="858">
        <f>N78*K84</f>
        <v>3980.1402100544433</v>
      </c>
      <c r="M84" s="859"/>
      <c r="N84" s="51"/>
    </row>
    <row r="85" spans="1:14" ht="15.75" thickBot="1">
      <c r="B85" s="91" t="s">
        <v>974</v>
      </c>
      <c r="C85" s="92"/>
      <c r="D85" s="92"/>
      <c r="E85" s="92"/>
      <c r="F85" s="92"/>
      <c r="G85" s="92"/>
      <c r="H85" s="92"/>
      <c r="I85" s="93"/>
      <c r="J85" s="94"/>
      <c r="K85" s="305">
        <v>0.05</v>
      </c>
      <c r="L85" s="860">
        <f>N78*K85</f>
        <v>3980.1402100544433</v>
      </c>
      <c r="M85" s="861"/>
      <c r="N85" s="51"/>
    </row>
    <row r="86" spans="1:14" ht="15.75" thickBot="1">
      <c r="B86" s="824" t="s">
        <v>953</v>
      </c>
      <c r="C86" s="825"/>
      <c r="D86" s="825"/>
      <c r="E86" s="825"/>
      <c r="F86" s="825"/>
      <c r="G86" s="825"/>
      <c r="H86" s="825"/>
      <c r="I86" s="825"/>
      <c r="J86" s="825"/>
      <c r="K86" s="825"/>
      <c r="L86" s="825"/>
      <c r="M86" s="826"/>
      <c r="N86" s="52">
        <f>L83+L84+L85</f>
        <v>23880.841260326659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103483.64546141552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225549.22532635229</v>
      </c>
      <c r="L36" s="270"/>
      <c r="M36" s="271">
        <v>400</v>
      </c>
      <c r="N36" s="272">
        <f>K36/M36</f>
        <v>563.8730633158807</v>
      </c>
    </row>
    <row r="37" spans="1:14">
      <c r="A37" s="113" t="s">
        <v>152</v>
      </c>
      <c r="B37" s="837" t="str">
        <f>VLOOKUP(A37,EQUIPOS!A7:D154,3,FALSE)</f>
        <v xml:space="preserve">Carrotanque de agua(1000 Galones) </v>
      </c>
      <c r="C37" s="838"/>
      <c r="D37" s="838"/>
      <c r="E37" s="838"/>
      <c r="F37" s="838"/>
      <c r="G37" s="838"/>
      <c r="H37" s="839"/>
      <c r="I37" s="267"/>
      <c r="J37" s="268"/>
      <c r="K37" s="269">
        <f>VLOOKUP(A37,EQUIPOS!A7:D164,4,FALSE)</f>
        <v>122065.49992318742</v>
      </c>
      <c r="L37" s="270"/>
      <c r="M37" s="271">
        <v>200</v>
      </c>
      <c r="N37" s="272">
        <f>K37/M37</f>
        <v>610.32749961593709</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152581.87490398428</v>
      </c>
      <c r="L38" s="270"/>
      <c r="M38" s="271">
        <v>200</v>
      </c>
      <c r="N38" s="272">
        <f>K38/M38</f>
        <v>762.90937451992136</v>
      </c>
    </row>
    <row r="39" spans="1:14">
      <c r="A39" t="s">
        <v>365</v>
      </c>
      <c r="B39" s="837" t="str">
        <f>VLOOKUP(A39,EQUIPOS!A9:D155,3,FALSE)</f>
        <v xml:space="preserve">Vibrocompatador, potencia 153 HP, peso 10 Ton. </v>
      </c>
      <c r="C39" s="838"/>
      <c r="D39" s="838"/>
      <c r="E39" s="838"/>
      <c r="F39" s="838"/>
      <c r="G39" s="838"/>
      <c r="H39" s="839"/>
      <c r="I39" s="840"/>
      <c r="J39" s="821"/>
      <c r="K39" s="269">
        <f>VLOOKUP(A39,EQUIPOS!A9:D166,4,FALSE)</f>
        <v>81376.999948791621</v>
      </c>
      <c r="L39" s="841">
        <v>200</v>
      </c>
      <c r="M39" s="842"/>
      <c r="N39" s="272">
        <f>K39/L39</f>
        <v>406.88499974395813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2.6868530451800998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2346.6817902408775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134.34265225900498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2481.0244424998823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496.20488849997651</v>
      </c>
      <c r="M83" s="859"/>
      <c r="N83" s="51"/>
    </row>
    <row r="84" spans="1:14">
      <c r="B84" s="89" t="s">
        <v>973</v>
      </c>
      <c r="C84" s="90"/>
      <c r="D84" s="90"/>
      <c r="E84" s="90"/>
      <c r="F84" s="90"/>
      <c r="G84" s="90"/>
      <c r="H84" s="90"/>
      <c r="I84" s="87"/>
      <c r="J84" s="88"/>
      <c r="K84" s="304">
        <v>0.05</v>
      </c>
      <c r="L84" s="858">
        <f>N78*K84</f>
        <v>124.05122212499413</v>
      </c>
      <c r="M84" s="859"/>
      <c r="N84" s="51"/>
    </row>
    <row r="85" spans="1:14" ht="15.75" thickBot="1">
      <c r="B85" s="91" t="s">
        <v>974</v>
      </c>
      <c r="C85" s="92"/>
      <c r="D85" s="92"/>
      <c r="E85" s="92"/>
      <c r="F85" s="92"/>
      <c r="G85" s="92"/>
      <c r="H85" s="92"/>
      <c r="I85" s="93"/>
      <c r="J85" s="94"/>
      <c r="K85" s="305">
        <v>0.05</v>
      </c>
      <c r="L85" s="860">
        <f>N78*K85</f>
        <v>124.05122212499413</v>
      </c>
      <c r="M85" s="861"/>
      <c r="N85" s="51"/>
    </row>
    <row r="86" spans="1:14" ht="15.75" thickBot="1">
      <c r="B86" s="824" t="s">
        <v>953</v>
      </c>
      <c r="C86" s="825"/>
      <c r="D86" s="825"/>
      <c r="E86" s="825"/>
      <c r="F86" s="825"/>
      <c r="G86" s="825"/>
      <c r="H86" s="825"/>
      <c r="I86" s="825"/>
      <c r="J86" s="825"/>
      <c r="K86" s="825"/>
      <c r="L86" s="825"/>
      <c r="M86" s="826"/>
      <c r="N86" s="52">
        <f>L83+L84+L85</f>
        <v>744.30733274996487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3225.3317752498469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7393.0711528410002</v>
      </c>
      <c r="N48" s="272">
        <f>K48*M48</f>
        <v>8871.6853834091999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8871.6853834091999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9088.7831094597514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1817.7566218919503</v>
      </c>
      <c r="M83" s="859"/>
      <c r="N83" s="51"/>
    </row>
    <row r="84" spans="1:14">
      <c r="B84" s="89" t="s">
        <v>973</v>
      </c>
      <c r="C84" s="90"/>
      <c r="D84" s="90"/>
      <c r="E84" s="90"/>
      <c r="F84" s="90"/>
      <c r="G84" s="90"/>
      <c r="H84" s="90"/>
      <c r="I84" s="87"/>
      <c r="J84" s="88"/>
      <c r="K84" s="304">
        <v>0.05</v>
      </c>
      <c r="L84" s="858">
        <f>N78*K84</f>
        <v>454.43915547298758</v>
      </c>
      <c r="M84" s="859"/>
      <c r="N84" s="51"/>
    </row>
    <row r="85" spans="1:14" ht="15.75" thickBot="1">
      <c r="B85" s="91" t="s">
        <v>974</v>
      </c>
      <c r="C85" s="92"/>
      <c r="D85" s="92"/>
      <c r="E85" s="92"/>
      <c r="F85" s="92"/>
      <c r="G85" s="92"/>
      <c r="H85" s="92"/>
      <c r="I85" s="93"/>
      <c r="J85" s="94"/>
      <c r="K85" s="305">
        <v>0.05</v>
      </c>
      <c r="L85" s="860">
        <f>N78*K85</f>
        <v>454.43915547298758</v>
      </c>
      <c r="M85" s="861"/>
      <c r="N85" s="51"/>
    </row>
    <row r="86" spans="1:14" ht="15.75" thickBot="1">
      <c r="B86" s="824" t="s">
        <v>953</v>
      </c>
      <c r="C86" s="825"/>
      <c r="D86" s="825"/>
      <c r="E86" s="825"/>
      <c r="F86" s="825"/>
      <c r="G86" s="825"/>
      <c r="H86" s="825"/>
      <c r="I86" s="825"/>
      <c r="J86" s="825"/>
      <c r="K86" s="825"/>
      <c r="L86" s="825"/>
      <c r="M86" s="826"/>
      <c r="N86" s="52">
        <f>L83+L84+L85</f>
        <v>2726.6349328379256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11815.418042297677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1160.4915452101106</v>
      </c>
      <c r="M83" s="859"/>
      <c r="N83" s="51"/>
    </row>
    <row r="84" spans="1:14">
      <c r="B84" s="89" t="s">
        <v>973</v>
      </c>
      <c r="C84" s="90"/>
      <c r="D84" s="90"/>
      <c r="E84" s="90"/>
      <c r="F84" s="90"/>
      <c r="G84" s="90"/>
      <c r="H84" s="90"/>
      <c r="I84" s="87"/>
      <c r="J84" s="88"/>
      <c r="K84" s="304">
        <v>0.05</v>
      </c>
      <c r="L84" s="858">
        <f>N78*K84</f>
        <v>290.12288630252766</v>
      </c>
      <c r="M84" s="859"/>
      <c r="N84" s="51"/>
    </row>
    <row r="85" spans="1:14" ht="15.75" thickBot="1">
      <c r="B85" s="91" t="s">
        <v>974</v>
      </c>
      <c r="C85" s="92"/>
      <c r="D85" s="92"/>
      <c r="E85" s="92"/>
      <c r="F85" s="92"/>
      <c r="G85" s="92"/>
      <c r="H85" s="92"/>
      <c r="I85" s="93"/>
      <c r="J85" s="94"/>
      <c r="K85" s="305">
        <v>0.05</v>
      </c>
      <c r="L85" s="860">
        <f>N78*K85</f>
        <v>290.12288630252766</v>
      </c>
      <c r="M85" s="861"/>
      <c r="N85" s="51"/>
    </row>
    <row r="86" spans="1:14" ht="15.75" thickBot="1">
      <c r="B86" s="824" t="s">
        <v>953</v>
      </c>
      <c r="C86" s="825"/>
      <c r="D86" s="825"/>
      <c r="E86" s="825"/>
      <c r="F86" s="825"/>
      <c r="G86" s="825"/>
      <c r="H86" s="825"/>
      <c r="I86" s="825"/>
      <c r="J86" s="825"/>
      <c r="K86" s="825"/>
      <c r="L86" s="825"/>
      <c r="M86" s="826"/>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7973.7396216271663</v>
      </c>
      <c r="N48" s="272">
        <f>K48*M48</f>
        <v>9568.4875459525992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9568.4875459525992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9785.5852720031507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1957.1170544006302</v>
      </c>
      <c r="M83" s="859"/>
      <c r="N83" s="51"/>
    </row>
    <row r="84" spans="1:14">
      <c r="B84" s="89" t="s">
        <v>973</v>
      </c>
      <c r="C84" s="90"/>
      <c r="D84" s="90"/>
      <c r="E84" s="90"/>
      <c r="F84" s="90"/>
      <c r="G84" s="90"/>
      <c r="H84" s="90"/>
      <c r="I84" s="87"/>
      <c r="J84" s="88"/>
      <c r="K84" s="304">
        <v>0.05</v>
      </c>
      <c r="L84" s="858">
        <f>N78*K84</f>
        <v>489.27926360015755</v>
      </c>
      <c r="M84" s="859"/>
      <c r="N84" s="51"/>
    </row>
    <row r="85" spans="1:14" ht="15.75" thickBot="1">
      <c r="B85" s="91" t="s">
        <v>974</v>
      </c>
      <c r="C85" s="92"/>
      <c r="D85" s="92"/>
      <c r="E85" s="92"/>
      <c r="F85" s="92"/>
      <c r="G85" s="92"/>
      <c r="H85" s="92"/>
      <c r="I85" s="93"/>
      <c r="J85" s="94"/>
      <c r="K85" s="305">
        <v>0.05</v>
      </c>
      <c r="L85" s="860">
        <f>N78*K85</f>
        <v>489.27926360015755</v>
      </c>
      <c r="M85" s="861"/>
      <c r="N85" s="51"/>
    </row>
    <row r="86" spans="1:14" ht="15.75" thickBot="1">
      <c r="B86" s="824" t="s">
        <v>953</v>
      </c>
      <c r="C86" s="825"/>
      <c r="D86" s="825"/>
      <c r="E86" s="825"/>
      <c r="F86" s="825"/>
      <c r="G86" s="825"/>
      <c r="H86" s="825"/>
      <c r="I86" s="825"/>
      <c r="J86" s="825"/>
      <c r="K86" s="825"/>
      <c r="L86" s="825"/>
      <c r="M86" s="826"/>
      <c r="N86" s="52">
        <f>L83+L84+L85</f>
        <v>2935.6755816009454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12721.260853604097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17673.573927469817</v>
      </c>
      <c r="N48" s="272">
        <f>K48*M48</f>
        <v>22975.646105710763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22975.646105710763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23192.743831761312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4638.5487663522626</v>
      </c>
      <c r="M83" s="859"/>
      <c r="N83" s="51"/>
    </row>
    <row r="84" spans="1:14">
      <c r="B84" s="89" t="s">
        <v>973</v>
      </c>
      <c r="C84" s="90"/>
      <c r="D84" s="90"/>
      <c r="E84" s="90"/>
      <c r="F84" s="90"/>
      <c r="G84" s="90"/>
      <c r="H84" s="90"/>
      <c r="I84" s="87"/>
      <c r="J84" s="88"/>
      <c r="K84" s="304">
        <v>0.05</v>
      </c>
      <c r="L84" s="858">
        <f>N78*K84</f>
        <v>1159.6371915880657</v>
      </c>
      <c r="M84" s="859"/>
      <c r="N84" s="51"/>
    </row>
    <row r="85" spans="1:14" ht="15.75" thickBot="1">
      <c r="B85" s="91" t="s">
        <v>974</v>
      </c>
      <c r="C85" s="92"/>
      <c r="D85" s="92"/>
      <c r="E85" s="92"/>
      <c r="F85" s="92"/>
      <c r="G85" s="92"/>
      <c r="H85" s="92"/>
      <c r="I85" s="93"/>
      <c r="J85" s="94"/>
      <c r="K85" s="305">
        <v>0.05</v>
      </c>
      <c r="L85" s="860">
        <f>N78*K85</f>
        <v>1159.6371915880657</v>
      </c>
      <c r="M85" s="861"/>
      <c r="N85" s="51"/>
    </row>
    <row r="86" spans="1:14" ht="15.75" thickBot="1">
      <c r="B86" s="824" t="s">
        <v>953</v>
      </c>
      <c r="C86" s="825"/>
      <c r="D86" s="825"/>
      <c r="E86" s="825"/>
      <c r="F86" s="825"/>
      <c r="G86" s="825"/>
      <c r="H86" s="825"/>
      <c r="I86" s="825"/>
      <c r="J86" s="825"/>
      <c r="K86" s="825"/>
      <c r="L86" s="825"/>
      <c r="M86" s="826"/>
      <c r="N86" s="52">
        <f>L83+L84+L85</f>
        <v>6957.8231495283935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30150.566981289707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303</v>
      </c>
      <c r="B36" s="837" t="str">
        <f>VLOOKUP(A36,EQUIPOS!A6:D154,3,FALSE)</f>
        <v>Retrocargador, pala de 1,1 m3 de capacidad, profundidad de excavación de 4.400 mm y una altura de 5.680 mm</v>
      </c>
      <c r="C36" s="838"/>
      <c r="D36" s="838"/>
      <c r="E36" s="838"/>
      <c r="F36" s="838"/>
      <c r="G36" s="838"/>
      <c r="H36" s="839"/>
      <c r="I36" s="267"/>
      <c r="J36" s="268"/>
      <c r="K36" s="269">
        <f>VLOOKUP(A36,EQUIPOS!A6:D163,4,FALSE)</f>
        <v>152581.87490398428</v>
      </c>
      <c r="L36" s="270"/>
      <c r="M36" s="271">
        <v>250</v>
      </c>
      <c r="N36" s="272">
        <f>K36/M36</f>
        <v>610.32749961593709</v>
      </c>
    </row>
    <row r="37" spans="1:14">
      <c r="A37" s="113" t="s">
        <v>373</v>
      </c>
      <c r="B37" s="837" t="str">
        <f>VLOOKUP(A37,EQUIPOS!A7:D154,3,FALSE)</f>
        <v>Volqueta 6 m3</v>
      </c>
      <c r="C37" s="838"/>
      <c r="D37" s="838"/>
      <c r="E37" s="838"/>
      <c r="F37" s="838"/>
      <c r="G37" s="838"/>
      <c r="H37" s="839"/>
      <c r="I37" s="267"/>
      <c r="J37" s="268"/>
      <c r="K37" s="269">
        <f>VLOOKUP(A37,EQUIPOS!A7:D164,4,FALSE)</f>
        <v>82017.900118673555</v>
      </c>
      <c r="L37" s="270"/>
      <c r="M37" s="271">
        <v>250</v>
      </c>
      <c r="N37" s="272">
        <f>K37/M37</f>
        <v>328.07160047469421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5.3737060903602005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943.77280618099144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107.474121807204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1051.2469279881955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210.2493855976391</v>
      </c>
      <c r="M83" s="859"/>
      <c r="N83" s="51"/>
    </row>
    <row r="84" spans="1:14">
      <c r="B84" s="89" t="s">
        <v>973</v>
      </c>
      <c r="C84" s="90"/>
      <c r="D84" s="90"/>
      <c r="E84" s="90"/>
      <c r="F84" s="90"/>
      <c r="G84" s="90"/>
      <c r="H84" s="90"/>
      <c r="I84" s="87"/>
      <c r="J84" s="88"/>
      <c r="K84" s="304">
        <v>0.05</v>
      </c>
      <c r="L84" s="858">
        <f>N78*K84</f>
        <v>52.562346399409776</v>
      </c>
      <c r="M84" s="859"/>
      <c r="N84" s="51"/>
    </row>
    <row r="85" spans="1:14" ht="15.75" thickBot="1">
      <c r="B85" s="91" t="s">
        <v>974</v>
      </c>
      <c r="C85" s="92"/>
      <c r="D85" s="92"/>
      <c r="E85" s="92"/>
      <c r="F85" s="92"/>
      <c r="G85" s="92"/>
      <c r="H85" s="92"/>
      <c r="I85" s="93"/>
      <c r="J85" s="94"/>
      <c r="K85" s="305">
        <v>0.05</v>
      </c>
      <c r="L85" s="860">
        <f>N78*K85</f>
        <v>52.562346399409776</v>
      </c>
      <c r="M85" s="861"/>
      <c r="N85" s="51"/>
    </row>
    <row r="86" spans="1:14" ht="15.75" thickBot="1">
      <c r="B86" s="824" t="s">
        <v>953</v>
      </c>
      <c r="C86" s="825"/>
      <c r="D86" s="825"/>
      <c r="E86" s="825"/>
      <c r="F86" s="825"/>
      <c r="G86" s="825"/>
      <c r="H86" s="825"/>
      <c r="I86" s="825"/>
      <c r="J86" s="825"/>
      <c r="K86" s="825"/>
      <c r="L86" s="825"/>
      <c r="M86" s="826"/>
      <c r="N86" s="52">
        <f>L83+L84+L85</f>
        <v>315.37407839645863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1366.621006384654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35</v>
      </c>
      <c r="N36" s="272">
        <f>K36/M36</f>
        <v>3487.5857120910691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35</v>
      </c>
      <c r="N37" s="272">
        <f>K37/M37</f>
        <v>4359.482140113837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35</v>
      </c>
      <c r="N38" s="272">
        <f>K38/M38</f>
        <v>2325.0571413940465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10187.47843957141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74.20287575844651</v>
      </c>
      <c r="N48" s="272">
        <f>K48*M48</f>
        <v>1855.0718939611627</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505.12377693565759</v>
      </c>
      <c r="N49" s="272">
        <f>K49*M49</f>
        <v>40409.902154852607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42264.974048813769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53220.124787008062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10644.024957401612</v>
      </c>
      <c r="M83" s="859"/>
      <c r="N83" s="51"/>
    </row>
    <row r="84" spans="1:14">
      <c r="B84" s="89" t="s">
        <v>973</v>
      </c>
      <c r="C84" s="90"/>
      <c r="D84" s="90"/>
      <c r="E84" s="90"/>
      <c r="F84" s="90"/>
      <c r="G84" s="90"/>
      <c r="H84" s="90"/>
      <c r="I84" s="87"/>
      <c r="J84" s="88"/>
      <c r="K84" s="304">
        <v>0.05</v>
      </c>
      <c r="L84" s="858">
        <f>N78*K84</f>
        <v>2661.0062393504031</v>
      </c>
      <c r="M84" s="859"/>
      <c r="N84" s="51"/>
    </row>
    <row r="85" spans="1:14" ht="15.75" thickBot="1">
      <c r="B85" s="91" t="s">
        <v>974</v>
      </c>
      <c r="C85" s="92"/>
      <c r="D85" s="92"/>
      <c r="E85" s="92"/>
      <c r="F85" s="92"/>
      <c r="G85" s="92"/>
      <c r="H85" s="92"/>
      <c r="I85" s="93"/>
      <c r="J85" s="94"/>
      <c r="K85" s="305">
        <v>0.05</v>
      </c>
      <c r="L85" s="860">
        <f>N78*K85</f>
        <v>2661.0062393504031</v>
      </c>
      <c r="M85" s="861"/>
      <c r="N85" s="51"/>
    </row>
    <row r="86" spans="1:14" ht="15.75" thickBot="1">
      <c r="B86" s="824" t="s">
        <v>953</v>
      </c>
      <c r="C86" s="825"/>
      <c r="D86" s="825"/>
      <c r="E86" s="825"/>
      <c r="F86" s="825"/>
      <c r="G86" s="825"/>
      <c r="H86" s="825"/>
      <c r="I86" s="825"/>
      <c r="J86" s="825"/>
      <c r="K86" s="825"/>
      <c r="L86" s="825"/>
      <c r="M86" s="826"/>
      <c r="N86" s="52">
        <f>L83+L84+L85</f>
        <v>15966.037436102419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69186.162223110485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35</v>
      </c>
      <c r="N36" s="272">
        <f>K36/M36</f>
        <v>3487.5857120910691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35</v>
      </c>
      <c r="N37" s="272">
        <f>K37/M37</f>
        <v>4359.482140113837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35</v>
      </c>
      <c r="N38" s="272">
        <f>K38/M38</f>
        <v>2325.0571413940465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10187.47843957141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74.20287575844651</v>
      </c>
      <c r="N48" s="272">
        <f>K48*M48</f>
        <v>1855.0718939611627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1855.0718939611627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12810.222632155459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2562.044526431092</v>
      </c>
      <c r="M83" s="859"/>
      <c r="N83" s="51"/>
    </row>
    <row r="84" spans="1:14">
      <c r="B84" s="89" t="s">
        <v>973</v>
      </c>
      <c r="C84" s="90"/>
      <c r="D84" s="90"/>
      <c r="E84" s="90"/>
      <c r="F84" s="90"/>
      <c r="G84" s="90"/>
      <c r="H84" s="90"/>
      <c r="I84" s="87"/>
      <c r="J84" s="88"/>
      <c r="K84" s="304">
        <v>0.05</v>
      </c>
      <c r="L84" s="858">
        <f>N78*K84</f>
        <v>640.511131607773</v>
      </c>
      <c r="M84" s="859"/>
      <c r="N84" s="51"/>
    </row>
    <row r="85" spans="1:14" ht="15.75" thickBot="1">
      <c r="B85" s="91" t="s">
        <v>974</v>
      </c>
      <c r="C85" s="92"/>
      <c r="D85" s="92"/>
      <c r="E85" s="92"/>
      <c r="F85" s="92"/>
      <c r="G85" s="92"/>
      <c r="H85" s="92"/>
      <c r="I85" s="93"/>
      <c r="J85" s="94"/>
      <c r="K85" s="305">
        <v>0.05</v>
      </c>
      <c r="L85" s="860">
        <f>N78*K85</f>
        <v>640.511131607773</v>
      </c>
      <c r="M85" s="861"/>
      <c r="N85" s="51"/>
    </row>
    <row r="86" spans="1:14" ht="15.75" thickBot="1">
      <c r="B86" s="824" t="s">
        <v>953</v>
      </c>
      <c r="C86" s="825"/>
      <c r="D86" s="825"/>
      <c r="E86" s="825"/>
      <c r="F86" s="825"/>
      <c r="G86" s="825"/>
      <c r="H86" s="825"/>
      <c r="I86" s="825"/>
      <c r="J86" s="825"/>
      <c r="K86" s="825"/>
      <c r="L86" s="825"/>
      <c r="M86" s="826"/>
      <c r="N86" s="52">
        <f>L83+L84+L85</f>
        <v>3843.0667896466375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16653.289421802096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505.12377693565759</v>
      </c>
      <c r="N48" s="272">
        <f>K48*M48</f>
        <v>505.12377693565759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505.12377693565759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f>SUM(N70:N75)</f>
        <v>0</v>
      </c>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505.12377693565759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101.02475538713152</v>
      </c>
      <c r="M83" s="859"/>
      <c r="N83" s="51"/>
    </row>
    <row r="84" spans="1:14">
      <c r="B84" s="89" t="s">
        <v>973</v>
      </c>
      <c r="C84" s="90"/>
      <c r="D84" s="90"/>
      <c r="E84" s="90"/>
      <c r="F84" s="90"/>
      <c r="G84" s="90"/>
      <c r="H84" s="90"/>
      <c r="I84" s="87"/>
      <c r="J84" s="88"/>
      <c r="K84" s="304">
        <v>0.05</v>
      </c>
      <c r="L84" s="858">
        <f>N78*K84</f>
        <v>25.25618884678288</v>
      </c>
      <c r="M84" s="859"/>
      <c r="N84" s="51"/>
    </row>
    <row r="85" spans="1:14" ht="15.75" thickBot="1">
      <c r="B85" s="91" t="s">
        <v>974</v>
      </c>
      <c r="C85" s="92"/>
      <c r="D85" s="92"/>
      <c r="E85" s="92"/>
      <c r="F85" s="92"/>
      <c r="G85" s="92"/>
      <c r="H85" s="92"/>
      <c r="I85" s="93"/>
      <c r="J85" s="94"/>
      <c r="K85" s="305">
        <v>0.05</v>
      </c>
      <c r="L85" s="860">
        <f>N78*K85</f>
        <v>25.25618884678288</v>
      </c>
      <c r="M85" s="861"/>
      <c r="N85" s="51"/>
    </row>
    <row r="86" spans="1:14" ht="15.75" thickBot="1">
      <c r="B86" s="824" t="s">
        <v>953</v>
      </c>
      <c r="C86" s="825"/>
      <c r="D86" s="825"/>
      <c r="E86" s="825"/>
      <c r="F86" s="825"/>
      <c r="G86" s="825"/>
      <c r="H86" s="825"/>
      <c r="I86" s="825"/>
      <c r="J86" s="825"/>
      <c r="K86" s="825"/>
      <c r="L86" s="825"/>
      <c r="M86" s="826"/>
      <c r="N86" s="52">
        <f>L83+L84+L85</f>
        <v>151.53713308069729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656.66091001635482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35</v>
      </c>
      <c r="N36" s="272">
        <f>K36/M36</f>
        <v>3487.5857120910691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35</v>
      </c>
      <c r="N37" s="272">
        <f>K37/M37</f>
        <v>4359.482140113837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35</v>
      </c>
      <c r="N38" s="272">
        <f>K38/M38</f>
        <v>2325.0571413940465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10187.47843957141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883.01422152551345</v>
      </c>
      <c r="N48" s="272">
        <f>K48*M48</f>
        <v>70641.13772204108</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74.20287575844651</v>
      </c>
      <c r="N49" s="272">
        <f>K49*M49</f>
        <v>1855.0718939611627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72496.209616002248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83451.360354196542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16690.27207083931</v>
      </c>
      <c r="M83" s="859"/>
      <c r="N83" s="51"/>
    </row>
    <row r="84" spans="1:14">
      <c r="B84" s="89" t="s">
        <v>973</v>
      </c>
      <c r="C84" s="90"/>
      <c r="D84" s="90"/>
      <c r="E84" s="90"/>
      <c r="F84" s="90"/>
      <c r="G84" s="90"/>
      <c r="H84" s="90"/>
      <c r="I84" s="87"/>
      <c r="J84" s="88"/>
      <c r="K84" s="304">
        <v>0.05</v>
      </c>
      <c r="L84" s="858">
        <f>N78*K84</f>
        <v>4172.5680177098275</v>
      </c>
      <c r="M84" s="859"/>
      <c r="N84" s="51"/>
    </row>
    <row r="85" spans="1:14" ht="15.75" thickBot="1">
      <c r="B85" s="91" t="s">
        <v>974</v>
      </c>
      <c r="C85" s="92"/>
      <c r="D85" s="92"/>
      <c r="E85" s="92"/>
      <c r="F85" s="92"/>
      <c r="G85" s="92"/>
      <c r="H85" s="92"/>
      <c r="I85" s="93"/>
      <c r="J85" s="94"/>
      <c r="K85" s="305">
        <v>0.05</v>
      </c>
      <c r="L85" s="860">
        <f>N78*K85</f>
        <v>4172.5680177098275</v>
      </c>
      <c r="M85" s="861"/>
      <c r="N85" s="51"/>
    </row>
    <row r="86" spans="1:14" ht="15.75" thickBot="1">
      <c r="B86" s="824" t="s">
        <v>953</v>
      </c>
      <c r="C86" s="825"/>
      <c r="D86" s="825"/>
      <c r="E86" s="825"/>
      <c r="F86" s="825"/>
      <c r="G86" s="825"/>
      <c r="H86" s="825"/>
      <c r="I86" s="825"/>
      <c r="J86" s="825"/>
      <c r="K86" s="825"/>
      <c r="L86" s="825"/>
      <c r="M86" s="826"/>
      <c r="N86" s="52">
        <f>L83+L84+L85</f>
        <v>25035.408106258961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108486.7684604555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35</v>
      </c>
      <c r="N36" s="272">
        <f>K36/M36</f>
        <v>3487.5857120910691</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35</v>
      </c>
      <c r="N37" s="272">
        <f>K37/M37</f>
        <v>4359.482140113837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35</v>
      </c>
      <c r="N38" s="272">
        <f>K38/M38</f>
        <v>2325.0571413940465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10187.47843957141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74.20287575844651</v>
      </c>
      <c r="N48" s="272">
        <f>K48*M48</f>
        <v>1855.0718939611627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1855.0718939611627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767.67229862288559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12810.222632155459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2562.044526431092</v>
      </c>
      <c r="M82" s="859"/>
      <c r="N82" s="51"/>
    </row>
    <row r="83" spans="1:14">
      <c r="B83" s="89" t="s">
        <v>973</v>
      </c>
      <c r="C83" s="90"/>
      <c r="D83" s="90"/>
      <c r="E83" s="90"/>
      <c r="F83" s="90"/>
      <c r="G83" s="90"/>
      <c r="H83" s="90"/>
      <c r="I83" s="87"/>
      <c r="J83" s="88"/>
      <c r="K83" s="304">
        <v>0.05</v>
      </c>
      <c r="L83" s="858">
        <f>N77*K83</f>
        <v>640.511131607773</v>
      </c>
      <c r="M83" s="859"/>
      <c r="N83" s="51"/>
    </row>
    <row r="84" spans="1:14" ht="15.75" thickBot="1">
      <c r="B84" s="91" t="s">
        <v>974</v>
      </c>
      <c r="C84" s="92"/>
      <c r="D84" s="92"/>
      <c r="E84" s="92"/>
      <c r="F84" s="92"/>
      <c r="G84" s="92"/>
      <c r="H84" s="92"/>
      <c r="I84" s="93"/>
      <c r="J84" s="94"/>
      <c r="K84" s="305">
        <v>0.05</v>
      </c>
      <c r="L84" s="860">
        <f>N77*K84</f>
        <v>640.511131607773</v>
      </c>
      <c r="M84" s="861"/>
      <c r="N84" s="51"/>
    </row>
    <row r="85" spans="1:14" ht="15.75" thickBot="1">
      <c r="B85" s="824" t="s">
        <v>953</v>
      </c>
      <c r="C85" s="825"/>
      <c r="D85" s="825"/>
      <c r="E85" s="825"/>
      <c r="F85" s="825"/>
      <c r="G85" s="825"/>
      <c r="H85" s="825"/>
      <c r="I85" s="825"/>
      <c r="J85" s="825"/>
      <c r="K85" s="825"/>
      <c r="L85" s="825"/>
      <c r="M85" s="826"/>
      <c r="N85" s="52">
        <f>L82+L83+L84</f>
        <v>3843.0667896466375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16653.289421802096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ht="21"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883.01422152551345</v>
      </c>
      <c r="N48" s="272">
        <f>K48*M48</f>
        <v>883.01422152551345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883.01422152551345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883.01422152551345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176.60284430510271</v>
      </c>
      <c r="M83" s="859"/>
      <c r="N83" s="51"/>
    </row>
    <row r="84" spans="1:14">
      <c r="B84" s="89" t="s">
        <v>973</v>
      </c>
      <c r="C84" s="90"/>
      <c r="D84" s="90"/>
      <c r="E84" s="90"/>
      <c r="F84" s="90"/>
      <c r="G84" s="90"/>
      <c r="H84" s="90"/>
      <c r="I84" s="87"/>
      <c r="J84" s="88"/>
      <c r="K84" s="304">
        <v>0.05</v>
      </c>
      <c r="L84" s="858">
        <f>N78*K84</f>
        <v>44.150711076275677</v>
      </c>
      <c r="M84" s="859"/>
      <c r="N84" s="51"/>
    </row>
    <row r="85" spans="1:14" ht="15.75" thickBot="1">
      <c r="B85" s="91" t="s">
        <v>974</v>
      </c>
      <c r="C85" s="92"/>
      <c r="D85" s="92"/>
      <c r="E85" s="92"/>
      <c r="F85" s="92"/>
      <c r="G85" s="92"/>
      <c r="H85" s="92"/>
      <c r="I85" s="93"/>
      <c r="J85" s="94"/>
      <c r="K85" s="305">
        <v>0.05</v>
      </c>
      <c r="L85" s="860">
        <f>N78*K85</f>
        <v>44.150711076275677</v>
      </c>
      <c r="M85" s="861"/>
      <c r="N85" s="51"/>
    </row>
    <row r="86" spans="1:14" ht="15.75" thickBot="1">
      <c r="B86" s="824" t="s">
        <v>953</v>
      </c>
      <c r="C86" s="825"/>
      <c r="D86" s="825"/>
      <c r="E86" s="825"/>
      <c r="F86" s="825"/>
      <c r="G86" s="825"/>
      <c r="H86" s="825"/>
      <c r="I86" s="825"/>
      <c r="J86" s="825"/>
      <c r="K86" s="825"/>
      <c r="L86" s="825"/>
      <c r="M86" s="826"/>
      <c r="N86" s="52">
        <f>L83+L84+L85</f>
        <v>264.90426645765405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1147.9184879831676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600</v>
      </c>
      <c r="N36" s="272">
        <f>K36/M36</f>
        <v>203.44249987197904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600</v>
      </c>
      <c r="N37" s="272">
        <f>K37/M37</f>
        <v>254.3031248399738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600</v>
      </c>
      <c r="N38" s="272">
        <f>K38/M38</f>
        <v>135.62833324798603</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0.44780884086334993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593.82176680080215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74.20287575844651</v>
      </c>
      <c r="N48" s="272">
        <f>K48*M48</f>
        <v>222.60862727533953</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222.60862727533953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44.780884086334993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861.21127816247667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172.24225563249536</v>
      </c>
      <c r="M82" s="859"/>
      <c r="N82" s="51"/>
    </row>
    <row r="83" spans="1:14">
      <c r="B83" s="89" t="s">
        <v>973</v>
      </c>
      <c r="C83" s="90"/>
      <c r="D83" s="90"/>
      <c r="E83" s="90"/>
      <c r="F83" s="90"/>
      <c r="G83" s="90"/>
      <c r="H83" s="90"/>
      <c r="I83" s="87"/>
      <c r="J83" s="88"/>
      <c r="K83" s="304">
        <v>0.05</v>
      </c>
      <c r="L83" s="858">
        <f>N77*K83</f>
        <v>43.060563908123839</v>
      </c>
      <c r="M83" s="859"/>
      <c r="N83" s="51"/>
    </row>
    <row r="84" spans="1:14" ht="15.75" thickBot="1">
      <c r="B84" s="91" t="s">
        <v>974</v>
      </c>
      <c r="C84" s="92"/>
      <c r="D84" s="92"/>
      <c r="E84" s="92"/>
      <c r="F84" s="92"/>
      <c r="G84" s="92"/>
      <c r="H84" s="92"/>
      <c r="I84" s="93"/>
      <c r="J84" s="94"/>
      <c r="K84" s="305">
        <v>0.05</v>
      </c>
      <c r="L84" s="860">
        <f>N77*K84</f>
        <v>43.060563908123839</v>
      </c>
      <c r="M84" s="861"/>
      <c r="N84" s="51"/>
    </row>
    <row r="85" spans="1:14" ht="15.75" thickBot="1">
      <c r="B85" s="824" t="s">
        <v>953</v>
      </c>
      <c r="C85" s="825"/>
      <c r="D85" s="825"/>
      <c r="E85" s="825"/>
      <c r="F85" s="825"/>
      <c r="G85" s="825"/>
      <c r="H85" s="825"/>
      <c r="I85" s="825"/>
      <c r="J85" s="825"/>
      <c r="K85" s="825"/>
      <c r="L85" s="825"/>
      <c r="M85" s="826"/>
      <c r="N85" s="52">
        <f>L82+L83+L84</f>
        <v>258.36338344874304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1119.5746616112197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45</v>
      </c>
      <c r="N37" s="272">
        <f>K37/M37</f>
        <v>3390.7083311996507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11.941569089689333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7923.5943418888746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74.20287575844651</v>
      </c>
      <c r="N48" s="272">
        <f>K48*M48</f>
        <v>1855.0718939611627</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41651.105086428171</v>
      </c>
      <c r="N49" s="272">
        <f>K49*M49</f>
        <v>52063.881358035214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53918.953251996376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8">
        <f>VLOOKUP(A58,TRANSPORTE!A5:D117,4,FALSE)</f>
        <v>1122.7940548877348</v>
      </c>
      <c r="M58" s="829"/>
      <c r="N58" s="287">
        <f>K58*L58</f>
        <v>1403.4925686096685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1403.4925686096685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597.07845448446665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63843.11861697938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12768.623723395876</v>
      </c>
      <c r="M82" s="859"/>
      <c r="N82" s="51"/>
    </row>
    <row r="83" spans="1:14">
      <c r="B83" s="89" t="s">
        <v>973</v>
      </c>
      <c r="C83" s="90"/>
      <c r="D83" s="90"/>
      <c r="E83" s="90"/>
      <c r="F83" s="90"/>
      <c r="G83" s="90"/>
      <c r="H83" s="90"/>
      <c r="I83" s="87"/>
      <c r="J83" s="88"/>
      <c r="K83" s="304">
        <v>0.05</v>
      </c>
      <c r="L83" s="858">
        <f>N77*K83</f>
        <v>3192.1559308489691</v>
      </c>
      <c r="M83" s="859"/>
      <c r="N83" s="51"/>
    </row>
    <row r="84" spans="1:14" ht="15.75" thickBot="1">
      <c r="B84" s="91" t="s">
        <v>974</v>
      </c>
      <c r="C84" s="92"/>
      <c r="D84" s="92"/>
      <c r="E84" s="92"/>
      <c r="F84" s="92"/>
      <c r="G84" s="92"/>
      <c r="H84" s="92"/>
      <c r="I84" s="93"/>
      <c r="J84" s="94"/>
      <c r="K84" s="305">
        <v>0.05</v>
      </c>
      <c r="L84" s="860">
        <f>N77*K84</f>
        <v>3192.1559308489691</v>
      </c>
      <c r="M84" s="861"/>
      <c r="N84" s="51"/>
    </row>
    <row r="85" spans="1:14" ht="15.75" thickBot="1">
      <c r="B85" s="824" t="s">
        <v>953</v>
      </c>
      <c r="C85" s="825"/>
      <c r="D85" s="825"/>
      <c r="E85" s="825"/>
      <c r="F85" s="825"/>
      <c r="G85" s="825"/>
      <c r="H85" s="825"/>
      <c r="I85" s="825"/>
      <c r="J85" s="825"/>
      <c r="K85" s="825"/>
      <c r="L85" s="825"/>
      <c r="M85" s="826"/>
      <c r="N85" s="52">
        <f>L82+L83+L84</f>
        <v>19152.935585093815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82996.054202073195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29.25"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5633.0583111483538</v>
      </c>
      <c r="N48" s="272">
        <f>K48*M48</f>
        <v>5633.0583111483538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5633.0583111483538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5633.0583111483538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1126.6116622296709</v>
      </c>
      <c r="M83" s="859"/>
      <c r="N83" s="51"/>
    </row>
    <row r="84" spans="1:14">
      <c r="B84" s="89" t="s">
        <v>973</v>
      </c>
      <c r="C84" s="90"/>
      <c r="D84" s="90"/>
      <c r="E84" s="90"/>
      <c r="F84" s="90"/>
      <c r="G84" s="90"/>
      <c r="H84" s="90"/>
      <c r="I84" s="87"/>
      <c r="J84" s="88"/>
      <c r="K84" s="304">
        <v>0.05</v>
      </c>
      <c r="L84" s="858">
        <f>N78*K84</f>
        <v>281.65291555741771</v>
      </c>
      <c r="M84" s="859"/>
      <c r="N84" s="51"/>
    </row>
    <row r="85" spans="1:14" ht="15.75" thickBot="1">
      <c r="B85" s="91" t="s">
        <v>974</v>
      </c>
      <c r="C85" s="92"/>
      <c r="D85" s="92"/>
      <c r="E85" s="92"/>
      <c r="F85" s="92"/>
      <c r="G85" s="92"/>
      <c r="H85" s="92"/>
      <c r="I85" s="93"/>
      <c r="J85" s="94"/>
      <c r="K85" s="305">
        <v>0.05</v>
      </c>
      <c r="L85" s="860">
        <f>N78*K85</f>
        <v>281.65291555741771</v>
      </c>
      <c r="M85" s="861"/>
      <c r="N85" s="51"/>
    </row>
    <row r="86" spans="1:14" ht="15.75" thickBot="1">
      <c r="B86" s="824" t="s">
        <v>953</v>
      </c>
      <c r="C86" s="825"/>
      <c r="D86" s="825"/>
      <c r="E86" s="825"/>
      <c r="F86" s="825"/>
      <c r="G86" s="825"/>
      <c r="H86" s="825"/>
      <c r="I86" s="825"/>
      <c r="J86" s="825"/>
      <c r="K86" s="825"/>
      <c r="L86" s="825"/>
      <c r="M86" s="826"/>
      <c r="N86" s="52">
        <f>L83+L84+L85</f>
        <v>1689.9174933445061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7322.9758044928603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3302.0324234234154</v>
      </c>
      <c r="N48" s="272">
        <f>K48*M48</f>
        <v>3302.0324234234154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3302.0324234234154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3302.0324234234154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660.40648468468316</v>
      </c>
      <c r="M83" s="859"/>
      <c r="N83" s="51"/>
    </row>
    <row r="84" spans="1:14">
      <c r="B84" s="89" t="s">
        <v>973</v>
      </c>
      <c r="C84" s="90"/>
      <c r="D84" s="90"/>
      <c r="E84" s="90"/>
      <c r="F84" s="90"/>
      <c r="G84" s="90"/>
      <c r="H84" s="90"/>
      <c r="I84" s="87"/>
      <c r="J84" s="88"/>
      <c r="K84" s="304">
        <v>0.05</v>
      </c>
      <c r="L84" s="858">
        <f>N78*K84</f>
        <v>165.10162117117079</v>
      </c>
      <c r="M84" s="859"/>
      <c r="N84" s="51"/>
    </row>
    <row r="85" spans="1:14" ht="15.75" thickBot="1">
      <c r="B85" s="91" t="s">
        <v>974</v>
      </c>
      <c r="C85" s="92"/>
      <c r="D85" s="92"/>
      <c r="E85" s="92"/>
      <c r="F85" s="92"/>
      <c r="G85" s="92"/>
      <c r="H85" s="92"/>
      <c r="I85" s="93"/>
      <c r="J85" s="94"/>
      <c r="K85" s="305">
        <v>0.05</v>
      </c>
      <c r="L85" s="860">
        <f>N78*K85</f>
        <v>165.10162117117079</v>
      </c>
      <c r="M85" s="861"/>
      <c r="N85" s="51"/>
    </row>
    <row r="86" spans="1:14" ht="15.75" thickBot="1">
      <c r="B86" s="824" t="s">
        <v>953</v>
      </c>
      <c r="C86" s="825"/>
      <c r="D86" s="825"/>
      <c r="E86" s="825"/>
      <c r="F86" s="825"/>
      <c r="G86" s="825"/>
      <c r="H86" s="825"/>
      <c r="I86" s="825"/>
      <c r="J86" s="825"/>
      <c r="K86" s="825"/>
      <c r="L86" s="825"/>
      <c r="M86" s="826"/>
      <c r="N86" s="52">
        <f>L83+L84+L85</f>
        <v>990.60972702702475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4292.6421504504397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ht="18.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74.20287575844651</v>
      </c>
      <c r="N48" s="272">
        <f>K48*M48</f>
        <v>74.20287575844651</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3302.0324234234154</v>
      </c>
      <c r="N49" s="272">
        <f>K49*M49</f>
        <v>1188.7316724324294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1262.9345481908758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0" t="s">
        <v>963</v>
      </c>
      <c r="C68" s="851"/>
      <c r="D68" s="851"/>
      <c r="E68" s="851"/>
      <c r="F68" s="851"/>
      <c r="G68" s="851"/>
      <c r="H68" s="851"/>
      <c r="I68" s="73" t="s">
        <v>964</v>
      </c>
      <c r="J68" s="75" t="s">
        <v>1410</v>
      </c>
      <c r="K68" s="74" t="s">
        <v>966</v>
      </c>
      <c r="L68" s="852" t="s">
        <v>950</v>
      </c>
      <c r="M68" s="853"/>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1"/>
      <c r="C74" s="812"/>
      <c r="D74" s="812"/>
      <c r="E74" s="812"/>
      <c r="F74" s="812"/>
      <c r="G74" s="812"/>
      <c r="H74" s="812"/>
      <c r="I74" s="126"/>
      <c r="J74" s="126"/>
      <c r="K74" s="126"/>
      <c r="L74" s="912"/>
      <c r="M74" s="912"/>
      <c r="N74" s="45"/>
    </row>
    <row r="75" spans="2:15" ht="15.75" thickBot="1">
      <c r="B75" s="824" t="s">
        <v>953</v>
      </c>
      <c r="C75" s="825"/>
      <c r="D75" s="825"/>
      <c r="E75" s="825"/>
      <c r="F75" s="825"/>
      <c r="G75" s="825"/>
      <c r="H75" s="825"/>
      <c r="I75" s="831"/>
      <c r="J75" s="831"/>
      <c r="K75" s="831"/>
      <c r="L75" s="831"/>
      <c r="M75" s="832"/>
      <c r="N75" s="301"/>
    </row>
    <row r="76" spans="2:15" ht="15.75" thickBot="1">
      <c r="B76" s="33"/>
      <c r="C76" s="34"/>
      <c r="D76" s="34"/>
      <c r="E76" s="34"/>
      <c r="F76" s="34"/>
      <c r="G76" s="34"/>
      <c r="H76" s="34"/>
      <c r="I76" s="34"/>
      <c r="J76" s="34"/>
      <c r="K76" s="34"/>
      <c r="L76" s="34"/>
      <c r="M76" s="34"/>
      <c r="N76" s="35"/>
    </row>
    <row r="77" spans="2:15" ht="15.75" thickBot="1">
      <c r="B77" s="824" t="s">
        <v>967</v>
      </c>
      <c r="C77" s="825"/>
      <c r="D77" s="825"/>
      <c r="E77" s="825"/>
      <c r="F77" s="825"/>
      <c r="G77" s="825"/>
      <c r="H77" s="825"/>
      <c r="I77" s="825"/>
      <c r="J77" s="825"/>
      <c r="K77" s="825"/>
      <c r="L77" s="825"/>
      <c r="M77" s="826"/>
      <c r="N77" s="99">
        <f>N43+N53+N64+N75</f>
        <v>1262.9345481908758</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252.58690963817517</v>
      </c>
      <c r="M82" s="859"/>
      <c r="N82" s="51"/>
    </row>
    <row r="83" spans="1:14">
      <c r="B83" s="89" t="s">
        <v>973</v>
      </c>
      <c r="C83" s="90"/>
      <c r="D83" s="90"/>
      <c r="E83" s="90"/>
      <c r="F83" s="90"/>
      <c r="G83" s="90"/>
      <c r="H83" s="90"/>
      <c r="I83" s="87"/>
      <c r="J83" s="88"/>
      <c r="K83" s="304">
        <v>0.05</v>
      </c>
      <c r="L83" s="858">
        <f>N77*K83</f>
        <v>63.146727409543793</v>
      </c>
      <c r="M83" s="859"/>
      <c r="N83" s="51"/>
    </row>
    <row r="84" spans="1:14" ht="15.75" thickBot="1">
      <c r="B84" s="91" t="s">
        <v>974</v>
      </c>
      <c r="C84" s="92"/>
      <c r="D84" s="92"/>
      <c r="E84" s="92"/>
      <c r="F84" s="92"/>
      <c r="G84" s="92"/>
      <c r="H84" s="92"/>
      <c r="I84" s="93"/>
      <c r="J84" s="94"/>
      <c r="K84" s="305">
        <v>0.05</v>
      </c>
      <c r="L84" s="860">
        <f>N77*K84</f>
        <v>63.146727409543793</v>
      </c>
      <c r="M84" s="861"/>
      <c r="N84" s="51"/>
    </row>
    <row r="85" spans="1:14" ht="15.75" thickBot="1">
      <c r="B85" s="824" t="s">
        <v>953</v>
      </c>
      <c r="C85" s="825"/>
      <c r="D85" s="825"/>
      <c r="E85" s="825"/>
      <c r="F85" s="825"/>
      <c r="G85" s="825"/>
      <c r="H85" s="825"/>
      <c r="I85" s="825"/>
      <c r="J85" s="825"/>
      <c r="K85" s="825"/>
      <c r="L85" s="825"/>
      <c r="M85" s="826"/>
      <c r="N85" s="52">
        <f>L82+L83+L84</f>
        <v>378.88036445726277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1641.8149126481385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45</v>
      </c>
      <c r="N37" s="272">
        <f>K37/M37</f>
        <v>3390.7083311996507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7917.6235573440299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41651.105086428171</v>
      </c>
      <c r="N48" s="272">
        <f>K48*M48</f>
        <v>52063.881358035214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74.20287575844651</v>
      </c>
      <c r="N49" s="272">
        <f>K49*M49</f>
        <v>1855.0718939611627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53918.953251996376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8">
        <f>VLOOKUP(A59,TRANSPORTE!A5:D123,4,FALSE)</f>
        <v>1122.7940548877348</v>
      </c>
      <c r="M59" s="829"/>
      <c r="N59" s="287">
        <f>K59*L59</f>
        <v>1403.4925686096685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1403.4925686096685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63837.147832434537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12767.429566486908</v>
      </c>
      <c r="M83" s="859"/>
      <c r="N83" s="51"/>
    </row>
    <row r="84" spans="1:14">
      <c r="B84" s="89" t="s">
        <v>973</v>
      </c>
      <c r="C84" s="90"/>
      <c r="D84" s="90"/>
      <c r="E84" s="90"/>
      <c r="F84" s="90"/>
      <c r="G84" s="90"/>
      <c r="H84" s="90"/>
      <c r="I84" s="87"/>
      <c r="J84" s="88"/>
      <c r="K84" s="304">
        <v>0.05</v>
      </c>
      <c r="L84" s="858">
        <f>N78*K84</f>
        <v>3191.8573916217269</v>
      </c>
      <c r="M84" s="859"/>
      <c r="N84" s="51"/>
    </row>
    <row r="85" spans="1:14" ht="15.75" thickBot="1">
      <c r="B85" s="91" t="s">
        <v>974</v>
      </c>
      <c r="C85" s="92"/>
      <c r="D85" s="92"/>
      <c r="E85" s="92"/>
      <c r="F85" s="92"/>
      <c r="G85" s="92"/>
      <c r="H85" s="92"/>
      <c r="I85" s="93"/>
      <c r="J85" s="94"/>
      <c r="K85" s="305">
        <v>0.05</v>
      </c>
      <c r="L85" s="860">
        <f>N78*K85</f>
        <v>3191.8573916217269</v>
      </c>
      <c r="M85" s="861"/>
      <c r="N85" s="51"/>
    </row>
    <row r="86" spans="1:14" ht="15.75" thickBot="1">
      <c r="B86" s="824" t="s">
        <v>953</v>
      </c>
      <c r="C86" s="825"/>
      <c r="D86" s="825"/>
      <c r="E86" s="825"/>
      <c r="F86" s="825"/>
      <c r="G86" s="825"/>
      <c r="H86" s="825"/>
      <c r="I86" s="825"/>
      <c r="J86" s="825"/>
      <c r="K86" s="825"/>
      <c r="L86" s="825"/>
      <c r="M86" s="826"/>
      <c r="N86" s="52">
        <f>L83+L84+L85</f>
        <v>19151.144349730363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82988.292182164907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45</v>
      </c>
      <c r="N37" s="272">
        <f>K37/M37</f>
        <v>3390.7083311996507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7917.6235573440299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38994.989264470583</v>
      </c>
      <c r="N48" s="272">
        <f>K48*M48</f>
        <v>50693.486043811761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52474.355062014474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62045.807980065161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12409.161596013033</v>
      </c>
      <c r="M83" s="859"/>
      <c r="N83" s="51"/>
    </row>
    <row r="84" spans="1:14">
      <c r="B84" s="89" t="s">
        <v>973</v>
      </c>
      <c r="C84" s="90"/>
      <c r="D84" s="90"/>
      <c r="E84" s="90"/>
      <c r="F84" s="90"/>
      <c r="G84" s="90"/>
      <c r="H84" s="90"/>
      <c r="I84" s="87"/>
      <c r="J84" s="88"/>
      <c r="K84" s="304">
        <v>0.05</v>
      </c>
      <c r="L84" s="858">
        <f>N78*K84</f>
        <v>3102.2903990032582</v>
      </c>
      <c r="M84" s="859"/>
      <c r="N84" s="51"/>
    </row>
    <row r="85" spans="1:14" ht="15.75" thickBot="1">
      <c r="B85" s="91" t="s">
        <v>974</v>
      </c>
      <c r="C85" s="92"/>
      <c r="D85" s="92"/>
      <c r="E85" s="92"/>
      <c r="F85" s="92"/>
      <c r="G85" s="92"/>
      <c r="H85" s="92"/>
      <c r="I85" s="93"/>
      <c r="J85" s="94"/>
      <c r="K85" s="305">
        <v>0.05</v>
      </c>
      <c r="L85" s="860">
        <f>N78*K85</f>
        <v>3102.2903990032582</v>
      </c>
      <c r="M85" s="861"/>
      <c r="N85" s="51"/>
    </row>
    <row r="86" spans="1:14" ht="15.75" thickBot="1">
      <c r="B86" s="824" t="s">
        <v>953</v>
      </c>
      <c r="C86" s="825"/>
      <c r="D86" s="825"/>
      <c r="E86" s="825"/>
      <c r="F86" s="825"/>
      <c r="G86" s="825"/>
      <c r="H86" s="825"/>
      <c r="I86" s="825"/>
      <c r="J86" s="825"/>
      <c r="K86" s="825"/>
      <c r="L86" s="825"/>
      <c r="M86" s="826"/>
      <c r="N86" s="52">
        <f>L83+L84+L85</f>
        <v>18613.742394019548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80659.550374084705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45</v>
      </c>
      <c r="N37" s="272">
        <f>K37/M37</f>
        <v>3390.7083311996507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7917.6235573440299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42130.092794922093</v>
      </c>
      <c r="N48" s="272">
        <f>K48*M48</f>
        <v>54769.120633398721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56549.989651601434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66121.442569652121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13224.288513930425</v>
      </c>
      <c r="M83" s="859"/>
      <c r="N83" s="51"/>
    </row>
    <row r="84" spans="1:14">
      <c r="B84" s="89" t="s">
        <v>973</v>
      </c>
      <c r="C84" s="90"/>
      <c r="D84" s="90"/>
      <c r="E84" s="90"/>
      <c r="F84" s="90"/>
      <c r="G84" s="90"/>
      <c r="H84" s="90"/>
      <c r="I84" s="87"/>
      <c r="J84" s="88"/>
      <c r="K84" s="304">
        <v>0.05</v>
      </c>
      <c r="L84" s="858">
        <f>N78*K84</f>
        <v>3306.0721284826063</v>
      </c>
      <c r="M84" s="859"/>
      <c r="N84" s="51"/>
    </row>
    <row r="85" spans="1:14" ht="15.75" thickBot="1">
      <c r="B85" s="91" t="s">
        <v>974</v>
      </c>
      <c r="C85" s="92"/>
      <c r="D85" s="92"/>
      <c r="E85" s="92"/>
      <c r="F85" s="92"/>
      <c r="G85" s="92"/>
      <c r="H85" s="92"/>
      <c r="I85" s="93"/>
      <c r="J85" s="94"/>
      <c r="K85" s="305">
        <v>0.05</v>
      </c>
      <c r="L85" s="860">
        <f>N78*K85</f>
        <v>3306.0721284826063</v>
      </c>
      <c r="M85" s="861"/>
      <c r="N85" s="51"/>
    </row>
    <row r="86" spans="1:14" ht="15.75" thickBot="1">
      <c r="B86" s="824" t="s">
        <v>953</v>
      </c>
      <c r="C86" s="825"/>
      <c r="D86" s="825"/>
      <c r="E86" s="825"/>
      <c r="F86" s="825"/>
      <c r="G86" s="825"/>
      <c r="H86" s="825"/>
      <c r="I86" s="825"/>
      <c r="J86" s="825"/>
      <c r="K86" s="825"/>
      <c r="L86" s="825"/>
      <c r="M86" s="826"/>
      <c r="N86" s="52">
        <f>L83+L84+L85</f>
        <v>19836.432770895637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85957.875340547762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45</v>
      </c>
      <c r="N37" s="272">
        <f>K37/M37</f>
        <v>3390.7083311996507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7917.6235573440299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49564.815052849524</v>
      </c>
      <c r="N48" s="272">
        <f>K48*M48</f>
        <v>64434.259568704387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66215.1285869071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75786.581504957794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15157.316300991559</v>
      </c>
      <c r="M83" s="859"/>
      <c r="N83" s="51"/>
    </row>
    <row r="84" spans="1:14">
      <c r="B84" s="89" t="s">
        <v>973</v>
      </c>
      <c r="C84" s="90"/>
      <c r="D84" s="90"/>
      <c r="E84" s="90"/>
      <c r="F84" s="90"/>
      <c r="G84" s="90"/>
      <c r="H84" s="90"/>
      <c r="I84" s="87"/>
      <c r="J84" s="88"/>
      <c r="K84" s="304">
        <v>0.05</v>
      </c>
      <c r="L84" s="858">
        <f>N78*K84</f>
        <v>3789.3290752478897</v>
      </c>
      <c r="M84" s="859"/>
      <c r="N84" s="51"/>
    </row>
    <row r="85" spans="1:14" ht="15.75" thickBot="1">
      <c r="B85" s="91" t="s">
        <v>974</v>
      </c>
      <c r="C85" s="92"/>
      <c r="D85" s="92"/>
      <c r="E85" s="92"/>
      <c r="F85" s="92"/>
      <c r="G85" s="92"/>
      <c r="H85" s="92"/>
      <c r="I85" s="93"/>
      <c r="J85" s="94"/>
      <c r="K85" s="305">
        <v>0.05</v>
      </c>
      <c r="L85" s="860">
        <f>N78*K85</f>
        <v>3789.3290752478897</v>
      </c>
      <c r="M85" s="861"/>
      <c r="N85" s="51"/>
    </row>
    <row r="86" spans="1:14" ht="15.75" thickBot="1">
      <c r="B86" s="824" t="s">
        <v>953</v>
      </c>
      <c r="C86" s="825"/>
      <c r="D86" s="825"/>
      <c r="E86" s="825"/>
      <c r="F86" s="825"/>
      <c r="G86" s="825"/>
      <c r="H86" s="825"/>
      <c r="I86" s="825"/>
      <c r="J86" s="825"/>
      <c r="K86" s="825"/>
      <c r="L86" s="825"/>
      <c r="M86" s="826"/>
      <c r="N86" s="52">
        <f>L83+L84+L85</f>
        <v>22735.974451487338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98522.55595644514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20344.249987197905</v>
      </c>
      <c r="L36" s="270"/>
      <c r="M36" s="271">
        <v>2.5</v>
      </c>
      <c r="N36" s="272">
        <f>K36/M36</f>
        <v>8137.6999948791617</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403"/>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8945.7256039151816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38994.989264470583</v>
      </c>
      <c r="N48" s="272">
        <f>K48*M48</f>
        <v>50693.486043811761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52474.355062014474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78637.343752872257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15727.468750574451</v>
      </c>
      <c r="M83" s="859"/>
      <c r="N83" s="51"/>
    </row>
    <row r="84" spans="1:14">
      <c r="B84" s="89" t="s">
        <v>973</v>
      </c>
      <c r="C84" s="90"/>
      <c r="D84" s="90"/>
      <c r="E84" s="90"/>
      <c r="F84" s="90"/>
      <c r="G84" s="90"/>
      <c r="H84" s="90"/>
      <c r="I84" s="87"/>
      <c r="J84" s="88"/>
      <c r="K84" s="304">
        <v>0.05</v>
      </c>
      <c r="L84" s="858">
        <f>N78*K84</f>
        <v>3931.8671876436129</v>
      </c>
      <c r="M84" s="859"/>
      <c r="N84" s="51"/>
    </row>
    <row r="85" spans="1:14" ht="15.75" thickBot="1">
      <c r="B85" s="91" t="s">
        <v>974</v>
      </c>
      <c r="C85" s="92"/>
      <c r="D85" s="92"/>
      <c r="E85" s="92"/>
      <c r="F85" s="92"/>
      <c r="G85" s="92"/>
      <c r="H85" s="92"/>
      <c r="I85" s="93"/>
      <c r="J85" s="94"/>
      <c r="K85" s="305">
        <v>0.05</v>
      </c>
      <c r="L85" s="860">
        <f>N78*K85</f>
        <v>3931.8671876436129</v>
      </c>
      <c r="M85" s="861"/>
      <c r="N85" s="51"/>
    </row>
    <row r="86" spans="1:14" ht="15.75" thickBot="1">
      <c r="B86" s="824" t="s">
        <v>953</v>
      </c>
      <c r="C86" s="825"/>
      <c r="D86" s="825"/>
      <c r="E86" s="825"/>
      <c r="F86" s="825"/>
      <c r="G86" s="825"/>
      <c r="H86" s="825"/>
      <c r="I86" s="825"/>
      <c r="J86" s="825"/>
      <c r="K86" s="825"/>
      <c r="L86" s="825"/>
      <c r="M86" s="826"/>
      <c r="N86" s="52">
        <f>L83+L84+L85</f>
        <v>23591.203125861677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102228.54687873393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20344.249987197905</v>
      </c>
      <c r="L36" s="270"/>
      <c r="M36" s="271">
        <v>2.5</v>
      </c>
      <c r="N36" s="272">
        <f>K36/M36</f>
        <v>8137.6999948791617</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8945.7256039151816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42130.092794922093</v>
      </c>
      <c r="N48" s="272">
        <f>K48*M48</f>
        <v>54769.120633398721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56549.989651601434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82712.978342459202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16542.595668491842</v>
      </c>
      <c r="M83" s="859"/>
      <c r="N83" s="51"/>
    </row>
    <row r="84" spans="1:14">
      <c r="B84" s="89" t="s">
        <v>973</v>
      </c>
      <c r="C84" s="90"/>
      <c r="D84" s="90"/>
      <c r="E84" s="90"/>
      <c r="F84" s="90"/>
      <c r="G84" s="90"/>
      <c r="H84" s="90"/>
      <c r="I84" s="87"/>
      <c r="J84" s="88"/>
      <c r="K84" s="304">
        <v>0.05</v>
      </c>
      <c r="L84" s="858">
        <f>N78*K84</f>
        <v>4135.6489171229605</v>
      </c>
      <c r="M84" s="859"/>
      <c r="N84" s="51"/>
    </row>
    <row r="85" spans="1:14" ht="15.75" thickBot="1">
      <c r="B85" s="91" t="s">
        <v>974</v>
      </c>
      <c r="C85" s="92"/>
      <c r="D85" s="92"/>
      <c r="E85" s="92"/>
      <c r="F85" s="92"/>
      <c r="G85" s="92"/>
      <c r="H85" s="92"/>
      <c r="I85" s="93"/>
      <c r="J85" s="94"/>
      <c r="K85" s="305">
        <v>0.05</v>
      </c>
      <c r="L85" s="860">
        <f>N78*K85</f>
        <v>4135.6489171229605</v>
      </c>
      <c r="M85" s="861"/>
      <c r="N85" s="51"/>
    </row>
    <row r="86" spans="1:14" ht="15.75" thickBot="1">
      <c r="B86" s="824" t="s">
        <v>953</v>
      </c>
      <c r="C86" s="825"/>
      <c r="D86" s="825"/>
      <c r="E86" s="825"/>
      <c r="F86" s="825"/>
      <c r="G86" s="825"/>
      <c r="H86" s="825"/>
      <c r="I86" s="825"/>
      <c r="J86" s="825"/>
      <c r="K86" s="825"/>
      <c r="L86" s="825"/>
      <c r="M86" s="826"/>
      <c r="N86" s="52">
        <f>L83+L84+L85</f>
        <v>24813.893502737767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107526.87184519696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20344.249987197905</v>
      </c>
      <c r="L36" s="270"/>
      <c r="M36" s="271">
        <v>2.5</v>
      </c>
      <c r="N36" s="272">
        <f>K36/M36</f>
        <v>8137.6999948791617</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8945.7256039151816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49564.815052849524</v>
      </c>
      <c r="N48" s="272">
        <f>K48*M48</f>
        <v>64434.259568704387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66215.1285869071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92378.117277764875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18475.623455552977</v>
      </c>
      <c r="M83" s="859"/>
      <c r="N83" s="51"/>
    </row>
    <row r="84" spans="1:14">
      <c r="B84" s="89" t="s">
        <v>973</v>
      </c>
      <c r="C84" s="90"/>
      <c r="D84" s="90"/>
      <c r="E84" s="90"/>
      <c r="F84" s="90"/>
      <c r="G84" s="90"/>
      <c r="H84" s="90"/>
      <c r="I84" s="87"/>
      <c r="J84" s="88"/>
      <c r="K84" s="304">
        <v>0.05</v>
      </c>
      <c r="L84" s="858">
        <f>N78*K84</f>
        <v>4618.9058638882443</v>
      </c>
      <c r="M84" s="859"/>
      <c r="N84" s="51"/>
    </row>
    <row r="85" spans="1:14" ht="15.75" thickBot="1">
      <c r="B85" s="91" t="s">
        <v>974</v>
      </c>
      <c r="C85" s="92"/>
      <c r="D85" s="92"/>
      <c r="E85" s="92"/>
      <c r="F85" s="92"/>
      <c r="G85" s="92"/>
      <c r="H85" s="92"/>
      <c r="I85" s="93"/>
      <c r="J85" s="94"/>
      <c r="K85" s="305">
        <v>0.05</v>
      </c>
      <c r="L85" s="860">
        <f>N78*K85</f>
        <v>4618.9058638882443</v>
      </c>
      <c r="M85" s="861"/>
      <c r="N85" s="51"/>
    </row>
    <row r="86" spans="1:14" ht="15.75" thickBot="1">
      <c r="B86" s="824" t="s">
        <v>953</v>
      </c>
      <c r="C86" s="825"/>
      <c r="D86" s="825"/>
      <c r="E86" s="825"/>
      <c r="F86" s="825"/>
      <c r="G86" s="825"/>
      <c r="H86" s="825"/>
      <c r="I86" s="825"/>
      <c r="J86" s="825"/>
      <c r="K86" s="825"/>
      <c r="L86" s="825"/>
      <c r="M86" s="826"/>
      <c r="N86" s="52">
        <f>L83+L84+L85</f>
        <v>27713.435183329468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120091.55246109434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45</v>
      </c>
      <c r="N37" s="272">
        <f>K37/M37</f>
        <v>3390.7083311996507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7917.6235573440299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69390.741073989338</v>
      </c>
      <c r="N48" s="272">
        <f>K48*M48</f>
        <v>90207.96339618614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91988.83241438886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101560.28533243955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20312.057066487912</v>
      </c>
      <c r="M83" s="859"/>
      <c r="N83" s="51"/>
    </row>
    <row r="84" spans="1:14">
      <c r="B84" s="89" t="s">
        <v>973</v>
      </c>
      <c r="C84" s="90"/>
      <c r="D84" s="90"/>
      <c r="E84" s="90"/>
      <c r="F84" s="90"/>
      <c r="G84" s="90"/>
      <c r="H84" s="90"/>
      <c r="I84" s="87"/>
      <c r="J84" s="88"/>
      <c r="K84" s="304">
        <v>0.05</v>
      </c>
      <c r="L84" s="858">
        <f>N78*K84</f>
        <v>5078.0142666219781</v>
      </c>
      <c r="M84" s="859"/>
      <c r="N84" s="51"/>
    </row>
    <row r="85" spans="1:14" ht="15.75" thickBot="1">
      <c r="B85" s="91" t="s">
        <v>974</v>
      </c>
      <c r="C85" s="92"/>
      <c r="D85" s="92"/>
      <c r="E85" s="92"/>
      <c r="F85" s="92"/>
      <c r="G85" s="92"/>
      <c r="H85" s="92"/>
      <c r="I85" s="93"/>
      <c r="J85" s="94"/>
      <c r="K85" s="305">
        <v>0.05</v>
      </c>
      <c r="L85" s="860">
        <f>N78*K85</f>
        <v>5078.0142666219781</v>
      </c>
      <c r="M85" s="861"/>
      <c r="N85" s="51"/>
    </row>
    <row r="86" spans="1:14" ht="15.75" thickBot="1">
      <c r="B86" s="824" t="s">
        <v>953</v>
      </c>
      <c r="C86" s="825"/>
      <c r="D86" s="825"/>
      <c r="E86" s="825"/>
      <c r="F86" s="825"/>
      <c r="G86" s="825"/>
      <c r="H86" s="825"/>
      <c r="I86" s="825"/>
      <c r="J86" s="825"/>
      <c r="K86" s="825"/>
      <c r="L86" s="825"/>
      <c r="M86" s="826"/>
      <c r="N86" s="52">
        <f>L83+L84+L85</f>
        <v>30468.085599731865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132028.37093217141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45</v>
      </c>
      <c r="N37" s="272">
        <f>K37/M37</f>
        <v>3390.7083311996507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7917.6235573440299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59477.778063419428</v>
      </c>
      <c r="N48" s="272">
        <f>K48*M48</f>
        <v>77321.111482445252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79101.980500647973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88673.433418698667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17734.686683739736</v>
      </c>
      <c r="M83" s="859"/>
      <c r="N83" s="51"/>
    </row>
    <row r="84" spans="1:14">
      <c r="B84" s="89" t="s">
        <v>973</v>
      </c>
      <c r="C84" s="90"/>
      <c r="D84" s="90"/>
      <c r="E84" s="90"/>
      <c r="F84" s="90"/>
      <c r="G84" s="90"/>
      <c r="H84" s="90"/>
      <c r="I84" s="87"/>
      <c r="J84" s="88"/>
      <c r="K84" s="304">
        <v>0.05</v>
      </c>
      <c r="L84" s="858">
        <f>N78*K84</f>
        <v>4433.6716709349339</v>
      </c>
      <c r="M84" s="859"/>
      <c r="N84" s="51"/>
    </row>
    <row r="85" spans="1:14" ht="15.75" thickBot="1">
      <c r="B85" s="91" t="s">
        <v>974</v>
      </c>
      <c r="C85" s="92"/>
      <c r="D85" s="92"/>
      <c r="E85" s="92"/>
      <c r="F85" s="92"/>
      <c r="G85" s="92"/>
      <c r="H85" s="92"/>
      <c r="I85" s="93"/>
      <c r="J85" s="94"/>
      <c r="K85" s="305">
        <v>0.05</v>
      </c>
      <c r="L85" s="860">
        <f>N78*K85</f>
        <v>4433.6716709349339</v>
      </c>
      <c r="M85" s="861"/>
      <c r="N85" s="51"/>
    </row>
    <row r="86" spans="1:14" ht="15.75" thickBot="1">
      <c r="B86" s="824" t="s">
        <v>953</v>
      </c>
      <c r="C86" s="825"/>
      <c r="D86" s="825"/>
      <c r="E86" s="825"/>
      <c r="F86" s="825"/>
      <c r="G86" s="825"/>
      <c r="H86" s="825"/>
      <c r="I86" s="825"/>
      <c r="J86" s="825"/>
      <c r="K86" s="825"/>
      <c r="L86" s="825"/>
      <c r="M86" s="826"/>
      <c r="N86" s="52">
        <f>L83+L84+L85</f>
        <v>26602.030025609605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115275.46344430828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152581.87490398428</v>
      </c>
      <c r="L37" s="270"/>
      <c r="M37" s="271">
        <v>45</v>
      </c>
      <c r="N37" s="272">
        <f>K37/M37</f>
        <v>3390.7083311996507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7917.6235573440299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44390.386364975457</v>
      </c>
      <c r="N48" s="272">
        <f>K48*M48</f>
        <v>57707.502274468097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59488.37129267081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69059.824210721505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13811.964842144302</v>
      </c>
      <c r="M83" s="859"/>
      <c r="N83" s="51"/>
    </row>
    <row r="84" spans="1:14">
      <c r="B84" s="89" t="s">
        <v>973</v>
      </c>
      <c r="C84" s="90"/>
      <c r="D84" s="90"/>
      <c r="E84" s="90"/>
      <c r="F84" s="90"/>
      <c r="G84" s="90"/>
      <c r="H84" s="90"/>
      <c r="I84" s="87"/>
      <c r="J84" s="88"/>
      <c r="K84" s="304">
        <v>0.05</v>
      </c>
      <c r="L84" s="858">
        <f>N78*K84</f>
        <v>3452.9912105360754</v>
      </c>
      <c r="M84" s="859"/>
      <c r="N84" s="51"/>
    </row>
    <row r="85" spans="1:14" ht="15.75" thickBot="1">
      <c r="B85" s="91" t="s">
        <v>974</v>
      </c>
      <c r="C85" s="92"/>
      <c r="D85" s="92"/>
      <c r="E85" s="92"/>
      <c r="F85" s="92"/>
      <c r="G85" s="92"/>
      <c r="H85" s="92"/>
      <c r="I85" s="93"/>
      <c r="J85" s="94"/>
      <c r="K85" s="305">
        <v>0.05</v>
      </c>
      <c r="L85" s="860">
        <f>N78*K85</f>
        <v>3452.9912105360754</v>
      </c>
      <c r="M85" s="861"/>
      <c r="N85" s="51"/>
    </row>
    <row r="86" spans="1:14" ht="15.75" thickBot="1">
      <c r="B86" s="824" t="s">
        <v>953</v>
      </c>
      <c r="C86" s="825"/>
      <c r="D86" s="825"/>
      <c r="E86" s="825"/>
      <c r="F86" s="825"/>
      <c r="G86" s="825"/>
      <c r="H86" s="825"/>
      <c r="I86" s="825"/>
      <c r="J86" s="825"/>
      <c r="K86" s="825"/>
      <c r="L86" s="825"/>
      <c r="M86" s="826"/>
      <c r="N86" s="52">
        <f>L83+L84+L85</f>
        <v>20717.947263216451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89777.771473937959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20344.249987197905</v>
      </c>
      <c r="L36" s="270"/>
      <c r="M36" s="271">
        <v>2.5</v>
      </c>
      <c r="N36" s="272">
        <f>K36/M36</f>
        <v>8137.6999948791617</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8945.7256039151816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69390.741073989338</v>
      </c>
      <c r="N48" s="272">
        <f>K48*M48</f>
        <v>90207.96339618614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91988.83241438886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118151.82110524664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23630.364221049327</v>
      </c>
      <c r="M83" s="859"/>
      <c r="N83" s="51"/>
    </row>
    <row r="84" spans="1:14">
      <c r="B84" s="89" t="s">
        <v>973</v>
      </c>
      <c r="C84" s="90"/>
      <c r="D84" s="90"/>
      <c r="E84" s="90"/>
      <c r="F84" s="90"/>
      <c r="G84" s="90"/>
      <c r="H84" s="90"/>
      <c r="I84" s="87"/>
      <c r="J84" s="88"/>
      <c r="K84" s="304">
        <v>0.05</v>
      </c>
      <c r="L84" s="858">
        <f>N78*K84</f>
        <v>5907.5910552623318</v>
      </c>
      <c r="M84" s="859"/>
      <c r="N84" s="51"/>
    </row>
    <row r="85" spans="1:14" ht="15.75" thickBot="1">
      <c r="B85" s="91" t="s">
        <v>974</v>
      </c>
      <c r="C85" s="92"/>
      <c r="D85" s="92"/>
      <c r="E85" s="92"/>
      <c r="F85" s="92"/>
      <c r="G85" s="92"/>
      <c r="H85" s="92"/>
      <c r="I85" s="93"/>
      <c r="J85" s="94"/>
      <c r="K85" s="305">
        <v>0.05</v>
      </c>
      <c r="L85" s="860">
        <f>N78*K85</f>
        <v>5907.5910552623318</v>
      </c>
      <c r="M85" s="861"/>
      <c r="N85" s="51"/>
    </row>
    <row r="86" spans="1:14" ht="15.75" thickBot="1">
      <c r="B86" s="824" t="s">
        <v>953</v>
      </c>
      <c r="C86" s="825"/>
      <c r="D86" s="825"/>
      <c r="E86" s="825"/>
      <c r="F86" s="825"/>
      <c r="G86" s="825"/>
      <c r="H86" s="825"/>
      <c r="I86" s="825"/>
      <c r="J86" s="825"/>
      <c r="K86" s="825"/>
      <c r="L86" s="825"/>
      <c r="M86" s="826"/>
      <c r="N86" s="52">
        <f>L83+L84+L85</f>
        <v>35445.546331573991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153597.36743682064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20344.249987197905</v>
      </c>
      <c r="L36" s="270"/>
      <c r="M36" s="271">
        <v>2.5</v>
      </c>
      <c r="N36" s="272">
        <f>K36/M36</f>
        <v>8137.6999948791617</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8945.7256039151816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59477.778063419428</v>
      </c>
      <c r="N48" s="272">
        <f>K48*M48</f>
        <v>77321.111482445252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79101.980500647973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105264.96919150575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21052.99383830115</v>
      </c>
      <c r="M83" s="859"/>
      <c r="N83" s="51"/>
    </row>
    <row r="84" spans="1:14">
      <c r="B84" s="89" t="s">
        <v>973</v>
      </c>
      <c r="C84" s="90"/>
      <c r="D84" s="90"/>
      <c r="E84" s="90"/>
      <c r="F84" s="90"/>
      <c r="G84" s="90"/>
      <c r="H84" s="90"/>
      <c r="I84" s="87"/>
      <c r="J84" s="88"/>
      <c r="K84" s="304">
        <v>0.05</v>
      </c>
      <c r="L84" s="858">
        <f>N78*K84</f>
        <v>5263.2484595752876</v>
      </c>
      <c r="M84" s="859"/>
      <c r="N84" s="51"/>
    </row>
    <row r="85" spans="1:14" ht="15.75" thickBot="1">
      <c r="B85" s="91" t="s">
        <v>974</v>
      </c>
      <c r="C85" s="92"/>
      <c r="D85" s="92"/>
      <c r="E85" s="92"/>
      <c r="F85" s="92"/>
      <c r="G85" s="92"/>
      <c r="H85" s="92"/>
      <c r="I85" s="93"/>
      <c r="J85" s="94"/>
      <c r="K85" s="305">
        <v>0.05</v>
      </c>
      <c r="L85" s="860">
        <f>N78*K85</f>
        <v>5263.2484595752876</v>
      </c>
      <c r="M85" s="861"/>
      <c r="N85" s="51"/>
    </row>
    <row r="86" spans="1:14" ht="15.75" thickBot="1">
      <c r="B86" s="824" t="s">
        <v>953</v>
      </c>
      <c r="C86" s="825"/>
      <c r="D86" s="825"/>
      <c r="E86" s="825"/>
      <c r="F86" s="825"/>
      <c r="G86" s="825"/>
      <c r="H86" s="825"/>
      <c r="I86" s="825"/>
      <c r="J86" s="825"/>
      <c r="K86" s="825"/>
      <c r="L86" s="825"/>
      <c r="M86" s="826"/>
      <c r="N86" s="52">
        <f>L83+L84+L85</f>
        <v>31579.490757451724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136844.45994895746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20344.249987197905</v>
      </c>
      <c r="L36" s="270"/>
      <c r="M36" s="271">
        <v>2.5</v>
      </c>
      <c r="N36" s="272">
        <f>K36/M36</f>
        <v>8137.6999948791617</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8945.7256039151816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44390.386364975457</v>
      </c>
      <c r="N48" s="272">
        <f>K48*M48</f>
        <v>57707.502274468097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59488.37129267081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812.88531247861022</v>
      </c>
      <c r="M59" s="829"/>
      <c r="N59" s="287">
        <f>K59*L59</f>
        <v>1056.7509062221934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1056.7509062221934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85651.359983528586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17130.271996705716</v>
      </c>
      <c r="M83" s="859"/>
      <c r="N83" s="51"/>
    </row>
    <row r="84" spans="1:14">
      <c r="B84" s="89" t="s">
        <v>973</v>
      </c>
      <c r="C84" s="90"/>
      <c r="D84" s="90"/>
      <c r="E84" s="90"/>
      <c r="F84" s="90"/>
      <c r="G84" s="90"/>
      <c r="H84" s="90"/>
      <c r="I84" s="87"/>
      <c r="J84" s="88"/>
      <c r="K84" s="304">
        <v>0.05</v>
      </c>
      <c r="L84" s="858">
        <f>N78*K84</f>
        <v>4282.5679991764291</v>
      </c>
      <c r="M84" s="859"/>
      <c r="N84" s="51"/>
    </row>
    <row r="85" spans="1:14" ht="15.75" thickBot="1">
      <c r="B85" s="91" t="s">
        <v>974</v>
      </c>
      <c r="C85" s="92"/>
      <c r="D85" s="92"/>
      <c r="E85" s="92"/>
      <c r="F85" s="92"/>
      <c r="G85" s="92"/>
      <c r="H85" s="92"/>
      <c r="I85" s="93"/>
      <c r="J85" s="94"/>
      <c r="K85" s="305">
        <v>0.05</v>
      </c>
      <c r="L85" s="860">
        <f>N78*K85</f>
        <v>4282.5679991764291</v>
      </c>
      <c r="M85" s="861"/>
      <c r="N85" s="51"/>
    </row>
    <row r="86" spans="1:14" ht="15.75" thickBot="1">
      <c r="B86" s="824" t="s">
        <v>953</v>
      </c>
      <c r="C86" s="825"/>
      <c r="D86" s="825"/>
      <c r="E86" s="825"/>
      <c r="F86" s="825"/>
      <c r="G86" s="825"/>
      <c r="H86" s="825"/>
      <c r="I86" s="825"/>
      <c r="J86" s="825"/>
      <c r="K86" s="825"/>
      <c r="L86" s="825"/>
      <c r="M86" s="826"/>
      <c r="N86" s="52">
        <f>L83+L84+L85</f>
        <v>25695.407995058576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111346.76797858716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30</v>
      </c>
      <c r="N36" s="272">
        <f>K36/M36</f>
        <v>4424.3030912992426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30</v>
      </c>
      <c r="N37" s="272">
        <f>K37/M37</f>
        <v>4407.9208305595466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30</v>
      </c>
      <c r="N38" s="272">
        <f>K38/M38</f>
        <v>2712.5666649597206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11553.746763635776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69390.741073989338</v>
      </c>
      <c r="N48" s="272">
        <f>K48*M48</f>
        <v>86738.426342486666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86738.426342486666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1122.7940548877348</v>
      </c>
      <c r="M59" s="829"/>
      <c r="N59" s="287">
        <f>K59*L59</f>
        <v>1403.4925686096685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1403.4925686096685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100591.28335645881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20118.256671291761</v>
      </c>
      <c r="M83" s="859"/>
      <c r="N83" s="51"/>
    </row>
    <row r="84" spans="1:14">
      <c r="B84" s="89" t="s">
        <v>973</v>
      </c>
      <c r="C84" s="90"/>
      <c r="D84" s="90"/>
      <c r="E84" s="90"/>
      <c r="F84" s="90"/>
      <c r="G84" s="90"/>
      <c r="H84" s="90"/>
      <c r="I84" s="87"/>
      <c r="J84" s="88"/>
      <c r="K84" s="304">
        <v>0.05</v>
      </c>
      <c r="L84" s="858">
        <f>N78*K84</f>
        <v>5029.5641678229404</v>
      </c>
      <c r="M84" s="859"/>
      <c r="N84" s="51"/>
    </row>
    <row r="85" spans="1:14" ht="15.75" thickBot="1">
      <c r="B85" s="91" t="s">
        <v>974</v>
      </c>
      <c r="C85" s="92"/>
      <c r="D85" s="92"/>
      <c r="E85" s="92"/>
      <c r="F85" s="92"/>
      <c r="G85" s="92"/>
      <c r="H85" s="92"/>
      <c r="I85" s="93"/>
      <c r="J85" s="94"/>
      <c r="K85" s="305">
        <v>0.05</v>
      </c>
      <c r="L85" s="860">
        <f>N78*K85</f>
        <v>5029.5641678229404</v>
      </c>
      <c r="M85" s="861"/>
      <c r="N85" s="51"/>
    </row>
    <row r="86" spans="1:14" ht="15.75" thickBot="1">
      <c r="B86" s="824" t="s">
        <v>953</v>
      </c>
      <c r="C86" s="825"/>
      <c r="D86" s="825"/>
      <c r="E86" s="825"/>
      <c r="F86" s="825"/>
      <c r="G86" s="825"/>
      <c r="H86" s="825"/>
      <c r="I86" s="825"/>
      <c r="J86" s="825"/>
      <c r="K86" s="825"/>
      <c r="L86" s="825"/>
      <c r="M86" s="826"/>
      <c r="N86" s="52">
        <f>L83+L84+L85</f>
        <v>30177.385006937642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130768.66836339646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30</v>
      </c>
      <c r="N36" s="272">
        <f>K36/M36</f>
        <v>4424.3030912992426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30</v>
      </c>
      <c r="N37" s="272">
        <f>K37/M37</f>
        <v>4407.9208305595466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30</v>
      </c>
      <c r="N38" s="272">
        <f>K38/M38</f>
        <v>2712.5666649597206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11553.746763635776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44390.386364975457</v>
      </c>
      <c r="N48" s="272">
        <f>K48*M48</f>
        <v>55487.982956219319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55487.982956219319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1122.7940548877348</v>
      </c>
      <c r="M59" s="829"/>
      <c r="N59" s="287">
        <f>K59*L59</f>
        <v>1403.4925686096685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1403.4925686096685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69340.83997019146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13868.167994038293</v>
      </c>
      <c r="M83" s="859"/>
      <c r="N83" s="51"/>
    </row>
    <row r="84" spans="1:14">
      <c r="B84" s="89" t="s">
        <v>973</v>
      </c>
      <c r="C84" s="90"/>
      <c r="D84" s="90"/>
      <c r="E84" s="90"/>
      <c r="F84" s="90"/>
      <c r="G84" s="90"/>
      <c r="H84" s="90"/>
      <c r="I84" s="87"/>
      <c r="J84" s="88"/>
      <c r="K84" s="304">
        <v>0.05</v>
      </c>
      <c r="L84" s="858">
        <f>N78*K84</f>
        <v>3467.0419985095732</v>
      </c>
      <c r="M84" s="859"/>
      <c r="N84" s="51"/>
    </row>
    <row r="85" spans="1:14" ht="15.75" thickBot="1">
      <c r="B85" s="91" t="s">
        <v>974</v>
      </c>
      <c r="C85" s="92"/>
      <c r="D85" s="92"/>
      <c r="E85" s="92"/>
      <c r="F85" s="92"/>
      <c r="G85" s="92"/>
      <c r="H85" s="92"/>
      <c r="I85" s="93"/>
      <c r="J85" s="94"/>
      <c r="K85" s="305">
        <v>0.05</v>
      </c>
      <c r="L85" s="860">
        <f>N78*K85</f>
        <v>3467.0419985095732</v>
      </c>
      <c r="M85" s="861"/>
      <c r="N85" s="51"/>
    </row>
    <row r="86" spans="1:14" ht="15.75" thickBot="1">
      <c r="B86" s="824" t="s">
        <v>953</v>
      </c>
      <c r="C86" s="825"/>
      <c r="D86" s="825"/>
      <c r="E86" s="825"/>
      <c r="F86" s="825"/>
      <c r="G86" s="825"/>
      <c r="H86" s="825"/>
      <c r="I86" s="825"/>
      <c r="J86" s="825"/>
      <c r="K86" s="825"/>
      <c r="L86" s="825"/>
      <c r="M86" s="826"/>
      <c r="N86" s="52">
        <f>L83+L84+L85</f>
        <v>20802.251991057437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90143.091961248894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30</v>
      </c>
      <c r="N36" s="272">
        <f>K36/M36</f>
        <v>4424.3030912992426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30</v>
      </c>
      <c r="N37" s="272">
        <f>K37/M37</f>
        <v>4407.9208305595466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30</v>
      </c>
      <c r="N38" s="272">
        <f>K38/M38</f>
        <v>2712.5666649597206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11553.746763635776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44390.386364975457</v>
      </c>
      <c r="N48" s="272">
        <f>K48*M48</f>
        <v>55487.982956219319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55487.982956219319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1122.7940548877348</v>
      </c>
      <c r="M59" s="829"/>
      <c r="N59" s="287">
        <f>K59*L59</f>
        <v>1403.4925686096685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1403.4925686096685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69340.83997019146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13868.167994038293</v>
      </c>
      <c r="M83" s="859"/>
      <c r="N83" s="51"/>
    </row>
    <row r="84" spans="1:14">
      <c r="B84" s="89" t="s">
        <v>973</v>
      </c>
      <c r="C84" s="90"/>
      <c r="D84" s="90"/>
      <c r="E84" s="90"/>
      <c r="F84" s="90"/>
      <c r="G84" s="90"/>
      <c r="H84" s="90"/>
      <c r="I84" s="87"/>
      <c r="J84" s="88"/>
      <c r="K84" s="304">
        <v>0.05</v>
      </c>
      <c r="L84" s="858">
        <f>N78*K84</f>
        <v>3467.0419985095732</v>
      </c>
      <c r="M84" s="859"/>
      <c r="N84" s="51"/>
    </row>
    <row r="85" spans="1:14" ht="15.75" thickBot="1">
      <c r="B85" s="91" t="s">
        <v>974</v>
      </c>
      <c r="C85" s="92"/>
      <c r="D85" s="92"/>
      <c r="E85" s="92"/>
      <c r="F85" s="92"/>
      <c r="G85" s="92"/>
      <c r="H85" s="92"/>
      <c r="I85" s="93"/>
      <c r="J85" s="94"/>
      <c r="K85" s="305">
        <v>0.05</v>
      </c>
      <c r="L85" s="860">
        <f>N78*K85</f>
        <v>3467.0419985095732</v>
      </c>
      <c r="M85" s="861"/>
      <c r="N85" s="51"/>
    </row>
    <row r="86" spans="1:14" ht="15.75" thickBot="1">
      <c r="B86" s="824" t="s">
        <v>953</v>
      </c>
      <c r="C86" s="825"/>
      <c r="D86" s="825"/>
      <c r="E86" s="825"/>
      <c r="F86" s="825"/>
      <c r="G86" s="825"/>
      <c r="H86" s="825"/>
      <c r="I86" s="825"/>
      <c r="J86" s="825"/>
      <c r="K86" s="825"/>
      <c r="L86" s="825"/>
      <c r="M86" s="826"/>
      <c r="N86" s="52">
        <f>L83+L84+L85</f>
        <v>20802.251991057437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90143.091961248894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69390.741073989338</v>
      </c>
      <c r="N48" s="272">
        <f>K48*M48</f>
        <v>90207.96339618614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505.12377693565759</v>
      </c>
      <c r="N49" s="272">
        <f>K49*M49</f>
        <v>45461.139924209187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135669.10332039534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145191.34315941794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29038.268631883591</v>
      </c>
      <c r="M83" s="859"/>
      <c r="N83" s="51"/>
    </row>
    <row r="84" spans="1:14">
      <c r="B84" s="89" t="s">
        <v>973</v>
      </c>
      <c r="C84" s="90"/>
      <c r="D84" s="90"/>
      <c r="E84" s="90"/>
      <c r="F84" s="90"/>
      <c r="G84" s="90"/>
      <c r="H84" s="90"/>
      <c r="I84" s="87"/>
      <c r="J84" s="88"/>
      <c r="K84" s="304">
        <v>0.05</v>
      </c>
      <c r="L84" s="858">
        <f>N78*K84</f>
        <v>7259.5671579708978</v>
      </c>
      <c r="M84" s="859"/>
      <c r="N84" s="51"/>
    </row>
    <row r="85" spans="1:14" ht="15.75" thickBot="1">
      <c r="B85" s="91" t="s">
        <v>974</v>
      </c>
      <c r="C85" s="92"/>
      <c r="D85" s="92"/>
      <c r="E85" s="92"/>
      <c r="F85" s="92"/>
      <c r="G85" s="92"/>
      <c r="H85" s="92"/>
      <c r="I85" s="93"/>
      <c r="J85" s="94"/>
      <c r="K85" s="305">
        <v>0.05</v>
      </c>
      <c r="L85" s="860">
        <f>N78*K85</f>
        <v>7259.5671579708978</v>
      </c>
      <c r="M85" s="861"/>
      <c r="N85" s="51"/>
    </row>
    <row r="86" spans="1:14" ht="15.75" thickBot="1">
      <c r="B86" s="824" t="s">
        <v>953</v>
      </c>
      <c r="C86" s="825"/>
      <c r="D86" s="825"/>
      <c r="E86" s="825"/>
      <c r="F86" s="825"/>
      <c r="G86" s="825"/>
      <c r="H86" s="825"/>
      <c r="I86" s="825"/>
      <c r="J86" s="825"/>
      <c r="K86" s="825"/>
      <c r="L86" s="825"/>
      <c r="M86" s="826"/>
      <c r="N86" s="52">
        <f>L83+L84+L85</f>
        <v>43557.402947825394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188748.74610724335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59477.778063419428</v>
      </c>
      <c r="N48" s="272">
        <f>K48*M48</f>
        <v>77321.111482445252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505.12377693565759</v>
      </c>
      <c r="N49" s="272">
        <f>K49*M49</f>
        <v>45461.139924209187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122782.25140665444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132304.49124567703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26460.898249135407</v>
      </c>
      <c r="M83" s="859"/>
      <c r="N83" s="51"/>
    </row>
    <row r="84" spans="1:14">
      <c r="B84" s="89" t="s">
        <v>973</v>
      </c>
      <c r="C84" s="90"/>
      <c r="D84" s="90"/>
      <c r="E84" s="90"/>
      <c r="F84" s="90"/>
      <c r="G84" s="90"/>
      <c r="H84" s="90"/>
      <c r="I84" s="87"/>
      <c r="J84" s="88"/>
      <c r="K84" s="304">
        <v>0.05</v>
      </c>
      <c r="L84" s="858">
        <f>N78*K84</f>
        <v>6615.2245622838518</v>
      </c>
      <c r="M84" s="859"/>
      <c r="N84" s="51"/>
    </row>
    <row r="85" spans="1:14" ht="15.75" thickBot="1">
      <c r="B85" s="91" t="s">
        <v>974</v>
      </c>
      <c r="C85" s="92"/>
      <c r="D85" s="92"/>
      <c r="E85" s="92"/>
      <c r="F85" s="92"/>
      <c r="G85" s="92"/>
      <c r="H85" s="92"/>
      <c r="I85" s="93"/>
      <c r="J85" s="94"/>
      <c r="K85" s="305">
        <v>0.05</v>
      </c>
      <c r="L85" s="860">
        <f>N78*K85</f>
        <v>6615.2245622838518</v>
      </c>
      <c r="M85" s="861"/>
      <c r="N85" s="51"/>
    </row>
    <row r="86" spans="1:14" ht="15.75" thickBot="1">
      <c r="B86" s="824" t="s">
        <v>953</v>
      </c>
      <c r="C86" s="825"/>
      <c r="D86" s="825"/>
      <c r="E86" s="825"/>
      <c r="F86" s="825"/>
      <c r="G86" s="825"/>
      <c r="H86" s="825"/>
      <c r="I86" s="825"/>
      <c r="J86" s="825"/>
      <c r="K86" s="825"/>
      <c r="L86" s="825"/>
      <c r="M86" s="826"/>
      <c r="N86" s="52">
        <f>L83+L84+L85</f>
        <v>39691.347373703109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171995.83861938014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69390.741073989338</v>
      </c>
      <c r="N48" s="272">
        <f>K48*M48</f>
        <v>90207.96339618614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505.12377693565759</v>
      </c>
      <c r="N49" s="272">
        <f>K49*M49</f>
        <v>45461.139924209187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135669.10332039534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145191.34315941794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29038.268631883591</v>
      </c>
      <c r="M83" s="859"/>
      <c r="N83" s="51"/>
    </row>
    <row r="84" spans="1:14">
      <c r="B84" s="89" t="s">
        <v>973</v>
      </c>
      <c r="C84" s="90"/>
      <c r="D84" s="90"/>
      <c r="E84" s="90"/>
      <c r="F84" s="90"/>
      <c r="G84" s="90"/>
      <c r="H84" s="90"/>
      <c r="I84" s="87"/>
      <c r="J84" s="88"/>
      <c r="K84" s="304">
        <v>0.05</v>
      </c>
      <c r="L84" s="858">
        <f>N78*K84</f>
        <v>7259.5671579708978</v>
      </c>
      <c r="M84" s="859"/>
      <c r="N84" s="51"/>
    </row>
    <row r="85" spans="1:14" ht="15.75" thickBot="1">
      <c r="B85" s="91" t="s">
        <v>974</v>
      </c>
      <c r="C85" s="92"/>
      <c r="D85" s="92"/>
      <c r="E85" s="92"/>
      <c r="F85" s="92"/>
      <c r="G85" s="92"/>
      <c r="H85" s="92"/>
      <c r="I85" s="93"/>
      <c r="J85" s="94"/>
      <c r="K85" s="305">
        <v>0.05</v>
      </c>
      <c r="L85" s="860">
        <f>N78*K85</f>
        <v>7259.5671579708978</v>
      </c>
      <c r="M85" s="861"/>
      <c r="N85" s="51"/>
    </row>
    <row r="86" spans="1:14" ht="15.75" thickBot="1">
      <c r="B86" s="824" t="s">
        <v>953</v>
      </c>
      <c r="C86" s="825"/>
      <c r="D86" s="825"/>
      <c r="E86" s="825"/>
      <c r="F86" s="825"/>
      <c r="G86" s="825"/>
      <c r="H86" s="825"/>
      <c r="I86" s="825"/>
      <c r="J86" s="825"/>
      <c r="K86" s="825"/>
      <c r="L86" s="825"/>
      <c r="M86" s="826"/>
      <c r="N86" s="52">
        <f>L83+L84+L85</f>
        <v>43557.402947825394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188748.74610724335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59477.778063419428</v>
      </c>
      <c r="N48" s="272">
        <f>K48*M48</f>
        <v>77321.111482445252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505.12377693565759</v>
      </c>
      <c r="N49" s="272">
        <f>K49*M49</f>
        <v>45461.139924209187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122782.25140665444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132304.49124567703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26460.898249135407</v>
      </c>
      <c r="M83" s="859"/>
      <c r="N83" s="51"/>
    </row>
    <row r="84" spans="1:14">
      <c r="B84" s="89" t="s">
        <v>973</v>
      </c>
      <c r="C84" s="90"/>
      <c r="D84" s="90"/>
      <c r="E84" s="90"/>
      <c r="F84" s="90"/>
      <c r="G84" s="90"/>
      <c r="H84" s="90"/>
      <c r="I84" s="87"/>
      <c r="J84" s="88"/>
      <c r="K84" s="304">
        <v>0.05</v>
      </c>
      <c r="L84" s="858">
        <f>N78*K84</f>
        <v>6615.2245622838518</v>
      </c>
      <c r="M84" s="859"/>
      <c r="N84" s="51"/>
    </row>
    <row r="85" spans="1:14" ht="15.75" thickBot="1">
      <c r="B85" s="91" t="s">
        <v>974</v>
      </c>
      <c r="C85" s="92"/>
      <c r="D85" s="92"/>
      <c r="E85" s="92"/>
      <c r="F85" s="92"/>
      <c r="G85" s="92"/>
      <c r="H85" s="92"/>
      <c r="I85" s="93"/>
      <c r="J85" s="94"/>
      <c r="K85" s="305">
        <v>0.05</v>
      </c>
      <c r="L85" s="860">
        <f>N78*K85</f>
        <v>6615.2245622838518</v>
      </c>
      <c r="M85" s="861"/>
      <c r="N85" s="51"/>
    </row>
    <row r="86" spans="1:14" ht="15.75" thickBot="1">
      <c r="B86" s="824" t="s">
        <v>953</v>
      </c>
      <c r="C86" s="825"/>
      <c r="D86" s="825"/>
      <c r="E86" s="825"/>
      <c r="F86" s="825"/>
      <c r="G86" s="825"/>
      <c r="H86" s="825"/>
      <c r="I86" s="825"/>
      <c r="J86" s="825"/>
      <c r="K86" s="825"/>
      <c r="L86" s="825"/>
      <c r="M86" s="826"/>
      <c r="N86" s="52">
        <f>L83+L84+L85</f>
        <v>39691.347373703109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171995.83861938014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69390.741073989338</v>
      </c>
      <c r="N48" s="272">
        <f>K48*M48</f>
        <v>90207.96339618614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90207.96339618614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99730.203235208741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19946.040647041751</v>
      </c>
      <c r="M83" s="859"/>
      <c r="N83" s="51"/>
    </row>
    <row r="84" spans="1:14">
      <c r="B84" s="89" t="s">
        <v>973</v>
      </c>
      <c r="C84" s="90"/>
      <c r="D84" s="90"/>
      <c r="E84" s="90"/>
      <c r="F84" s="90"/>
      <c r="G84" s="90"/>
      <c r="H84" s="90"/>
      <c r="I84" s="87"/>
      <c r="J84" s="88"/>
      <c r="K84" s="304">
        <v>0.05</v>
      </c>
      <c r="L84" s="858">
        <f>N78*K84</f>
        <v>4986.5101617604378</v>
      </c>
      <c r="M84" s="859"/>
      <c r="N84" s="51"/>
    </row>
    <row r="85" spans="1:14" ht="15.75" thickBot="1">
      <c r="B85" s="91" t="s">
        <v>974</v>
      </c>
      <c r="C85" s="92"/>
      <c r="D85" s="92"/>
      <c r="E85" s="92"/>
      <c r="F85" s="92"/>
      <c r="G85" s="92"/>
      <c r="H85" s="92"/>
      <c r="I85" s="93"/>
      <c r="J85" s="94"/>
      <c r="K85" s="305">
        <v>0.05</v>
      </c>
      <c r="L85" s="860">
        <f>N78*K85</f>
        <v>4986.5101617604378</v>
      </c>
      <c r="M85" s="861"/>
      <c r="N85" s="51"/>
    </row>
    <row r="86" spans="1:14" ht="15.75" thickBot="1">
      <c r="B86" s="824" t="s">
        <v>953</v>
      </c>
      <c r="C86" s="825"/>
      <c r="D86" s="825"/>
      <c r="E86" s="825"/>
      <c r="F86" s="825"/>
      <c r="G86" s="825"/>
      <c r="H86" s="825"/>
      <c r="I86" s="825"/>
      <c r="J86" s="825"/>
      <c r="K86" s="825"/>
      <c r="L86" s="825"/>
      <c r="M86" s="826"/>
      <c r="N86" s="52">
        <f>L83+L84+L85</f>
        <v>29919.060970562627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129649.26420577137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59477.778063419428</v>
      </c>
      <c r="N48" s="272">
        <f>K48*M48</f>
        <v>77321.111482445252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77321.111482445252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86843.351321467853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17368.670264293571</v>
      </c>
      <c r="M83" s="859"/>
      <c r="N83" s="51"/>
    </row>
    <row r="84" spans="1:14">
      <c r="B84" s="89" t="s">
        <v>973</v>
      </c>
      <c r="C84" s="90"/>
      <c r="D84" s="90"/>
      <c r="E84" s="90"/>
      <c r="F84" s="90"/>
      <c r="G84" s="90"/>
      <c r="H84" s="90"/>
      <c r="I84" s="87"/>
      <c r="J84" s="88"/>
      <c r="K84" s="304">
        <v>0.05</v>
      </c>
      <c r="L84" s="858">
        <f>N78*K84</f>
        <v>4342.1675660733927</v>
      </c>
      <c r="M84" s="859"/>
      <c r="N84" s="51"/>
    </row>
    <row r="85" spans="1:14" ht="15.75" thickBot="1">
      <c r="B85" s="91" t="s">
        <v>974</v>
      </c>
      <c r="C85" s="92"/>
      <c r="D85" s="92"/>
      <c r="E85" s="92"/>
      <c r="F85" s="92"/>
      <c r="G85" s="92"/>
      <c r="H85" s="92"/>
      <c r="I85" s="93"/>
      <c r="J85" s="94"/>
      <c r="K85" s="305">
        <v>0.05</v>
      </c>
      <c r="L85" s="860">
        <f>N78*K85</f>
        <v>4342.1675660733927</v>
      </c>
      <c r="M85" s="861"/>
      <c r="N85" s="51"/>
    </row>
    <row r="86" spans="1:14" ht="15.75" thickBot="1">
      <c r="B86" s="824" t="s">
        <v>953</v>
      </c>
      <c r="C86" s="825"/>
      <c r="D86" s="825"/>
      <c r="E86" s="825"/>
      <c r="F86" s="825"/>
      <c r="G86" s="825"/>
      <c r="H86" s="825"/>
      <c r="I86" s="825"/>
      <c r="J86" s="825"/>
      <c r="K86" s="825"/>
      <c r="L86" s="825"/>
      <c r="M86" s="826"/>
      <c r="N86" s="52">
        <f>L83+L84+L85</f>
        <v>26053.005396440356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112896.3567179082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69390.741073989338</v>
      </c>
      <c r="N48" s="272">
        <f>K48*M48</f>
        <v>90207.96339618614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90207.96339618614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99730.203235208741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19946.040647041751</v>
      </c>
      <c r="M83" s="859"/>
      <c r="N83" s="51"/>
    </row>
    <row r="84" spans="1:14">
      <c r="B84" s="89" t="s">
        <v>973</v>
      </c>
      <c r="C84" s="90"/>
      <c r="D84" s="90"/>
      <c r="E84" s="90"/>
      <c r="F84" s="90"/>
      <c r="G84" s="90"/>
      <c r="H84" s="90"/>
      <c r="I84" s="87"/>
      <c r="J84" s="88"/>
      <c r="K84" s="304">
        <v>0.05</v>
      </c>
      <c r="L84" s="858">
        <f>N78*K84</f>
        <v>4986.5101617604378</v>
      </c>
      <c r="M84" s="859"/>
      <c r="N84" s="51"/>
    </row>
    <row r="85" spans="1:14" ht="15.75" thickBot="1">
      <c r="B85" s="91" t="s">
        <v>974</v>
      </c>
      <c r="C85" s="92"/>
      <c r="D85" s="92"/>
      <c r="E85" s="92"/>
      <c r="F85" s="92"/>
      <c r="G85" s="92"/>
      <c r="H85" s="92"/>
      <c r="I85" s="93"/>
      <c r="J85" s="94"/>
      <c r="K85" s="305">
        <v>0.05</v>
      </c>
      <c r="L85" s="860">
        <f>N78*K85</f>
        <v>4986.5101617604378</v>
      </c>
      <c r="M85" s="861"/>
      <c r="N85" s="51"/>
    </row>
    <row r="86" spans="1:14" ht="15.75" thickBot="1">
      <c r="B86" s="824" t="s">
        <v>953</v>
      </c>
      <c r="C86" s="825"/>
      <c r="D86" s="825"/>
      <c r="E86" s="825"/>
      <c r="F86" s="825"/>
      <c r="G86" s="825"/>
      <c r="H86" s="825"/>
      <c r="I86" s="825"/>
      <c r="J86" s="825"/>
      <c r="K86" s="825"/>
      <c r="L86" s="825"/>
      <c r="M86" s="826"/>
      <c r="N86" s="52">
        <f>L83+L84+L85</f>
        <v>29919.060970562627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129649.26420577137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59477.778063419428</v>
      </c>
      <c r="N48" s="272">
        <f>K48*M48</f>
        <v>77321.111482445252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77321.111482445252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86843.351321467853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17368.670264293571</v>
      </c>
      <c r="M83" s="859"/>
      <c r="N83" s="51"/>
    </row>
    <row r="84" spans="1:14">
      <c r="B84" s="89" t="s">
        <v>973</v>
      </c>
      <c r="C84" s="90"/>
      <c r="D84" s="90"/>
      <c r="E84" s="90"/>
      <c r="F84" s="90"/>
      <c r="G84" s="90"/>
      <c r="H84" s="90"/>
      <c r="I84" s="87"/>
      <c r="J84" s="88"/>
      <c r="K84" s="304">
        <v>0.05</v>
      </c>
      <c r="L84" s="858">
        <f>N78*K84</f>
        <v>4342.1675660733927</v>
      </c>
      <c r="M84" s="859"/>
      <c r="N84" s="51"/>
    </row>
    <row r="85" spans="1:14" ht="15.75" thickBot="1">
      <c r="B85" s="91" t="s">
        <v>974</v>
      </c>
      <c r="C85" s="92"/>
      <c r="D85" s="92"/>
      <c r="E85" s="92"/>
      <c r="F85" s="92"/>
      <c r="G85" s="92"/>
      <c r="H85" s="92"/>
      <c r="I85" s="93"/>
      <c r="J85" s="94"/>
      <c r="K85" s="305">
        <v>0.05</v>
      </c>
      <c r="L85" s="860">
        <f>N78*K85</f>
        <v>4342.1675660733927</v>
      </c>
      <c r="M85" s="861"/>
      <c r="N85" s="51"/>
    </row>
    <row r="86" spans="1:14" ht="15.75" thickBot="1">
      <c r="B86" s="824" t="s">
        <v>953</v>
      </c>
      <c r="C86" s="825"/>
      <c r="D86" s="825"/>
      <c r="E86" s="825"/>
      <c r="F86" s="825"/>
      <c r="G86" s="825"/>
      <c r="H86" s="825"/>
      <c r="I86" s="825"/>
      <c r="J86" s="825"/>
      <c r="K86" s="825"/>
      <c r="L86" s="825"/>
      <c r="M86" s="826"/>
      <c r="N86" s="52">
        <f>L83+L84+L85</f>
        <v>26053.005396440356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112896.3567179082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505.12377693565759</v>
      </c>
      <c r="N48" s="272">
        <f>K48*M48</f>
        <v>505.12377693565759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505.12377693565759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505.12377693565759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101.02475538713152</v>
      </c>
      <c r="M83" s="859"/>
      <c r="N83" s="51"/>
    </row>
    <row r="84" spans="1:14">
      <c r="B84" s="89" t="s">
        <v>973</v>
      </c>
      <c r="C84" s="90"/>
      <c r="D84" s="90"/>
      <c r="E84" s="90"/>
      <c r="F84" s="90"/>
      <c r="G84" s="90"/>
      <c r="H84" s="90"/>
      <c r="I84" s="87"/>
      <c r="J84" s="88"/>
      <c r="K84" s="304">
        <v>0.05</v>
      </c>
      <c r="L84" s="858">
        <f>N78*K84</f>
        <v>25.25618884678288</v>
      </c>
      <c r="M84" s="859"/>
      <c r="N84" s="51"/>
    </row>
    <row r="85" spans="1:14" ht="15.75" thickBot="1">
      <c r="B85" s="91" t="s">
        <v>974</v>
      </c>
      <c r="C85" s="92"/>
      <c r="D85" s="92"/>
      <c r="E85" s="92"/>
      <c r="F85" s="92"/>
      <c r="G85" s="92"/>
      <c r="H85" s="92"/>
      <c r="I85" s="93"/>
      <c r="J85" s="94"/>
      <c r="K85" s="305">
        <v>0.05</v>
      </c>
      <c r="L85" s="860">
        <f>N78*K85</f>
        <v>25.25618884678288</v>
      </c>
      <c r="M85" s="861"/>
      <c r="N85" s="51"/>
    </row>
    <row r="86" spans="1:14" ht="15.75" thickBot="1">
      <c r="B86" s="824" t="s">
        <v>953</v>
      </c>
      <c r="C86" s="825"/>
      <c r="D86" s="825"/>
      <c r="E86" s="825"/>
      <c r="F86" s="825"/>
      <c r="G86" s="825"/>
      <c r="H86" s="825"/>
      <c r="I86" s="825"/>
      <c r="J86" s="825"/>
      <c r="K86" s="825"/>
      <c r="L86" s="825"/>
      <c r="M86" s="826"/>
      <c r="N86" s="52">
        <f>L83+L84+L85</f>
        <v>151.53713308069729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656.66091001635482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59477.778063419428</v>
      </c>
      <c r="N48" s="272">
        <f>K48*M48</f>
        <v>77321.111482445252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505.12377693565759</v>
      </c>
      <c r="N49" s="272">
        <f>K49*M49</f>
        <v>45461.139924209187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122782.25140665444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132304.49124567703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26460.898249135407</v>
      </c>
      <c r="M83" s="859"/>
      <c r="N83" s="51"/>
    </row>
    <row r="84" spans="1:14">
      <c r="B84" s="89" t="s">
        <v>973</v>
      </c>
      <c r="C84" s="90"/>
      <c r="D84" s="90"/>
      <c r="E84" s="90"/>
      <c r="F84" s="90"/>
      <c r="G84" s="90"/>
      <c r="H84" s="90"/>
      <c r="I84" s="87"/>
      <c r="J84" s="88"/>
      <c r="K84" s="304">
        <v>0.05</v>
      </c>
      <c r="L84" s="858">
        <f>N78*K84</f>
        <v>6615.2245622838518</v>
      </c>
      <c r="M84" s="859"/>
      <c r="N84" s="51"/>
    </row>
    <row r="85" spans="1:14" ht="15.75" thickBot="1">
      <c r="B85" s="91" t="s">
        <v>974</v>
      </c>
      <c r="C85" s="92"/>
      <c r="D85" s="92"/>
      <c r="E85" s="92"/>
      <c r="F85" s="92"/>
      <c r="G85" s="92"/>
      <c r="H85" s="92"/>
      <c r="I85" s="93"/>
      <c r="J85" s="94"/>
      <c r="K85" s="305">
        <v>0.05</v>
      </c>
      <c r="L85" s="860">
        <f>N78*K85</f>
        <v>6615.2245622838518</v>
      </c>
      <c r="M85" s="861"/>
      <c r="N85" s="51"/>
    </row>
    <row r="86" spans="1:14" ht="15.75" thickBot="1">
      <c r="B86" s="824" t="s">
        <v>953</v>
      </c>
      <c r="C86" s="825"/>
      <c r="D86" s="825"/>
      <c r="E86" s="825"/>
      <c r="F86" s="825"/>
      <c r="G86" s="825"/>
      <c r="H86" s="825"/>
      <c r="I86" s="825"/>
      <c r="J86" s="825"/>
      <c r="K86" s="825"/>
      <c r="L86" s="825"/>
      <c r="M86" s="826"/>
      <c r="N86" s="52">
        <f>L83+L84+L85</f>
        <v>39691.347373703109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171995.83861938014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59477.778063419428</v>
      </c>
      <c r="N48" s="272">
        <f>K48*M48</f>
        <v>77321.111482445252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505.12377693565759</v>
      </c>
      <c r="N49" s="272">
        <f>K49*M49</f>
        <v>45461.139924209187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122782.25140665444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132304.49124567703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26460.898249135407</v>
      </c>
      <c r="M83" s="859"/>
      <c r="N83" s="51"/>
    </row>
    <row r="84" spans="1:14">
      <c r="B84" s="89" t="s">
        <v>973</v>
      </c>
      <c r="C84" s="90"/>
      <c r="D84" s="90"/>
      <c r="E84" s="90"/>
      <c r="F84" s="90"/>
      <c r="G84" s="90"/>
      <c r="H84" s="90"/>
      <c r="I84" s="87"/>
      <c r="J84" s="88"/>
      <c r="K84" s="304">
        <v>0.05</v>
      </c>
      <c r="L84" s="858">
        <f>N78*K84</f>
        <v>6615.2245622838518</v>
      </c>
      <c r="M84" s="859"/>
      <c r="N84" s="51"/>
    </row>
    <row r="85" spans="1:14" ht="15.75" thickBot="1">
      <c r="B85" s="91" t="s">
        <v>974</v>
      </c>
      <c r="C85" s="92"/>
      <c r="D85" s="92"/>
      <c r="E85" s="92"/>
      <c r="F85" s="92"/>
      <c r="G85" s="92"/>
      <c r="H85" s="92"/>
      <c r="I85" s="93"/>
      <c r="J85" s="94"/>
      <c r="K85" s="305">
        <v>0.05</v>
      </c>
      <c r="L85" s="860">
        <f>N78*K85</f>
        <v>6615.2245622838518</v>
      </c>
      <c r="M85" s="861"/>
      <c r="N85" s="51"/>
    </row>
    <row r="86" spans="1:14" ht="15.75" thickBot="1">
      <c r="B86" s="824" t="s">
        <v>953</v>
      </c>
      <c r="C86" s="825"/>
      <c r="D86" s="825"/>
      <c r="E86" s="825"/>
      <c r="F86" s="825"/>
      <c r="G86" s="825"/>
      <c r="H86" s="825"/>
      <c r="I86" s="825"/>
      <c r="J86" s="825"/>
      <c r="K86" s="825"/>
      <c r="L86" s="825"/>
      <c r="M86" s="826"/>
      <c r="N86" s="52">
        <f>L83+L84+L85</f>
        <v>39691.347373703109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171995.83861938014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59477.778063419428</v>
      </c>
      <c r="N48" s="272">
        <f>K48*M48</f>
        <v>77321.111482445252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77321.111482445252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86843.351321467853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17368.670264293571</v>
      </c>
      <c r="M83" s="859"/>
      <c r="N83" s="51"/>
    </row>
    <row r="84" spans="1:14">
      <c r="B84" s="89" t="s">
        <v>973</v>
      </c>
      <c r="C84" s="90"/>
      <c r="D84" s="90"/>
      <c r="E84" s="90"/>
      <c r="F84" s="90"/>
      <c r="G84" s="90"/>
      <c r="H84" s="90"/>
      <c r="I84" s="87"/>
      <c r="J84" s="88"/>
      <c r="K84" s="304">
        <v>0.05</v>
      </c>
      <c r="L84" s="858">
        <f>N78*K84</f>
        <v>4342.1675660733927</v>
      </c>
      <c r="M84" s="859"/>
      <c r="N84" s="51"/>
    </row>
    <row r="85" spans="1:14" ht="15.75" thickBot="1">
      <c r="B85" s="91" t="s">
        <v>974</v>
      </c>
      <c r="C85" s="92"/>
      <c r="D85" s="92"/>
      <c r="E85" s="92"/>
      <c r="F85" s="92"/>
      <c r="G85" s="92"/>
      <c r="H85" s="92"/>
      <c r="I85" s="93"/>
      <c r="J85" s="94"/>
      <c r="K85" s="305">
        <v>0.05</v>
      </c>
      <c r="L85" s="860">
        <f>N78*K85</f>
        <v>4342.1675660733927</v>
      </c>
      <c r="M85" s="861"/>
      <c r="N85" s="51"/>
    </row>
    <row r="86" spans="1:14" ht="15.75" thickBot="1">
      <c r="B86" s="824" t="s">
        <v>953</v>
      </c>
      <c r="C86" s="825"/>
      <c r="D86" s="825"/>
      <c r="E86" s="825"/>
      <c r="F86" s="825"/>
      <c r="G86" s="825"/>
      <c r="H86" s="825"/>
      <c r="I86" s="825"/>
      <c r="J86" s="825"/>
      <c r="K86" s="825"/>
      <c r="L86" s="825"/>
      <c r="M86" s="826"/>
      <c r="N86" s="52">
        <f>L83+L84+L85</f>
        <v>26053.005396440356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112896.3567179082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45</v>
      </c>
      <c r="N36" s="272">
        <f>K36/M36</f>
        <v>2712.5666649597206</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132237.62491678639</v>
      </c>
      <c r="L37" s="270"/>
      <c r="M37" s="271">
        <v>45</v>
      </c>
      <c r="N37" s="272">
        <f>K37/M37</f>
        <v>2938.6138870396976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81376.999948791621</v>
      </c>
      <c r="L38" s="270"/>
      <c r="M38" s="271">
        <v>45</v>
      </c>
      <c r="N38" s="272">
        <f>K38/M38</f>
        <v>1808.3777766398139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7465.5291131840768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59477.778063419428</v>
      </c>
      <c r="N48" s="272">
        <f>K48*M48</f>
        <v>77321.111482445252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77321.111482445252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1122.7940548877348</v>
      </c>
      <c r="M59" s="829"/>
      <c r="N59" s="287">
        <f>K59*L59</f>
        <v>1459.6322713540553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86843.351321467853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17368.670264293571</v>
      </c>
      <c r="M83" s="859"/>
      <c r="N83" s="51"/>
    </row>
    <row r="84" spans="1:14">
      <c r="B84" s="89" t="s">
        <v>973</v>
      </c>
      <c r="C84" s="90"/>
      <c r="D84" s="90"/>
      <c r="E84" s="90"/>
      <c r="F84" s="90"/>
      <c r="G84" s="90"/>
      <c r="H84" s="90"/>
      <c r="I84" s="87"/>
      <c r="J84" s="88"/>
      <c r="K84" s="304">
        <v>0.05</v>
      </c>
      <c r="L84" s="858">
        <f>N78*K84</f>
        <v>4342.1675660733927</v>
      </c>
      <c r="M84" s="859"/>
      <c r="N84" s="51"/>
    </row>
    <row r="85" spans="1:14" ht="15.75" thickBot="1">
      <c r="B85" s="91" t="s">
        <v>974</v>
      </c>
      <c r="C85" s="92"/>
      <c r="D85" s="92"/>
      <c r="E85" s="92"/>
      <c r="F85" s="92"/>
      <c r="G85" s="92"/>
      <c r="H85" s="92"/>
      <c r="I85" s="93"/>
      <c r="J85" s="94"/>
      <c r="K85" s="305">
        <v>0.05</v>
      </c>
      <c r="L85" s="860">
        <f>N78*K85</f>
        <v>4342.1675660733927</v>
      </c>
      <c r="M85" s="861"/>
      <c r="N85" s="51"/>
    </row>
    <row r="86" spans="1:14" ht="15.75" thickBot="1">
      <c r="B86" s="824" t="s">
        <v>953</v>
      </c>
      <c r="C86" s="825"/>
      <c r="D86" s="825"/>
      <c r="E86" s="825"/>
      <c r="F86" s="825"/>
      <c r="G86" s="825"/>
      <c r="H86" s="825"/>
      <c r="I86" s="825"/>
      <c r="J86" s="825"/>
      <c r="K86" s="825"/>
      <c r="L86" s="825"/>
      <c r="M86" s="826"/>
      <c r="N86" s="52">
        <f>L83+L84+L85</f>
        <v>26053.005396440356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112896.3567179082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505.12377693565759</v>
      </c>
      <c r="N48" s="272">
        <f>K48*M48</f>
        <v>505.12377693565759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505.12377693565759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505.12377693565759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101.02475538713152</v>
      </c>
      <c r="M83" s="859"/>
      <c r="N83" s="51"/>
    </row>
    <row r="84" spans="1:14">
      <c r="B84" s="89" t="s">
        <v>973</v>
      </c>
      <c r="C84" s="90"/>
      <c r="D84" s="90"/>
      <c r="E84" s="90"/>
      <c r="F84" s="90"/>
      <c r="G84" s="90"/>
      <c r="H84" s="90"/>
      <c r="I84" s="87"/>
      <c r="J84" s="88"/>
      <c r="K84" s="304">
        <v>0.05</v>
      </c>
      <c r="L84" s="858">
        <f>N78*K84</f>
        <v>25.25618884678288</v>
      </c>
      <c r="M84" s="859"/>
      <c r="N84" s="51"/>
    </row>
    <row r="85" spans="1:14" ht="15.75" thickBot="1">
      <c r="B85" s="91" t="s">
        <v>974</v>
      </c>
      <c r="C85" s="92"/>
      <c r="D85" s="92"/>
      <c r="E85" s="92"/>
      <c r="F85" s="92"/>
      <c r="G85" s="92"/>
      <c r="H85" s="92"/>
      <c r="I85" s="93"/>
      <c r="J85" s="94"/>
      <c r="K85" s="305">
        <v>0.05</v>
      </c>
      <c r="L85" s="860">
        <f>N78*K85</f>
        <v>25.25618884678288</v>
      </c>
      <c r="M85" s="861"/>
      <c r="N85" s="51"/>
    </row>
    <row r="86" spans="1:14" ht="15.75" thickBot="1">
      <c r="B86" s="824" t="s">
        <v>953</v>
      </c>
      <c r="C86" s="825"/>
      <c r="D86" s="825"/>
      <c r="E86" s="825"/>
      <c r="F86" s="825"/>
      <c r="G86" s="825"/>
      <c r="H86" s="825"/>
      <c r="I86" s="825"/>
      <c r="J86" s="825"/>
      <c r="K86" s="825"/>
      <c r="L86" s="825"/>
      <c r="M86" s="826"/>
      <c r="N86" s="52">
        <f>L83+L84+L85</f>
        <v>151.53713308069729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656.66091001635482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452"/>
      <c r="L30" s="835" t="s">
        <v>945</v>
      </c>
      <c r="M30" s="836"/>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1753.3553324945517</v>
      </c>
      <c r="N48" s="272">
        <f>K48*M48</f>
        <v>1753.3553324945517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1753.3553324945517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1753.3553324945517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350.67106649891036</v>
      </c>
      <c r="M83" s="859"/>
      <c r="N83" s="51"/>
    </row>
    <row r="84" spans="1:14">
      <c r="B84" s="89" t="s">
        <v>973</v>
      </c>
      <c r="C84" s="90"/>
      <c r="D84" s="90"/>
      <c r="E84" s="90"/>
      <c r="F84" s="90"/>
      <c r="G84" s="90"/>
      <c r="H84" s="90"/>
      <c r="I84" s="87"/>
      <c r="J84" s="88"/>
      <c r="K84" s="304">
        <v>0.05</v>
      </c>
      <c r="L84" s="858">
        <f>N78*K84</f>
        <v>87.667766624727591</v>
      </c>
      <c r="M84" s="859"/>
      <c r="N84" s="51"/>
    </row>
    <row r="85" spans="1:14" ht="15.75" thickBot="1">
      <c r="B85" s="91" t="s">
        <v>974</v>
      </c>
      <c r="C85" s="92"/>
      <c r="D85" s="92"/>
      <c r="E85" s="92"/>
      <c r="F85" s="92"/>
      <c r="G85" s="92"/>
      <c r="H85" s="92"/>
      <c r="I85" s="93"/>
      <c r="J85" s="94"/>
      <c r="K85" s="305">
        <v>0.05</v>
      </c>
      <c r="L85" s="860">
        <f>N78*K85</f>
        <v>87.667766624727591</v>
      </c>
      <c r="M85" s="861"/>
      <c r="N85" s="51"/>
    </row>
    <row r="86" spans="1:14" ht="15.75" thickBot="1">
      <c r="B86" s="824" t="s">
        <v>953</v>
      </c>
      <c r="C86" s="825"/>
      <c r="D86" s="825"/>
      <c r="E86" s="825"/>
      <c r="F86" s="825"/>
      <c r="G86" s="825"/>
      <c r="H86" s="825"/>
      <c r="I86" s="825"/>
      <c r="J86" s="825"/>
      <c r="K86" s="825"/>
      <c r="L86" s="825"/>
      <c r="M86" s="826"/>
      <c r="N86" s="52">
        <f>L83+L84+L85</f>
        <v>526.0065997483656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2279.3619322429172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1483.2270904565219</v>
      </c>
      <c r="N48" s="272">
        <f>K48*M48</f>
        <v>1483.2270904565219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1483.2270904565219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1483.2270904565219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296.64541809130441</v>
      </c>
      <c r="M83" s="859"/>
      <c r="N83" s="51"/>
    </row>
    <row r="84" spans="1:14">
      <c r="B84" s="89" t="s">
        <v>973</v>
      </c>
      <c r="C84" s="90"/>
      <c r="D84" s="90"/>
      <c r="E84" s="90"/>
      <c r="F84" s="90"/>
      <c r="G84" s="90"/>
      <c r="H84" s="90"/>
      <c r="I84" s="87"/>
      <c r="J84" s="88"/>
      <c r="K84" s="304">
        <v>0.05</v>
      </c>
      <c r="L84" s="858">
        <f>N78*K84</f>
        <v>74.161354522826102</v>
      </c>
      <c r="M84" s="859"/>
      <c r="N84" s="51"/>
    </row>
    <row r="85" spans="1:14" ht="15.75" thickBot="1">
      <c r="B85" s="91" t="s">
        <v>974</v>
      </c>
      <c r="C85" s="92"/>
      <c r="D85" s="92"/>
      <c r="E85" s="92"/>
      <c r="F85" s="92"/>
      <c r="G85" s="92"/>
      <c r="H85" s="92"/>
      <c r="I85" s="93"/>
      <c r="J85" s="94"/>
      <c r="K85" s="305">
        <v>0.05</v>
      </c>
      <c r="L85" s="860">
        <f>N78*K85</f>
        <v>74.161354522826102</v>
      </c>
      <c r="M85" s="861"/>
      <c r="N85" s="51"/>
    </row>
    <row r="86" spans="1:14" ht="15.75" thickBot="1">
      <c r="B86" s="824" t="s">
        <v>953</v>
      </c>
      <c r="C86" s="825"/>
      <c r="D86" s="825"/>
      <c r="E86" s="825"/>
      <c r="F86" s="825"/>
      <c r="G86" s="825"/>
      <c r="H86" s="825"/>
      <c r="I86" s="825"/>
      <c r="J86" s="825"/>
      <c r="K86" s="825"/>
      <c r="L86" s="825"/>
      <c r="M86" s="826"/>
      <c r="N86" s="52">
        <f>L83+L84+L85</f>
        <v>444.96812713695664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1928.1952175934784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1475.8951988355011</v>
      </c>
      <c r="N48" s="272">
        <f>K48*M48</f>
        <v>1475.8951988355011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1475.8951988355011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1475.8951988355011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295.17903976710022</v>
      </c>
      <c r="M83" s="859"/>
      <c r="N83" s="51"/>
    </row>
    <row r="84" spans="1:14">
      <c r="B84" s="89" t="s">
        <v>973</v>
      </c>
      <c r="C84" s="90"/>
      <c r="D84" s="90"/>
      <c r="E84" s="90"/>
      <c r="F84" s="90"/>
      <c r="G84" s="90"/>
      <c r="H84" s="90"/>
      <c r="I84" s="87"/>
      <c r="J84" s="88"/>
      <c r="K84" s="304">
        <v>0.05</v>
      </c>
      <c r="L84" s="858">
        <f>N78*K84</f>
        <v>73.794759941775055</v>
      </c>
      <c r="M84" s="859"/>
      <c r="N84" s="51"/>
    </row>
    <row r="85" spans="1:14" ht="15.75" thickBot="1">
      <c r="B85" s="91" t="s">
        <v>974</v>
      </c>
      <c r="C85" s="92"/>
      <c r="D85" s="92"/>
      <c r="E85" s="92"/>
      <c r="F85" s="92"/>
      <c r="G85" s="92"/>
      <c r="H85" s="92"/>
      <c r="I85" s="93"/>
      <c r="J85" s="94"/>
      <c r="K85" s="305">
        <v>0.05</v>
      </c>
      <c r="L85" s="860">
        <f>N78*K85</f>
        <v>73.794759941775055</v>
      </c>
      <c r="M85" s="861"/>
      <c r="N85" s="51"/>
    </row>
    <row r="86" spans="1:14" ht="15.75" thickBot="1">
      <c r="B86" s="824" t="s">
        <v>953</v>
      </c>
      <c r="C86" s="825"/>
      <c r="D86" s="825"/>
      <c r="E86" s="825"/>
      <c r="F86" s="825"/>
      <c r="G86" s="825"/>
      <c r="H86" s="825"/>
      <c r="I86" s="825"/>
      <c r="J86" s="825"/>
      <c r="K86" s="825"/>
      <c r="L86" s="825"/>
      <c r="M86" s="826"/>
      <c r="N86" s="52">
        <f>L83+L84+L85</f>
        <v>442.76855965065033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1918.6637584861514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1702.9559986563474</v>
      </c>
      <c r="N48" s="272">
        <f>K48*M48</f>
        <v>1702.9559986563474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1702.9559986563474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1702.9559986563474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340.59119973126951</v>
      </c>
      <c r="M83" s="859"/>
      <c r="N83" s="51"/>
    </row>
    <row r="84" spans="1:14">
      <c r="B84" s="89" t="s">
        <v>973</v>
      </c>
      <c r="C84" s="90"/>
      <c r="D84" s="90"/>
      <c r="E84" s="90"/>
      <c r="F84" s="90"/>
      <c r="G84" s="90"/>
      <c r="H84" s="90"/>
      <c r="I84" s="87"/>
      <c r="J84" s="88"/>
      <c r="K84" s="304">
        <v>0.05</v>
      </c>
      <c r="L84" s="858">
        <f>N78*K84</f>
        <v>85.147799932817378</v>
      </c>
      <c r="M84" s="859"/>
      <c r="N84" s="51"/>
    </row>
    <row r="85" spans="1:14" ht="15.75" thickBot="1">
      <c r="B85" s="91" t="s">
        <v>974</v>
      </c>
      <c r="C85" s="92"/>
      <c r="D85" s="92"/>
      <c r="E85" s="92"/>
      <c r="F85" s="92"/>
      <c r="G85" s="92"/>
      <c r="H85" s="92"/>
      <c r="I85" s="93"/>
      <c r="J85" s="94"/>
      <c r="K85" s="305">
        <v>0.05</v>
      </c>
      <c r="L85" s="860">
        <f>N78*K85</f>
        <v>85.147799932817378</v>
      </c>
      <c r="M85" s="861"/>
      <c r="N85" s="51"/>
    </row>
    <row r="86" spans="1:14" ht="15.75" thickBot="1">
      <c r="B86" s="824" t="s">
        <v>953</v>
      </c>
      <c r="C86" s="825"/>
      <c r="D86" s="825"/>
      <c r="E86" s="825"/>
      <c r="F86" s="825"/>
      <c r="G86" s="825"/>
      <c r="H86" s="825"/>
      <c r="I86" s="825"/>
      <c r="J86" s="825"/>
      <c r="K86" s="825"/>
      <c r="L86" s="825"/>
      <c r="M86" s="826"/>
      <c r="N86" s="52">
        <f>L83+L84+L85</f>
        <v>510.88679959690432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2213.8427982532517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3254.326122549011</v>
      </c>
      <c r="N48" s="272">
        <f>K48*M48</f>
        <v>3254.326122549011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3254.326122549011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3254.326122549011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650.86522450980226</v>
      </c>
      <c r="M83" s="859"/>
      <c r="N83" s="51"/>
    </row>
    <row r="84" spans="1:14">
      <c r="B84" s="89" t="s">
        <v>973</v>
      </c>
      <c r="C84" s="90"/>
      <c r="D84" s="90"/>
      <c r="E84" s="90"/>
      <c r="F84" s="90"/>
      <c r="G84" s="90"/>
      <c r="H84" s="90"/>
      <c r="I84" s="87"/>
      <c r="J84" s="88"/>
      <c r="K84" s="304">
        <v>0.05</v>
      </c>
      <c r="L84" s="858">
        <f>N78*K84</f>
        <v>162.71630612745057</v>
      </c>
      <c r="M84" s="859"/>
      <c r="N84" s="51"/>
    </row>
    <row r="85" spans="1:14" ht="15.75" thickBot="1">
      <c r="B85" s="91" t="s">
        <v>974</v>
      </c>
      <c r="C85" s="92"/>
      <c r="D85" s="92"/>
      <c r="E85" s="92"/>
      <c r="F85" s="92"/>
      <c r="G85" s="92"/>
      <c r="H85" s="92"/>
      <c r="I85" s="93"/>
      <c r="J85" s="94"/>
      <c r="K85" s="305">
        <v>0.05</v>
      </c>
      <c r="L85" s="860">
        <f>N78*K85</f>
        <v>162.71630612745057</v>
      </c>
      <c r="M85" s="861"/>
      <c r="N85" s="51"/>
    </row>
    <row r="86" spans="1:14" ht="15.75" thickBot="1">
      <c r="B86" s="824" t="s">
        <v>953</v>
      </c>
      <c r="C86" s="825"/>
      <c r="D86" s="825"/>
      <c r="E86" s="825"/>
      <c r="F86" s="825"/>
      <c r="G86" s="825"/>
      <c r="H86" s="825"/>
      <c r="I86" s="825"/>
      <c r="J86" s="825"/>
      <c r="K86" s="825"/>
      <c r="L86" s="825"/>
      <c r="M86" s="826"/>
      <c r="N86" s="52">
        <f>L83+L84+L85</f>
        <v>976.29783676470345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4230.6239593137143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1766.0284430510269</v>
      </c>
      <c r="N48" s="272">
        <f>K48*M48</f>
        <v>1766.0284430510269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1766.0284430510269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1766.0284430510269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353.20568861020541</v>
      </c>
      <c r="M83" s="859"/>
      <c r="N83" s="51"/>
    </row>
    <row r="84" spans="1:14">
      <c r="B84" s="89" t="s">
        <v>973</v>
      </c>
      <c r="C84" s="90"/>
      <c r="D84" s="90"/>
      <c r="E84" s="90"/>
      <c r="F84" s="90"/>
      <c r="G84" s="90"/>
      <c r="H84" s="90"/>
      <c r="I84" s="87"/>
      <c r="J84" s="88"/>
      <c r="K84" s="304">
        <v>0.05</v>
      </c>
      <c r="L84" s="858">
        <f>N78*K84</f>
        <v>88.301422152551353</v>
      </c>
      <c r="M84" s="859"/>
      <c r="N84" s="51"/>
    </row>
    <row r="85" spans="1:14" ht="15.75" thickBot="1">
      <c r="B85" s="91" t="s">
        <v>974</v>
      </c>
      <c r="C85" s="92"/>
      <c r="D85" s="92"/>
      <c r="E85" s="92"/>
      <c r="F85" s="92"/>
      <c r="G85" s="92"/>
      <c r="H85" s="92"/>
      <c r="I85" s="93"/>
      <c r="J85" s="94"/>
      <c r="K85" s="305">
        <v>0.05</v>
      </c>
      <c r="L85" s="860">
        <f>N78*K85</f>
        <v>88.301422152551353</v>
      </c>
      <c r="M85" s="861"/>
      <c r="N85" s="51"/>
    </row>
    <row r="86" spans="1:14" ht="15.75" thickBot="1">
      <c r="B86" s="824" t="s">
        <v>953</v>
      </c>
      <c r="C86" s="825"/>
      <c r="D86" s="825"/>
      <c r="E86" s="825"/>
      <c r="F86" s="825"/>
      <c r="G86" s="825"/>
      <c r="H86" s="825"/>
      <c r="I86" s="825"/>
      <c r="J86" s="825"/>
      <c r="K86" s="825"/>
      <c r="L86" s="825"/>
      <c r="M86" s="826"/>
      <c r="N86" s="52">
        <f>L83+L84+L85</f>
        <v>529.80853291530809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2295.8369759663351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1702.9559986563474</v>
      </c>
      <c r="N48" s="272">
        <f>K48*M48</f>
        <v>1702.9559986563474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1702.9559986563474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1702.9559986563474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340.59119973126951</v>
      </c>
      <c r="M83" s="859"/>
      <c r="N83" s="51"/>
    </row>
    <row r="84" spans="1:14">
      <c r="B84" s="89" t="s">
        <v>973</v>
      </c>
      <c r="C84" s="90"/>
      <c r="D84" s="90"/>
      <c r="E84" s="90"/>
      <c r="F84" s="90"/>
      <c r="G84" s="90"/>
      <c r="H84" s="90"/>
      <c r="I84" s="87"/>
      <c r="J84" s="88"/>
      <c r="K84" s="304">
        <v>0.05</v>
      </c>
      <c r="L84" s="858">
        <f>N78*K84</f>
        <v>85.147799932817378</v>
      </c>
      <c r="M84" s="859"/>
      <c r="N84" s="51"/>
    </row>
    <row r="85" spans="1:14" ht="15.75" thickBot="1">
      <c r="B85" s="91" t="s">
        <v>974</v>
      </c>
      <c r="C85" s="92"/>
      <c r="D85" s="92"/>
      <c r="E85" s="92"/>
      <c r="F85" s="92"/>
      <c r="G85" s="92"/>
      <c r="H85" s="92"/>
      <c r="I85" s="93"/>
      <c r="J85" s="94"/>
      <c r="K85" s="305">
        <v>0.05</v>
      </c>
      <c r="L85" s="860">
        <f>N78*K85</f>
        <v>85.147799932817378</v>
      </c>
      <c r="M85" s="861"/>
      <c r="N85" s="51"/>
    </row>
    <row r="86" spans="1:14" ht="15.75" thickBot="1">
      <c r="B86" s="824" t="s">
        <v>953</v>
      </c>
      <c r="C86" s="825"/>
      <c r="D86" s="825"/>
      <c r="E86" s="825"/>
      <c r="F86" s="825"/>
      <c r="G86" s="825"/>
      <c r="H86" s="825"/>
      <c r="I86" s="825"/>
      <c r="J86" s="825"/>
      <c r="K86" s="825"/>
      <c r="L86" s="825"/>
      <c r="M86" s="826"/>
      <c r="N86" s="52">
        <f>L83+L84+L85</f>
        <v>510.88679959690432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2213.8427982532517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2466.7155984272144</v>
      </c>
      <c r="N48" s="272">
        <f>K48*M48</f>
        <v>2466.7155984272144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2466.7155984272144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2466.7155984272144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493.3431196854429</v>
      </c>
      <c r="M83" s="859"/>
      <c r="N83" s="51"/>
    </row>
    <row r="84" spans="1:14">
      <c r="B84" s="89" t="s">
        <v>973</v>
      </c>
      <c r="C84" s="90"/>
      <c r="D84" s="90"/>
      <c r="E84" s="90"/>
      <c r="F84" s="90"/>
      <c r="G84" s="90"/>
      <c r="H84" s="90"/>
      <c r="I84" s="87"/>
      <c r="J84" s="88"/>
      <c r="K84" s="304">
        <v>0.05</v>
      </c>
      <c r="L84" s="858">
        <f>N78*K84</f>
        <v>123.33577992136073</v>
      </c>
      <c r="M84" s="859"/>
      <c r="N84" s="51"/>
    </row>
    <row r="85" spans="1:14" ht="15.75" thickBot="1">
      <c r="B85" s="91" t="s">
        <v>974</v>
      </c>
      <c r="C85" s="92"/>
      <c r="D85" s="92"/>
      <c r="E85" s="92"/>
      <c r="F85" s="92"/>
      <c r="G85" s="92"/>
      <c r="H85" s="92"/>
      <c r="I85" s="93"/>
      <c r="J85" s="94"/>
      <c r="K85" s="305">
        <v>0.05</v>
      </c>
      <c r="L85" s="860">
        <f>N78*K85</f>
        <v>123.33577992136073</v>
      </c>
      <c r="M85" s="861"/>
      <c r="N85" s="51"/>
    </row>
    <row r="86" spans="1:14" ht="15.75" thickBot="1">
      <c r="B86" s="824" t="s">
        <v>953</v>
      </c>
      <c r="C86" s="825"/>
      <c r="D86" s="825"/>
      <c r="E86" s="825"/>
      <c r="F86" s="825"/>
      <c r="G86" s="825"/>
      <c r="H86" s="825"/>
      <c r="I86" s="825"/>
      <c r="J86" s="825"/>
      <c r="K86" s="825"/>
      <c r="L86" s="825"/>
      <c r="M86" s="826"/>
      <c r="N86" s="52">
        <f>L83+L84+L85</f>
        <v>740.01467952816438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3206.7302779553788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2727.8134693666775</v>
      </c>
      <c r="N48" s="272">
        <f>K48*M48</f>
        <v>2727.8134693666775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2727.8134693666775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2727.8134693666775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545.56269387333555</v>
      </c>
      <c r="M83" s="859"/>
      <c r="N83" s="51"/>
    </row>
    <row r="84" spans="1:14">
      <c r="B84" s="89" t="s">
        <v>973</v>
      </c>
      <c r="C84" s="90"/>
      <c r="D84" s="90"/>
      <c r="E84" s="90"/>
      <c r="F84" s="90"/>
      <c r="G84" s="90"/>
      <c r="H84" s="90"/>
      <c r="I84" s="87"/>
      <c r="J84" s="88"/>
      <c r="K84" s="304">
        <v>0.05</v>
      </c>
      <c r="L84" s="858">
        <f>N78*K84</f>
        <v>136.39067346833389</v>
      </c>
      <c r="M84" s="859"/>
      <c r="N84" s="51"/>
    </row>
    <row r="85" spans="1:14" ht="15.75" thickBot="1">
      <c r="B85" s="91" t="s">
        <v>974</v>
      </c>
      <c r="C85" s="92"/>
      <c r="D85" s="92"/>
      <c r="E85" s="92"/>
      <c r="F85" s="92"/>
      <c r="G85" s="92"/>
      <c r="H85" s="92"/>
      <c r="I85" s="93"/>
      <c r="J85" s="94"/>
      <c r="K85" s="305">
        <v>0.05</v>
      </c>
      <c r="L85" s="860">
        <f>N78*K85</f>
        <v>136.39067346833389</v>
      </c>
      <c r="M85" s="861"/>
      <c r="N85" s="51"/>
    </row>
    <row r="86" spans="1:14" ht="15.75" thickBot="1">
      <c r="B86" s="824" t="s">
        <v>953</v>
      </c>
      <c r="C86" s="825"/>
      <c r="D86" s="825"/>
      <c r="E86" s="825"/>
      <c r="F86" s="825"/>
      <c r="G86" s="825"/>
      <c r="H86" s="825"/>
      <c r="I86" s="825"/>
      <c r="J86" s="825"/>
      <c r="K86" s="825"/>
      <c r="L86" s="825"/>
      <c r="M86" s="826"/>
      <c r="N86" s="52">
        <f>L83+L84+L85</f>
        <v>818.34404081000343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3546.1575101766812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2737.0260744044126</v>
      </c>
      <c r="N48" s="272">
        <f>K48*M48</f>
        <v>2737.0260744044126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2737.0260744044126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2737.0260744044126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547.40521488088257</v>
      </c>
      <c r="M83" s="859"/>
      <c r="N83" s="51"/>
    </row>
    <row r="84" spans="1:14">
      <c r="B84" s="89" t="s">
        <v>973</v>
      </c>
      <c r="C84" s="90"/>
      <c r="D84" s="90"/>
      <c r="E84" s="90"/>
      <c r="F84" s="90"/>
      <c r="G84" s="90"/>
      <c r="H84" s="90"/>
      <c r="I84" s="87"/>
      <c r="J84" s="88"/>
      <c r="K84" s="304">
        <v>0.05</v>
      </c>
      <c r="L84" s="858">
        <f>N78*K84</f>
        <v>136.85130372022064</v>
      </c>
      <c r="M84" s="859"/>
      <c r="N84" s="51"/>
    </row>
    <row r="85" spans="1:14" ht="15.75" thickBot="1">
      <c r="B85" s="91" t="s">
        <v>974</v>
      </c>
      <c r="C85" s="92"/>
      <c r="D85" s="92"/>
      <c r="E85" s="92"/>
      <c r="F85" s="92"/>
      <c r="G85" s="92"/>
      <c r="H85" s="92"/>
      <c r="I85" s="93"/>
      <c r="J85" s="94"/>
      <c r="K85" s="305">
        <v>0.05</v>
      </c>
      <c r="L85" s="860">
        <f>N78*K85</f>
        <v>136.85130372022064</v>
      </c>
      <c r="M85" s="861"/>
      <c r="N85" s="51"/>
    </row>
    <row r="86" spans="1:14" ht="15.75" thickBot="1">
      <c r="B86" s="824" t="s">
        <v>953</v>
      </c>
      <c r="C86" s="825"/>
      <c r="D86" s="825"/>
      <c r="E86" s="825"/>
      <c r="F86" s="825"/>
      <c r="G86" s="825"/>
      <c r="H86" s="825"/>
      <c r="I86" s="825"/>
      <c r="J86" s="825"/>
      <c r="K86" s="825"/>
      <c r="L86" s="825"/>
      <c r="M86" s="826"/>
      <c r="N86" s="52">
        <f>L83+L84+L85</f>
        <v>821.10782232132374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3558.1338967257361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2267.5902886678655</v>
      </c>
      <c r="N48" s="272">
        <f>K48*M48</f>
        <v>2267.5902886678655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2267.5902886678655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2267.5902886678655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453.51805773357313</v>
      </c>
      <c r="M83" s="859"/>
      <c r="N83" s="51"/>
    </row>
    <row r="84" spans="1:14">
      <c r="B84" s="89" t="s">
        <v>973</v>
      </c>
      <c r="C84" s="90"/>
      <c r="D84" s="90"/>
      <c r="E84" s="90"/>
      <c r="F84" s="90"/>
      <c r="G84" s="90"/>
      <c r="H84" s="90"/>
      <c r="I84" s="87"/>
      <c r="J84" s="88"/>
      <c r="K84" s="304">
        <v>0.05</v>
      </c>
      <c r="L84" s="858">
        <f>N78*K84</f>
        <v>113.37951443339328</v>
      </c>
      <c r="M84" s="859"/>
      <c r="N84" s="51"/>
    </row>
    <row r="85" spans="1:14" ht="15.75" thickBot="1">
      <c r="B85" s="91" t="s">
        <v>974</v>
      </c>
      <c r="C85" s="92"/>
      <c r="D85" s="92"/>
      <c r="E85" s="92"/>
      <c r="F85" s="92"/>
      <c r="G85" s="92"/>
      <c r="H85" s="92"/>
      <c r="I85" s="93"/>
      <c r="J85" s="94"/>
      <c r="K85" s="305">
        <v>0.05</v>
      </c>
      <c r="L85" s="860">
        <f>N78*K85</f>
        <v>113.37951443339328</v>
      </c>
      <c r="M85" s="861"/>
      <c r="N85" s="51"/>
    </row>
    <row r="86" spans="1:14" ht="15.75" thickBot="1">
      <c r="B86" s="824" t="s">
        <v>953</v>
      </c>
      <c r="C86" s="825"/>
      <c r="D86" s="825"/>
      <c r="E86" s="825"/>
      <c r="F86" s="825"/>
      <c r="G86" s="825"/>
      <c r="H86" s="825"/>
      <c r="I86" s="825"/>
      <c r="J86" s="825"/>
      <c r="K86" s="825"/>
      <c r="L86" s="825"/>
      <c r="M86" s="826"/>
      <c r="N86" s="52">
        <f>L83+L84+L85</f>
        <v>680.27708660035967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2947.8673752682253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2335.741909365534</v>
      </c>
      <c r="N48" s="272">
        <f>K48*M48</f>
        <v>2335.741909365534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2335.741909365534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2335.741909365534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467.14838187310681</v>
      </c>
      <c r="M83" s="859"/>
      <c r="N83" s="51"/>
    </row>
    <row r="84" spans="1:14">
      <c r="B84" s="89" t="s">
        <v>973</v>
      </c>
      <c r="C84" s="90"/>
      <c r="D84" s="90"/>
      <c r="E84" s="90"/>
      <c r="F84" s="90"/>
      <c r="G84" s="90"/>
      <c r="H84" s="90"/>
      <c r="I84" s="87"/>
      <c r="J84" s="88"/>
      <c r="K84" s="304">
        <v>0.05</v>
      </c>
      <c r="L84" s="858">
        <f>N78*K84</f>
        <v>116.7870954682767</v>
      </c>
      <c r="M84" s="859"/>
      <c r="N84" s="51"/>
    </row>
    <row r="85" spans="1:14" ht="15.75" thickBot="1">
      <c r="B85" s="91" t="s">
        <v>974</v>
      </c>
      <c r="C85" s="92"/>
      <c r="D85" s="92"/>
      <c r="E85" s="92"/>
      <c r="F85" s="92"/>
      <c r="G85" s="92"/>
      <c r="H85" s="92"/>
      <c r="I85" s="93"/>
      <c r="J85" s="94"/>
      <c r="K85" s="305">
        <v>0.05</v>
      </c>
      <c r="L85" s="860">
        <f>N78*K85</f>
        <v>116.7870954682767</v>
      </c>
      <c r="M85" s="861"/>
      <c r="N85" s="51"/>
    </row>
    <row r="86" spans="1:14" ht="15.75" thickBot="1">
      <c r="B86" s="824" t="s">
        <v>953</v>
      </c>
      <c r="C86" s="825"/>
      <c r="D86" s="825"/>
      <c r="E86" s="825"/>
      <c r="F86" s="825"/>
      <c r="G86" s="825"/>
      <c r="H86" s="825"/>
      <c r="I86" s="825"/>
      <c r="J86" s="825"/>
      <c r="K86" s="825"/>
      <c r="L86" s="825"/>
      <c r="M86" s="826"/>
      <c r="N86" s="52">
        <f>L83+L84+L85</f>
        <v>700.72257280966016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3036.464482175194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2335.741909365534</v>
      </c>
      <c r="N48" s="272">
        <f>K48*M48</f>
        <v>2335.741909365534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2335.741909365534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2335.741909365534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467.14838187310681</v>
      </c>
      <c r="M83" s="859"/>
      <c r="N83" s="51"/>
    </row>
    <row r="84" spans="1:14">
      <c r="B84" s="89" t="s">
        <v>973</v>
      </c>
      <c r="C84" s="90"/>
      <c r="D84" s="90"/>
      <c r="E84" s="90"/>
      <c r="F84" s="90"/>
      <c r="G84" s="90"/>
      <c r="H84" s="90"/>
      <c r="I84" s="87"/>
      <c r="J84" s="88"/>
      <c r="K84" s="304">
        <v>0.05</v>
      </c>
      <c r="L84" s="858">
        <f>N78*K84</f>
        <v>116.7870954682767</v>
      </c>
      <c r="M84" s="859"/>
      <c r="N84" s="51"/>
    </row>
    <row r="85" spans="1:14" ht="15.75" thickBot="1">
      <c r="B85" s="91" t="s">
        <v>974</v>
      </c>
      <c r="C85" s="92"/>
      <c r="D85" s="92"/>
      <c r="E85" s="92"/>
      <c r="F85" s="92"/>
      <c r="G85" s="92"/>
      <c r="H85" s="92"/>
      <c r="I85" s="93"/>
      <c r="J85" s="94"/>
      <c r="K85" s="305">
        <v>0.05</v>
      </c>
      <c r="L85" s="860">
        <f>N78*K85</f>
        <v>116.7870954682767</v>
      </c>
      <c r="M85" s="861"/>
      <c r="N85" s="51"/>
    </row>
    <row r="86" spans="1:14" ht="15.75" thickBot="1">
      <c r="B86" s="824" t="s">
        <v>953</v>
      </c>
      <c r="C86" s="825"/>
      <c r="D86" s="825"/>
      <c r="E86" s="825"/>
      <c r="F86" s="825"/>
      <c r="G86" s="825"/>
      <c r="H86" s="825"/>
      <c r="I86" s="825"/>
      <c r="J86" s="825"/>
      <c r="K86" s="825"/>
      <c r="L86" s="825"/>
      <c r="M86" s="826"/>
      <c r="N86" s="52">
        <f>L83+L84+L85</f>
        <v>700.72257280966016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3036.464482175194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2335.741909365534</v>
      </c>
      <c r="N48" s="272">
        <f>K48*M48</f>
        <v>2335.741909365534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2335.741909365534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2335.741909365534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467.14838187310681</v>
      </c>
      <c r="M83" s="859"/>
      <c r="N83" s="51"/>
    </row>
    <row r="84" spans="1:14">
      <c r="B84" s="89" t="s">
        <v>973</v>
      </c>
      <c r="C84" s="90"/>
      <c r="D84" s="90"/>
      <c r="E84" s="90"/>
      <c r="F84" s="90"/>
      <c r="G84" s="90"/>
      <c r="H84" s="90"/>
      <c r="I84" s="87"/>
      <c r="J84" s="88"/>
      <c r="K84" s="304">
        <v>0.05</v>
      </c>
      <c r="L84" s="858">
        <f>N78*K84</f>
        <v>116.7870954682767</v>
      </c>
      <c r="M84" s="859"/>
      <c r="N84" s="51"/>
    </row>
    <row r="85" spans="1:14" ht="15.75" thickBot="1">
      <c r="B85" s="91" t="s">
        <v>974</v>
      </c>
      <c r="C85" s="92"/>
      <c r="D85" s="92"/>
      <c r="E85" s="92"/>
      <c r="F85" s="92"/>
      <c r="G85" s="92"/>
      <c r="H85" s="92"/>
      <c r="I85" s="93"/>
      <c r="J85" s="94"/>
      <c r="K85" s="305">
        <v>0.05</v>
      </c>
      <c r="L85" s="860">
        <f>N78*K85</f>
        <v>116.7870954682767</v>
      </c>
      <c r="M85" s="861"/>
      <c r="N85" s="51"/>
    </row>
    <row r="86" spans="1:14" ht="15.75" thickBot="1">
      <c r="B86" s="824" t="s">
        <v>953</v>
      </c>
      <c r="C86" s="825"/>
      <c r="D86" s="825"/>
      <c r="E86" s="825"/>
      <c r="F86" s="825"/>
      <c r="G86" s="825"/>
      <c r="H86" s="825"/>
      <c r="I86" s="825"/>
      <c r="J86" s="825"/>
      <c r="K86" s="825"/>
      <c r="L86" s="825"/>
      <c r="M86" s="826"/>
      <c r="N86" s="52">
        <f>L83+L84+L85</f>
        <v>700.72257280966016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3036.464482175194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2394.9385424696197</v>
      </c>
      <c r="N48" s="272">
        <f>K48*M48</f>
        <v>2394.9385424696197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2394.9385424696197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2394.9385424696197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478.98770849392395</v>
      </c>
      <c r="M83" s="859"/>
      <c r="N83" s="51"/>
    </row>
    <row r="84" spans="1:14">
      <c r="B84" s="89" t="s">
        <v>973</v>
      </c>
      <c r="C84" s="90"/>
      <c r="D84" s="90"/>
      <c r="E84" s="90"/>
      <c r="F84" s="90"/>
      <c r="G84" s="90"/>
      <c r="H84" s="90"/>
      <c r="I84" s="87"/>
      <c r="J84" s="88"/>
      <c r="K84" s="304">
        <v>0.05</v>
      </c>
      <c r="L84" s="858">
        <f>N78*K84</f>
        <v>119.74692712348099</v>
      </c>
      <c r="M84" s="859"/>
      <c r="N84" s="51"/>
    </row>
    <row r="85" spans="1:14" ht="15.75" thickBot="1">
      <c r="B85" s="91" t="s">
        <v>974</v>
      </c>
      <c r="C85" s="92"/>
      <c r="D85" s="92"/>
      <c r="E85" s="92"/>
      <c r="F85" s="92"/>
      <c r="G85" s="92"/>
      <c r="H85" s="92"/>
      <c r="I85" s="93"/>
      <c r="J85" s="94"/>
      <c r="K85" s="305">
        <v>0.05</v>
      </c>
      <c r="L85" s="860">
        <f>N78*K85</f>
        <v>119.74692712348099</v>
      </c>
      <c r="M85" s="861"/>
      <c r="N85" s="51"/>
    </row>
    <row r="86" spans="1:14" ht="15.75" thickBot="1">
      <c r="B86" s="824" t="s">
        <v>953</v>
      </c>
      <c r="C86" s="825"/>
      <c r="D86" s="825"/>
      <c r="E86" s="825"/>
      <c r="F86" s="825"/>
      <c r="G86" s="825"/>
      <c r="H86" s="825"/>
      <c r="I86" s="825"/>
      <c r="J86" s="825"/>
      <c r="K86" s="825"/>
      <c r="L86" s="825"/>
      <c r="M86" s="826"/>
      <c r="N86" s="52">
        <f>L83+L84+L85</f>
        <v>718.48156274088592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3113.4201052105054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3568.0982828990136</v>
      </c>
      <c r="N48" s="272">
        <f>K48*M48</f>
        <v>3568.0982828990136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3568.0982828990136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3568.0982828990136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713.61965657980272</v>
      </c>
      <c r="M83" s="859"/>
      <c r="N83" s="51"/>
    </row>
    <row r="84" spans="1:14">
      <c r="B84" s="89" t="s">
        <v>973</v>
      </c>
      <c r="C84" s="90"/>
      <c r="D84" s="90"/>
      <c r="E84" s="90"/>
      <c r="F84" s="90"/>
      <c r="G84" s="90"/>
      <c r="H84" s="90"/>
      <c r="I84" s="87"/>
      <c r="J84" s="88"/>
      <c r="K84" s="304">
        <v>0.05</v>
      </c>
      <c r="L84" s="858">
        <f>N78*K84</f>
        <v>178.40491414495068</v>
      </c>
      <c r="M84" s="859"/>
      <c r="N84" s="51"/>
    </row>
    <row r="85" spans="1:14" ht="15.75" thickBot="1">
      <c r="B85" s="91" t="s">
        <v>974</v>
      </c>
      <c r="C85" s="92"/>
      <c r="D85" s="92"/>
      <c r="E85" s="92"/>
      <c r="F85" s="92"/>
      <c r="G85" s="92"/>
      <c r="H85" s="92"/>
      <c r="I85" s="93"/>
      <c r="J85" s="94"/>
      <c r="K85" s="305">
        <v>0.05</v>
      </c>
      <c r="L85" s="860">
        <f>N78*K85</f>
        <v>178.40491414495068</v>
      </c>
      <c r="M85" s="861"/>
      <c r="N85" s="51"/>
    </row>
    <row r="86" spans="1:14" ht="15.75" thickBot="1">
      <c r="B86" s="824" t="s">
        <v>953</v>
      </c>
      <c r="C86" s="825"/>
      <c r="D86" s="825"/>
      <c r="E86" s="825"/>
      <c r="F86" s="825"/>
      <c r="G86" s="825"/>
      <c r="H86" s="825"/>
      <c r="I86" s="825"/>
      <c r="J86" s="825"/>
      <c r="K86" s="825"/>
      <c r="L86" s="825"/>
      <c r="M86" s="826"/>
      <c r="N86" s="52">
        <f>L83+L84+L85</f>
        <v>1070.4294848697041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4638.5277677687172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1922.9145232260282</v>
      </c>
      <c r="N48" s="272">
        <f>K48*M48</f>
        <v>1922.9145232260282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1922.9145232260282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1922.9145232260282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384.58290464520564</v>
      </c>
      <c r="M83" s="859"/>
      <c r="N83" s="51"/>
    </row>
    <row r="84" spans="1:14">
      <c r="B84" s="89" t="s">
        <v>973</v>
      </c>
      <c r="C84" s="90"/>
      <c r="D84" s="90"/>
      <c r="E84" s="90"/>
      <c r="F84" s="90"/>
      <c r="G84" s="90"/>
      <c r="H84" s="90"/>
      <c r="I84" s="87"/>
      <c r="J84" s="88"/>
      <c r="K84" s="304">
        <v>0.05</v>
      </c>
      <c r="L84" s="858">
        <f>N78*K84</f>
        <v>96.145726161301411</v>
      </c>
      <c r="M84" s="859"/>
      <c r="N84" s="51"/>
    </row>
    <row r="85" spans="1:14" ht="15.75" thickBot="1">
      <c r="B85" s="91" t="s">
        <v>974</v>
      </c>
      <c r="C85" s="92"/>
      <c r="D85" s="92"/>
      <c r="E85" s="92"/>
      <c r="F85" s="92"/>
      <c r="G85" s="92"/>
      <c r="H85" s="92"/>
      <c r="I85" s="93"/>
      <c r="J85" s="94"/>
      <c r="K85" s="305">
        <v>0.05</v>
      </c>
      <c r="L85" s="860">
        <f>N78*K85</f>
        <v>96.145726161301411</v>
      </c>
      <c r="M85" s="861"/>
      <c r="N85" s="51"/>
    </row>
    <row r="86" spans="1:14" ht="15.75" thickBot="1">
      <c r="B86" s="824" t="s">
        <v>953</v>
      </c>
      <c r="C86" s="825"/>
      <c r="D86" s="825"/>
      <c r="E86" s="825"/>
      <c r="F86" s="825"/>
      <c r="G86" s="825"/>
      <c r="H86" s="825"/>
      <c r="I86" s="825"/>
      <c r="J86" s="825"/>
      <c r="K86" s="825"/>
      <c r="L86" s="825"/>
      <c r="M86" s="826"/>
      <c r="N86" s="52">
        <f>L83+L84+L85</f>
        <v>576.87435696780847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2499.7888801938366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500</v>
      </c>
      <c r="N36" s="272">
        <f>K36/M36</f>
        <v>265.45818547795454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500</v>
      </c>
      <c r="N37" s="272">
        <f>K37/M37</f>
        <v>123.02685017801033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389.02634565596492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1034.3880880727443</v>
      </c>
      <c r="N48" s="272">
        <f>K48*M48</f>
        <v>1034.3880880727443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1034.3880880727443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4" ht="15.75" thickBot="1">
      <c r="B65" s="830" t="s">
        <v>953</v>
      </c>
      <c r="C65" s="831"/>
      <c r="D65" s="831"/>
      <c r="E65" s="831"/>
      <c r="F65" s="831"/>
      <c r="G65" s="831"/>
      <c r="H65" s="831"/>
      <c r="I65" s="831"/>
      <c r="J65" s="831"/>
      <c r="K65" s="831"/>
      <c r="L65" s="831"/>
      <c r="M65" s="832"/>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0" t="s">
        <v>963</v>
      </c>
      <c r="C69" s="851"/>
      <c r="D69" s="851"/>
      <c r="E69" s="851"/>
      <c r="F69" s="851"/>
      <c r="G69" s="851"/>
      <c r="H69" s="851"/>
      <c r="I69" s="73" t="s">
        <v>964</v>
      </c>
      <c r="J69" s="75" t="s">
        <v>1410</v>
      </c>
      <c r="K69" s="74" t="s">
        <v>966</v>
      </c>
      <c r="L69" s="852" t="s">
        <v>950</v>
      </c>
      <c r="M69" s="853"/>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1"/>
      <c r="C74" s="812"/>
      <c r="D74" s="812"/>
      <c r="E74" s="812"/>
      <c r="F74" s="812"/>
      <c r="G74" s="812"/>
      <c r="H74" s="812"/>
      <c r="I74" s="126"/>
      <c r="J74" s="126"/>
      <c r="K74" s="126"/>
      <c r="L74" s="912"/>
      <c r="M74" s="912"/>
      <c r="N74" s="45"/>
    </row>
    <row r="75" spans="1:14" ht="15.75" thickBot="1">
      <c r="B75" s="830" t="s">
        <v>953</v>
      </c>
      <c r="C75" s="831"/>
      <c r="D75" s="831"/>
      <c r="E75" s="831"/>
      <c r="F75" s="831"/>
      <c r="G75" s="831"/>
      <c r="H75" s="831"/>
      <c r="I75" s="831"/>
      <c r="J75" s="831"/>
      <c r="K75" s="831"/>
      <c r="L75" s="831"/>
      <c r="M75" s="832"/>
      <c r="N75" s="301">
        <f>SUM(N70:N74)</f>
        <v>54.131</v>
      </c>
    </row>
    <row r="76" spans="1:14" ht="15.75" thickBot="1">
      <c r="B76" s="33"/>
      <c r="C76" s="34"/>
      <c r="D76" s="34"/>
      <c r="E76" s="34"/>
      <c r="F76" s="34"/>
      <c r="G76" s="34"/>
      <c r="H76" s="34"/>
      <c r="I76" s="34"/>
      <c r="J76" s="34"/>
      <c r="K76" s="34"/>
      <c r="L76" s="34"/>
      <c r="M76" s="34"/>
      <c r="N76" s="35"/>
    </row>
    <row r="77" spans="1:14" ht="15.75" thickBot="1">
      <c r="B77" s="824" t="s">
        <v>967</v>
      </c>
      <c r="C77" s="825"/>
      <c r="D77" s="825"/>
      <c r="E77" s="825"/>
      <c r="F77" s="825"/>
      <c r="G77" s="825"/>
      <c r="H77" s="825"/>
      <c r="I77" s="825"/>
      <c r="J77" s="825"/>
      <c r="K77" s="825"/>
      <c r="L77" s="825"/>
      <c r="M77" s="826"/>
      <c r="N77" s="99">
        <f>N43+N54+N65+N75</f>
        <v>1477.5454337287092</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295.50908674574185</v>
      </c>
      <c r="M82" s="859"/>
      <c r="N82" s="51"/>
    </row>
    <row r="83" spans="1:14">
      <c r="B83" s="89" t="s">
        <v>973</v>
      </c>
      <c r="C83" s="90"/>
      <c r="D83" s="90"/>
      <c r="E83" s="90"/>
      <c r="F83" s="90"/>
      <c r="G83" s="90"/>
      <c r="H83" s="90"/>
      <c r="I83" s="87"/>
      <c r="J83" s="88"/>
      <c r="K83" s="304">
        <v>0.05</v>
      </c>
      <c r="L83" s="858">
        <f>N77*K83</f>
        <v>73.877271686435463</v>
      </c>
      <c r="M83" s="859"/>
      <c r="N83" s="51"/>
    </row>
    <row r="84" spans="1:14" ht="15.75" thickBot="1">
      <c r="B84" s="91" t="s">
        <v>974</v>
      </c>
      <c r="C84" s="92"/>
      <c r="D84" s="92"/>
      <c r="E84" s="92"/>
      <c r="F84" s="92"/>
      <c r="G84" s="92"/>
      <c r="H84" s="92"/>
      <c r="I84" s="93"/>
      <c r="J84" s="94"/>
      <c r="K84" s="305">
        <v>0.05</v>
      </c>
      <c r="L84" s="860">
        <f>N77*K84</f>
        <v>73.877271686435463</v>
      </c>
      <c r="M84" s="861"/>
      <c r="N84" s="51"/>
    </row>
    <row r="85" spans="1:14" ht="15.75" thickBot="1">
      <c r="B85" s="824" t="s">
        <v>953</v>
      </c>
      <c r="C85" s="825"/>
      <c r="D85" s="825"/>
      <c r="E85" s="825"/>
      <c r="F85" s="825"/>
      <c r="G85" s="825"/>
      <c r="H85" s="825"/>
      <c r="I85" s="825"/>
      <c r="J85" s="825"/>
      <c r="K85" s="825"/>
      <c r="L85" s="825"/>
      <c r="M85" s="826"/>
      <c r="N85" s="52">
        <f>L82+L83+L84</f>
        <v>443.26363011861275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1920.809063847322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500</v>
      </c>
      <c r="N36" s="272">
        <f>K36/M36</f>
        <v>265.45818547795454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500</v>
      </c>
      <c r="N37" s="272">
        <f>K37/M37</f>
        <v>123.02685017801033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389.02634565596492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1116.3822657858277</v>
      </c>
      <c r="N48" s="272">
        <f>K48*M48</f>
        <v>1116.3822657858277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1116.3822657858277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1559.5396114417927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311.90792228835858</v>
      </c>
      <c r="M83" s="859"/>
      <c r="N83" s="51"/>
    </row>
    <row r="84" spans="1:14">
      <c r="B84" s="89" t="s">
        <v>973</v>
      </c>
      <c r="C84" s="90"/>
      <c r="D84" s="90"/>
      <c r="E84" s="90"/>
      <c r="F84" s="90"/>
      <c r="G84" s="90"/>
      <c r="H84" s="90"/>
      <c r="I84" s="87"/>
      <c r="J84" s="88"/>
      <c r="K84" s="304">
        <v>0.05</v>
      </c>
      <c r="L84" s="858">
        <f>N78*K84</f>
        <v>77.976980572089644</v>
      </c>
      <c r="M84" s="859"/>
      <c r="N84" s="51"/>
    </row>
    <row r="85" spans="1:14" ht="15.75" thickBot="1">
      <c r="B85" s="91" t="s">
        <v>974</v>
      </c>
      <c r="C85" s="92"/>
      <c r="D85" s="92"/>
      <c r="E85" s="92"/>
      <c r="F85" s="92"/>
      <c r="G85" s="92"/>
      <c r="H85" s="92"/>
      <c r="I85" s="93"/>
      <c r="J85" s="94"/>
      <c r="K85" s="305">
        <v>0.05</v>
      </c>
      <c r="L85" s="860">
        <f>N78*K85</f>
        <v>77.976980572089644</v>
      </c>
      <c r="M85" s="861"/>
      <c r="N85" s="51"/>
    </row>
    <row r="86" spans="1:14" ht="15.75" thickBot="1">
      <c r="B86" s="824" t="s">
        <v>953</v>
      </c>
      <c r="C86" s="825"/>
      <c r="D86" s="825"/>
      <c r="E86" s="825"/>
      <c r="F86" s="825"/>
      <c r="G86" s="825"/>
      <c r="H86" s="825"/>
      <c r="I86" s="825"/>
      <c r="J86" s="825"/>
      <c r="K86" s="825"/>
      <c r="L86" s="825"/>
      <c r="M86" s="826"/>
      <c r="N86" s="52">
        <f>L83+L84+L85</f>
        <v>467.86188343253787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2027.4014948743306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500</v>
      </c>
      <c r="N36" s="272">
        <f>K36/M36</f>
        <v>265.45818547795454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500</v>
      </c>
      <c r="N37" s="272">
        <f>K37/M37</f>
        <v>123.02685017801033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389.02634565596492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9417.3148600414097</v>
      </c>
      <c r="N48" s="272">
        <f>K48*M48</f>
        <v>2825.1944580124227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2825.1944580124227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3268.3518036683877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653.67036073367763</v>
      </c>
      <c r="M83" s="859"/>
      <c r="N83" s="51"/>
    </row>
    <row r="84" spans="1:14">
      <c r="B84" s="89" t="s">
        <v>973</v>
      </c>
      <c r="C84" s="90"/>
      <c r="D84" s="90"/>
      <c r="E84" s="90"/>
      <c r="F84" s="90"/>
      <c r="G84" s="90"/>
      <c r="H84" s="90"/>
      <c r="I84" s="87"/>
      <c r="J84" s="88"/>
      <c r="K84" s="304">
        <v>0.05</v>
      </c>
      <c r="L84" s="858">
        <f>N78*K84</f>
        <v>163.41759018341941</v>
      </c>
      <c r="M84" s="859"/>
      <c r="N84" s="51"/>
    </row>
    <row r="85" spans="1:14" ht="15.75" thickBot="1">
      <c r="B85" s="91" t="s">
        <v>974</v>
      </c>
      <c r="C85" s="92"/>
      <c r="D85" s="92"/>
      <c r="E85" s="92"/>
      <c r="F85" s="92"/>
      <c r="G85" s="92"/>
      <c r="H85" s="92"/>
      <c r="I85" s="93"/>
      <c r="J85" s="94"/>
      <c r="K85" s="305">
        <v>0.05</v>
      </c>
      <c r="L85" s="860">
        <f>N78*K85</f>
        <v>163.41759018341941</v>
      </c>
      <c r="M85" s="861"/>
      <c r="N85" s="51"/>
    </row>
    <row r="86" spans="1:14" ht="15.75" thickBot="1">
      <c r="B86" s="824" t="s">
        <v>953</v>
      </c>
      <c r="C86" s="825"/>
      <c r="D86" s="825"/>
      <c r="E86" s="825"/>
      <c r="F86" s="825"/>
      <c r="G86" s="825"/>
      <c r="H86" s="825"/>
      <c r="I86" s="825"/>
      <c r="J86" s="825"/>
      <c r="K86" s="825"/>
      <c r="L86" s="825"/>
      <c r="M86" s="826"/>
      <c r="N86" s="52">
        <f>L83+L84+L85</f>
        <v>980.50554110051644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4248.8573447689041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132729.09273897728</v>
      </c>
      <c r="L36" s="270"/>
      <c r="M36" s="271">
        <v>500</v>
      </c>
      <c r="N36" s="272">
        <f>K36/M36</f>
        <v>265.45818547795454</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61513.42508900517</v>
      </c>
      <c r="L37" s="270"/>
      <c r="M37" s="271">
        <v>500</v>
      </c>
      <c r="N37" s="272">
        <f>K37/M37</f>
        <v>123.02685017801033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389.02634565596492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1116.3822657858277</v>
      </c>
      <c r="N48" s="272">
        <f>K48*M48</f>
        <v>502.3720196036225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502.3720196036225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945.52936525958739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189.10587305191748</v>
      </c>
      <c r="M83" s="859"/>
      <c r="N83" s="51"/>
    </row>
    <row r="84" spans="1:14">
      <c r="B84" s="89" t="s">
        <v>973</v>
      </c>
      <c r="C84" s="90"/>
      <c r="D84" s="90"/>
      <c r="E84" s="90"/>
      <c r="F84" s="90"/>
      <c r="G84" s="90"/>
      <c r="H84" s="90"/>
      <c r="I84" s="87"/>
      <c r="J84" s="88"/>
      <c r="K84" s="304">
        <v>0.05</v>
      </c>
      <c r="L84" s="858">
        <f>N78*K84</f>
        <v>47.276468262979371</v>
      </c>
      <c r="M84" s="859"/>
      <c r="N84" s="51"/>
    </row>
    <row r="85" spans="1:14" ht="15.75" thickBot="1">
      <c r="B85" s="91" t="s">
        <v>974</v>
      </c>
      <c r="C85" s="92"/>
      <c r="D85" s="92"/>
      <c r="E85" s="92"/>
      <c r="F85" s="92"/>
      <c r="G85" s="92"/>
      <c r="H85" s="92"/>
      <c r="I85" s="93"/>
      <c r="J85" s="94"/>
      <c r="K85" s="305">
        <v>0.05</v>
      </c>
      <c r="L85" s="860">
        <f>N78*K85</f>
        <v>47.276468262979371</v>
      </c>
      <c r="M85" s="861"/>
      <c r="N85" s="51"/>
    </row>
    <row r="86" spans="1:14" ht="15.75" thickBot="1">
      <c r="B86" s="824" t="s">
        <v>953</v>
      </c>
      <c r="C86" s="825"/>
      <c r="D86" s="825"/>
      <c r="E86" s="825"/>
      <c r="F86" s="825"/>
      <c r="G86" s="825"/>
      <c r="H86" s="825"/>
      <c r="I86" s="825"/>
      <c r="J86" s="825"/>
      <c r="K86" s="825"/>
      <c r="L86" s="825"/>
      <c r="M86" s="826"/>
      <c r="N86" s="52">
        <f>L83+L84+L85</f>
        <v>283.65880957787624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1229.1881748374635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500</v>
      </c>
      <c r="N36" s="272">
        <f>K36/M36</f>
        <v>265.45818547795454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500</v>
      </c>
      <c r="N37" s="272">
        <f>K37/M37</f>
        <v>123.02685017801033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389.02634565596492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1955.2457762350655</v>
      </c>
      <c r="N48" s="272">
        <f>K48*M48</f>
        <v>879.86059930577949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879.86059930577949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1323.0179449617444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264.60358899234888</v>
      </c>
      <c r="M83" s="859"/>
      <c r="N83" s="51"/>
    </row>
    <row r="84" spans="1:14">
      <c r="B84" s="89" t="s">
        <v>973</v>
      </c>
      <c r="C84" s="90"/>
      <c r="D84" s="90"/>
      <c r="E84" s="90"/>
      <c r="F84" s="90"/>
      <c r="G84" s="90"/>
      <c r="H84" s="90"/>
      <c r="I84" s="87"/>
      <c r="J84" s="88"/>
      <c r="K84" s="304">
        <v>0.05</v>
      </c>
      <c r="L84" s="858">
        <f>N78*K84</f>
        <v>66.150897248087219</v>
      </c>
      <c r="M84" s="859"/>
      <c r="N84" s="51"/>
    </row>
    <row r="85" spans="1:14" ht="15.75" thickBot="1">
      <c r="B85" s="91" t="s">
        <v>974</v>
      </c>
      <c r="C85" s="92"/>
      <c r="D85" s="92"/>
      <c r="E85" s="92"/>
      <c r="F85" s="92"/>
      <c r="G85" s="92"/>
      <c r="H85" s="92"/>
      <c r="I85" s="93"/>
      <c r="J85" s="94"/>
      <c r="K85" s="305">
        <v>0.05</v>
      </c>
      <c r="L85" s="860">
        <f>N78*K85</f>
        <v>66.150897248087219</v>
      </c>
      <c r="M85" s="861"/>
      <c r="N85" s="51"/>
    </row>
    <row r="86" spans="1:14" ht="15.75" thickBot="1">
      <c r="B86" s="824" t="s">
        <v>953</v>
      </c>
      <c r="C86" s="825"/>
      <c r="D86" s="825"/>
      <c r="E86" s="825"/>
      <c r="F86" s="825"/>
      <c r="G86" s="825"/>
      <c r="H86" s="825"/>
      <c r="I86" s="825"/>
      <c r="J86" s="825"/>
      <c r="K86" s="825"/>
      <c r="L86" s="825"/>
      <c r="M86" s="826"/>
      <c r="N86" s="52">
        <f>L83+L84+L85</f>
        <v>396.90538348852334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1719.9233284502677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500</v>
      </c>
      <c r="N36" s="272">
        <f>K36/M36</f>
        <v>265.45818547795454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500</v>
      </c>
      <c r="N37" s="272">
        <f>K37/M37</f>
        <v>123.02685017801033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389.02634565596492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1702.9559986563474</v>
      </c>
      <c r="N48" s="272">
        <f>K48*M48</f>
        <v>766.33019939535632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766.33019939535632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1209.4875450513214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241.89750901026429</v>
      </c>
      <c r="M83" s="859"/>
      <c r="N83" s="51"/>
    </row>
    <row r="84" spans="1:14">
      <c r="B84" s="89" t="s">
        <v>973</v>
      </c>
      <c r="C84" s="90"/>
      <c r="D84" s="90"/>
      <c r="E84" s="90"/>
      <c r="F84" s="90"/>
      <c r="G84" s="90"/>
      <c r="H84" s="90"/>
      <c r="I84" s="87"/>
      <c r="J84" s="88"/>
      <c r="K84" s="304">
        <v>0.05</v>
      </c>
      <c r="L84" s="858">
        <f>N78*K84</f>
        <v>60.474377252566072</v>
      </c>
      <c r="M84" s="859"/>
      <c r="N84" s="51"/>
    </row>
    <row r="85" spans="1:14" ht="15.75" thickBot="1">
      <c r="B85" s="91" t="s">
        <v>974</v>
      </c>
      <c r="C85" s="92"/>
      <c r="D85" s="92"/>
      <c r="E85" s="92"/>
      <c r="F85" s="92"/>
      <c r="G85" s="92"/>
      <c r="H85" s="92"/>
      <c r="I85" s="93"/>
      <c r="J85" s="94"/>
      <c r="K85" s="305">
        <v>0.05</v>
      </c>
      <c r="L85" s="860">
        <f>N78*K85</f>
        <v>60.474377252566072</v>
      </c>
      <c r="M85" s="861"/>
      <c r="N85" s="51"/>
    </row>
    <row r="86" spans="1:14" ht="15.75" thickBot="1">
      <c r="B86" s="824" t="s">
        <v>953</v>
      </c>
      <c r="C86" s="825"/>
      <c r="D86" s="825"/>
      <c r="E86" s="825"/>
      <c r="F86" s="825"/>
      <c r="G86" s="825"/>
      <c r="H86" s="825"/>
      <c r="I86" s="825"/>
      <c r="J86" s="825"/>
      <c r="K86" s="825"/>
      <c r="L86" s="825"/>
      <c r="M86" s="826"/>
      <c r="N86" s="52">
        <f>L83+L84+L85</f>
        <v>362.8462635153964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1572.3338085667178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500</v>
      </c>
      <c r="N36" s="272">
        <f>K36/M36</f>
        <v>265.45818547795454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500</v>
      </c>
      <c r="N37" s="272">
        <f>K37/M37</f>
        <v>123.02685017801033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389.02634565596492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2081.3906650244248</v>
      </c>
      <c r="N48" s="272">
        <f>K48*M48</f>
        <v>936.62579926099124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936.62579926099124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1379.7831449169562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275.95662898339123</v>
      </c>
      <c r="M83" s="859"/>
      <c r="N83" s="51"/>
    </row>
    <row r="84" spans="1:14">
      <c r="B84" s="89" t="s">
        <v>973</v>
      </c>
      <c r="C84" s="90"/>
      <c r="D84" s="90"/>
      <c r="E84" s="90"/>
      <c r="F84" s="90"/>
      <c r="G84" s="90"/>
      <c r="H84" s="90"/>
      <c r="I84" s="87"/>
      <c r="J84" s="88"/>
      <c r="K84" s="304">
        <v>0.05</v>
      </c>
      <c r="L84" s="858">
        <f>N78*K84</f>
        <v>68.989157245847807</v>
      </c>
      <c r="M84" s="859"/>
      <c r="N84" s="51"/>
    </row>
    <row r="85" spans="1:14" ht="15.75" thickBot="1">
      <c r="B85" s="91" t="s">
        <v>974</v>
      </c>
      <c r="C85" s="92"/>
      <c r="D85" s="92"/>
      <c r="E85" s="92"/>
      <c r="F85" s="92"/>
      <c r="G85" s="92"/>
      <c r="H85" s="92"/>
      <c r="I85" s="93"/>
      <c r="J85" s="94"/>
      <c r="K85" s="305">
        <v>0.05</v>
      </c>
      <c r="L85" s="860">
        <f>N78*K85</f>
        <v>68.989157245847807</v>
      </c>
      <c r="M85" s="861"/>
      <c r="N85" s="51"/>
    </row>
    <row r="86" spans="1:14" ht="15.75" thickBot="1">
      <c r="B86" s="824" t="s">
        <v>953</v>
      </c>
      <c r="C86" s="825"/>
      <c r="D86" s="825"/>
      <c r="E86" s="825"/>
      <c r="F86" s="825"/>
      <c r="G86" s="825"/>
      <c r="H86" s="825"/>
      <c r="I86" s="825"/>
      <c r="J86" s="825"/>
      <c r="K86" s="825"/>
      <c r="L86" s="825"/>
      <c r="M86" s="826"/>
      <c r="N86" s="52">
        <f>L83+L84+L85</f>
        <v>413.93494347508687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1793.718088392043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400</v>
      </c>
      <c r="N36" s="272">
        <f>K36/M36</f>
        <v>331.82273184744321</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400</v>
      </c>
      <c r="N37" s="272">
        <f>K37/M37</f>
        <v>434.29040960677207</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61513.42508900517</v>
      </c>
      <c r="L38" s="270"/>
      <c r="M38" s="271">
        <v>400</v>
      </c>
      <c r="N38" s="272">
        <f>K38/M38</f>
        <v>153.78356272251293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60286.232258479511</v>
      </c>
      <c r="L39" s="841">
        <v>400</v>
      </c>
      <c r="M39" s="842"/>
      <c r="N39" s="272">
        <f>K39/L39</f>
        <v>150.71558064619879</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1071.6223168342219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1955.2457762350655</v>
      </c>
      <c r="N48" s="272">
        <f>K48*M48</f>
        <v>3578.0997705101699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70578.595298187531</v>
      </c>
      <c r="N49" s="272">
        <f>K49*M49</f>
        <v>1340.9933106655631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4919.0930811757335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1198.1687168510882</v>
      </c>
      <c r="M58" s="829"/>
      <c r="N58" s="287">
        <f>K58*L58</f>
        <v>22.765205620170676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22.765205620170676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6114.4838047596286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1222.8967609519257</v>
      </c>
      <c r="M82" s="859"/>
      <c r="N82" s="51"/>
    </row>
    <row r="83" spans="1:14">
      <c r="B83" s="89" t="s">
        <v>973</v>
      </c>
      <c r="C83" s="90"/>
      <c r="D83" s="90"/>
      <c r="E83" s="90"/>
      <c r="F83" s="90"/>
      <c r="G83" s="90"/>
      <c r="H83" s="90"/>
      <c r="I83" s="87"/>
      <c r="J83" s="88"/>
      <c r="K83" s="304">
        <v>0.05</v>
      </c>
      <c r="L83" s="858">
        <f>N77*K83</f>
        <v>305.72419023798142</v>
      </c>
      <c r="M83" s="859"/>
      <c r="N83" s="51"/>
    </row>
    <row r="84" spans="1:14" ht="15.75" thickBot="1">
      <c r="B84" s="91" t="s">
        <v>974</v>
      </c>
      <c r="C84" s="92"/>
      <c r="D84" s="92"/>
      <c r="E84" s="92"/>
      <c r="F84" s="92"/>
      <c r="G84" s="92"/>
      <c r="H84" s="92"/>
      <c r="I84" s="93"/>
      <c r="J84" s="94"/>
      <c r="K84" s="305">
        <v>0.05</v>
      </c>
      <c r="L84" s="860">
        <f>N77*K84</f>
        <v>305.72419023798142</v>
      </c>
      <c r="M84" s="861"/>
      <c r="N84" s="51"/>
    </row>
    <row r="85" spans="1:14" ht="15.75" thickBot="1">
      <c r="B85" s="824" t="s">
        <v>953</v>
      </c>
      <c r="C85" s="825"/>
      <c r="D85" s="825"/>
      <c r="E85" s="825"/>
      <c r="F85" s="825"/>
      <c r="G85" s="825"/>
      <c r="H85" s="825"/>
      <c r="I85" s="825"/>
      <c r="J85" s="825"/>
      <c r="K85" s="825"/>
      <c r="L85" s="825"/>
      <c r="M85" s="826"/>
      <c r="N85" s="52">
        <f>L82+L83+L84</f>
        <v>1834.3451414278886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7948.8289461875174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400</v>
      </c>
      <c r="N36" s="272">
        <f>K36/M36</f>
        <v>331.82273184744321</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400</v>
      </c>
      <c r="N37" s="272">
        <f>K37/M37</f>
        <v>434.29040960677207</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61513.42508900517</v>
      </c>
      <c r="L38" s="270"/>
      <c r="M38" s="271">
        <v>400</v>
      </c>
      <c r="N38" s="272">
        <f>K38/M38</f>
        <v>153.78356272251293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60286.232258479511</v>
      </c>
      <c r="L39" s="841">
        <v>400</v>
      </c>
      <c r="M39" s="842"/>
      <c r="N39" s="272">
        <f>K39/L39</f>
        <v>150.71558064619879</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1071.6223168342219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1955.2457762350655</v>
      </c>
      <c r="N48" s="272">
        <f>K48*M48</f>
        <v>2932.868664352598</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70578.595298187531</v>
      </c>
      <c r="N49" s="272">
        <f>K49*M49</f>
        <v>917.52173887643789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3850.3904032290357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1198.1687168510882</v>
      </c>
      <c r="M58" s="829"/>
      <c r="N58" s="287">
        <f>K58*L58</f>
        <v>15.576193319064146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15.576193319064146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5038.5921145118245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1007.718422902365</v>
      </c>
      <c r="M83" s="859"/>
      <c r="N83" s="51"/>
    </row>
    <row r="84" spans="1:14">
      <c r="B84" s="89" t="s">
        <v>973</v>
      </c>
      <c r="C84" s="90"/>
      <c r="D84" s="90"/>
      <c r="E84" s="90"/>
      <c r="F84" s="90"/>
      <c r="G84" s="90"/>
      <c r="H84" s="90"/>
      <c r="I84" s="87"/>
      <c r="J84" s="88"/>
      <c r="K84" s="304">
        <v>0.05</v>
      </c>
      <c r="L84" s="858">
        <f>N78*K84</f>
        <v>251.92960572559124</v>
      </c>
      <c r="M84" s="859"/>
      <c r="N84" s="51"/>
    </row>
    <row r="85" spans="1:14" ht="15.75" thickBot="1">
      <c r="B85" s="91" t="s">
        <v>974</v>
      </c>
      <c r="C85" s="92"/>
      <c r="D85" s="92"/>
      <c r="E85" s="92"/>
      <c r="F85" s="92"/>
      <c r="G85" s="92"/>
      <c r="H85" s="92"/>
      <c r="I85" s="93"/>
      <c r="J85" s="94"/>
      <c r="K85" s="305">
        <v>0.05</v>
      </c>
      <c r="L85" s="860">
        <f>N78*K85</f>
        <v>251.92960572559124</v>
      </c>
      <c r="M85" s="861"/>
      <c r="N85" s="51"/>
    </row>
    <row r="86" spans="1:14" ht="15.75" thickBot="1">
      <c r="B86" s="824" t="s">
        <v>953</v>
      </c>
      <c r="C86" s="825"/>
      <c r="D86" s="825"/>
      <c r="E86" s="825"/>
      <c r="F86" s="825"/>
      <c r="G86" s="825"/>
      <c r="H86" s="825"/>
      <c r="I86" s="825"/>
      <c r="J86" s="825"/>
      <c r="K86" s="825"/>
      <c r="L86" s="825"/>
      <c r="M86" s="826"/>
      <c r="N86" s="52">
        <f>L83+L84+L85</f>
        <v>1511.5776343535474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6550.1697488653717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400</v>
      </c>
      <c r="N36" s="272">
        <f>K36/M36</f>
        <v>331.82273184744321</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400</v>
      </c>
      <c r="N37" s="272">
        <f>K37/M37</f>
        <v>434.29040960677207</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61513.42508900517</v>
      </c>
      <c r="L38" s="270"/>
      <c r="M38" s="271">
        <v>400</v>
      </c>
      <c r="N38" s="272">
        <f>K38/M38</f>
        <v>153.78356272251293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60286.232258479511</v>
      </c>
      <c r="L39" s="841">
        <v>400</v>
      </c>
      <c r="M39" s="842"/>
      <c r="N39" s="272">
        <f>K39/L39</f>
        <v>150.71558064619879</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1071.6223168342219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1955.2457762350655</v>
      </c>
      <c r="N48" s="272">
        <f>K48*M48</f>
        <v>3578.0997705101699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70578.595298187531</v>
      </c>
      <c r="N49" s="272">
        <f>K49*M49</f>
        <v>1340.9933106655631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4919.0930811757335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1198.1687168510882</v>
      </c>
      <c r="M58" s="829"/>
      <c r="N58" s="287">
        <f>K58*L58</f>
        <v>22.765205620170676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22.765205620170676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6114.4838047596286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1222.8967609519257</v>
      </c>
      <c r="M83" s="859"/>
      <c r="N83" s="51"/>
    </row>
    <row r="84" spans="1:14">
      <c r="B84" s="89" t="s">
        <v>973</v>
      </c>
      <c r="C84" s="90"/>
      <c r="D84" s="90"/>
      <c r="E84" s="90"/>
      <c r="F84" s="90"/>
      <c r="G84" s="90"/>
      <c r="H84" s="90"/>
      <c r="I84" s="87"/>
      <c r="J84" s="88"/>
      <c r="K84" s="304">
        <v>0.05</v>
      </c>
      <c r="L84" s="858">
        <f>N78*K84</f>
        <v>305.72419023798142</v>
      </c>
      <c r="M84" s="859"/>
      <c r="N84" s="51"/>
    </row>
    <row r="85" spans="1:14" ht="15.75" thickBot="1">
      <c r="B85" s="91" t="s">
        <v>974</v>
      </c>
      <c r="C85" s="92"/>
      <c r="D85" s="92"/>
      <c r="E85" s="92"/>
      <c r="F85" s="92"/>
      <c r="G85" s="92"/>
      <c r="H85" s="92"/>
      <c r="I85" s="93"/>
      <c r="J85" s="94"/>
      <c r="K85" s="305">
        <v>0.05</v>
      </c>
      <c r="L85" s="860">
        <f>N78*K85</f>
        <v>305.72419023798142</v>
      </c>
      <c r="M85" s="861"/>
      <c r="N85" s="51"/>
    </row>
    <row r="86" spans="1:14" ht="15.75" thickBot="1">
      <c r="B86" s="824" t="s">
        <v>953</v>
      </c>
      <c r="C86" s="825"/>
      <c r="D86" s="825"/>
      <c r="E86" s="825"/>
      <c r="F86" s="825"/>
      <c r="G86" s="825"/>
      <c r="H86" s="825"/>
      <c r="I86" s="825"/>
      <c r="J86" s="825"/>
      <c r="K86" s="825"/>
      <c r="L86" s="825"/>
      <c r="M86" s="826"/>
      <c r="N86" s="52">
        <f>L83+L84+L85</f>
        <v>1834.3451414278886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7948.8289461875174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400</v>
      </c>
      <c r="N36" s="272">
        <f>K36/M36</f>
        <v>331.82273184744321</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400</v>
      </c>
      <c r="N37" s="272">
        <f>K37/M37</f>
        <v>434.29040960677207</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61513.42508900517</v>
      </c>
      <c r="L38" s="270"/>
      <c r="M38" s="271">
        <v>400</v>
      </c>
      <c r="N38" s="272">
        <f>K38/M38</f>
        <v>153.78356272251293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60286.232258479511</v>
      </c>
      <c r="L39" s="841">
        <v>400</v>
      </c>
      <c r="M39" s="842"/>
      <c r="N39" s="272">
        <f>K39/L39</f>
        <v>150.71558064619879</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1071.6223168342219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70578.595298187531</v>
      </c>
      <c r="N48" s="272">
        <f>K48*M48</f>
        <v>917.52173887643789</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1955.2457762350655</v>
      </c>
      <c r="N49" s="272">
        <f>K49*M49</f>
        <v>2932.868664352598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3850.3904032290357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1198.1687168510882</v>
      </c>
      <c r="M58" s="829"/>
      <c r="N58" s="287">
        <f>K58*L58</f>
        <v>15.576193319064146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15.576193319064146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5038.5921145118245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1007.718422902365</v>
      </c>
      <c r="M83" s="859"/>
      <c r="N83" s="51"/>
    </row>
    <row r="84" spans="1:14">
      <c r="B84" s="89" t="s">
        <v>973</v>
      </c>
      <c r="C84" s="90"/>
      <c r="D84" s="90"/>
      <c r="E84" s="90"/>
      <c r="F84" s="90"/>
      <c r="G84" s="90"/>
      <c r="H84" s="90"/>
      <c r="I84" s="87"/>
      <c r="J84" s="88"/>
      <c r="K84" s="304">
        <v>0.05</v>
      </c>
      <c r="L84" s="858">
        <f>N78*K84</f>
        <v>251.92960572559124</v>
      </c>
      <c r="M84" s="859"/>
      <c r="N84" s="51"/>
    </row>
    <row r="85" spans="1:14" ht="15.75" thickBot="1">
      <c r="B85" s="91" t="s">
        <v>974</v>
      </c>
      <c r="C85" s="92"/>
      <c r="D85" s="92"/>
      <c r="E85" s="92"/>
      <c r="F85" s="92"/>
      <c r="G85" s="92"/>
      <c r="H85" s="92"/>
      <c r="I85" s="93"/>
      <c r="J85" s="94"/>
      <c r="K85" s="305">
        <v>0.05</v>
      </c>
      <c r="L85" s="860">
        <f>N78*K85</f>
        <v>251.92960572559124</v>
      </c>
      <c r="M85" s="861"/>
      <c r="N85" s="51"/>
    </row>
    <row r="86" spans="1:14" ht="15.75" thickBot="1">
      <c r="B86" s="824" t="s">
        <v>953</v>
      </c>
      <c r="C86" s="825"/>
      <c r="D86" s="825"/>
      <c r="E86" s="825"/>
      <c r="F86" s="825"/>
      <c r="G86" s="825"/>
      <c r="H86" s="825"/>
      <c r="I86" s="825"/>
      <c r="J86" s="825"/>
      <c r="K86" s="825"/>
      <c r="L86" s="825"/>
      <c r="M86" s="826"/>
      <c r="N86" s="52">
        <f>L83+L84+L85</f>
        <v>1511.5776343535474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6550.1697488653717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83">
        <v>275</v>
      </c>
      <c r="N36" s="272">
        <f>K36/M36</f>
        <v>482.65124632355378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83">
        <f>M36</f>
        <v>275</v>
      </c>
      <c r="N37" s="272">
        <f>K37/M37</f>
        <v>631.69514124621389</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61513.42508900517</v>
      </c>
      <c r="L38" s="270"/>
      <c r="M38" s="283">
        <v>275</v>
      </c>
      <c r="N38" s="272">
        <f>K38/M38</f>
        <v>223.68518214183698</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60286.232258479511</v>
      </c>
      <c r="L39" s="952">
        <v>275</v>
      </c>
      <c r="M39" s="953"/>
      <c r="N39" s="272">
        <f>K39/L39</f>
        <v>219.2226627581073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1558.7233699406866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57778.599229855507</v>
      </c>
      <c r="N48" s="272">
        <f>K48*M48</f>
        <v>1444.4649807463877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61235.39319911685</v>
      </c>
      <c r="N49" s="272">
        <f>K49*M49</f>
        <v>796.06011158851902</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1955.2457762350655</v>
      </c>
      <c r="N50" s="272">
        <f>K50*M50</f>
        <v>8290.2420912366779</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10530.767183571585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1198.1687168510882</v>
      </c>
      <c r="M58" s="829"/>
      <c r="N58" s="287">
        <f>K58*L58</f>
        <v>45.530411240341351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45.530411240341351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12281.93471185007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2456.3869423700144</v>
      </c>
      <c r="M83" s="859"/>
      <c r="N83" s="51"/>
    </row>
    <row r="84" spans="1:14">
      <c r="B84" s="89" t="s">
        <v>973</v>
      </c>
      <c r="C84" s="90"/>
      <c r="D84" s="90"/>
      <c r="E84" s="90"/>
      <c r="F84" s="90"/>
      <c r="G84" s="90"/>
      <c r="H84" s="90"/>
      <c r="I84" s="87"/>
      <c r="J84" s="88"/>
      <c r="K84" s="304">
        <v>0.05</v>
      </c>
      <c r="L84" s="858">
        <f>N78*K84</f>
        <v>614.09673559250359</v>
      </c>
      <c r="M84" s="859"/>
      <c r="N84" s="51"/>
    </row>
    <row r="85" spans="1:14" ht="15.75" thickBot="1">
      <c r="B85" s="91" t="s">
        <v>974</v>
      </c>
      <c r="C85" s="92"/>
      <c r="D85" s="92"/>
      <c r="E85" s="92"/>
      <c r="F85" s="92"/>
      <c r="G85" s="92"/>
      <c r="H85" s="92"/>
      <c r="I85" s="93"/>
      <c r="J85" s="94"/>
      <c r="K85" s="305">
        <v>0.05</v>
      </c>
      <c r="L85" s="860">
        <f>N78*K85</f>
        <v>614.09673559250359</v>
      </c>
      <c r="M85" s="861"/>
      <c r="N85" s="51"/>
    </row>
    <row r="86" spans="1:14" ht="15.75" thickBot="1">
      <c r="B86" s="824" t="s">
        <v>953</v>
      </c>
      <c r="C86" s="825"/>
      <c r="D86" s="825"/>
      <c r="E86" s="825"/>
      <c r="F86" s="825"/>
      <c r="G86" s="825"/>
      <c r="H86" s="825"/>
      <c r="I86" s="825"/>
      <c r="J86" s="825"/>
      <c r="K86" s="825"/>
      <c r="L86" s="825"/>
      <c r="M86" s="826"/>
      <c r="N86" s="52">
        <f>L83+L84+L85</f>
        <v>3684.5804135550216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15966.515125405091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83">
        <v>275</v>
      </c>
      <c r="N36" s="272">
        <f>K36/M36</f>
        <v>482.65124632355378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83">
        <v>275</v>
      </c>
      <c r="N37" s="272">
        <f>K37/M37</f>
        <v>631.69514124621389</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61513.42508900517</v>
      </c>
      <c r="L38" s="270"/>
      <c r="M38" s="283">
        <v>275</v>
      </c>
      <c r="N38" s="272">
        <f>K38/M38</f>
        <v>223.68518214183698</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60286.232258479511</v>
      </c>
      <c r="L39" s="952">
        <v>275</v>
      </c>
      <c r="M39" s="953"/>
      <c r="N39" s="272">
        <f>K39/L39</f>
        <v>219.2226627581073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1558.7233699406866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57778.599229855507</v>
      </c>
      <c r="N48" s="272">
        <f>K48*M48</f>
        <v>1097.7933853672546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61235.39319911685</v>
      </c>
      <c r="N49" s="272">
        <f>K49*M49</f>
        <v>612.35393199116857</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1955.2457762350655</v>
      </c>
      <c r="N50" s="272">
        <f>K50*M50</f>
        <v>6334.9963150016129</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8045.1436323600356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1198.1687168510882</v>
      </c>
      <c r="M58" s="829"/>
      <c r="N58" s="287">
        <f>K58*L58</f>
        <v>34.746892788681564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34.746892788681564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9785.5276421868621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1957.1055284373724</v>
      </c>
      <c r="M83" s="859"/>
      <c r="N83" s="51"/>
    </row>
    <row r="84" spans="1:14">
      <c r="B84" s="89" t="s">
        <v>973</v>
      </c>
      <c r="C84" s="90"/>
      <c r="D84" s="90"/>
      <c r="E84" s="90"/>
      <c r="F84" s="90"/>
      <c r="G84" s="90"/>
      <c r="H84" s="90"/>
      <c r="I84" s="87"/>
      <c r="J84" s="88"/>
      <c r="K84" s="304">
        <v>0.05</v>
      </c>
      <c r="L84" s="858">
        <f>N78*K84</f>
        <v>489.2763821093431</v>
      </c>
      <c r="M84" s="859"/>
      <c r="N84" s="51"/>
    </row>
    <row r="85" spans="1:14" ht="15.75" thickBot="1">
      <c r="B85" s="91" t="s">
        <v>974</v>
      </c>
      <c r="C85" s="92"/>
      <c r="D85" s="92"/>
      <c r="E85" s="92"/>
      <c r="F85" s="92"/>
      <c r="G85" s="92"/>
      <c r="H85" s="92"/>
      <c r="I85" s="93"/>
      <c r="J85" s="94"/>
      <c r="K85" s="305">
        <v>0.05</v>
      </c>
      <c r="L85" s="860">
        <f>N78*K85</f>
        <v>489.2763821093431</v>
      </c>
      <c r="M85" s="861"/>
      <c r="N85" s="51"/>
    </row>
    <row r="86" spans="1:14" ht="15.75" thickBot="1">
      <c r="B86" s="824" t="s">
        <v>953</v>
      </c>
      <c r="C86" s="825"/>
      <c r="D86" s="825"/>
      <c r="E86" s="825"/>
      <c r="F86" s="825"/>
      <c r="G86" s="825"/>
      <c r="H86" s="825"/>
      <c r="I86" s="825"/>
      <c r="J86" s="825"/>
      <c r="K86" s="825"/>
      <c r="L86" s="825"/>
      <c r="M86" s="826"/>
      <c r="N86" s="52">
        <f>L83+L84+L85</f>
        <v>2935.6582926560586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12721.185934842921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275</v>
      </c>
      <c r="N36" s="272">
        <f>K36/M36</f>
        <v>482.65124632355378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275</v>
      </c>
      <c r="N37" s="272">
        <f>K37/M37</f>
        <v>631.69514124621389</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61513.42508900517</v>
      </c>
      <c r="L38" s="270"/>
      <c r="M38" s="271">
        <v>275</v>
      </c>
      <c r="N38" s="272">
        <f>K38/M38</f>
        <v>223.68518214183698</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60286.232258479511</v>
      </c>
      <c r="L39" s="841">
        <v>275</v>
      </c>
      <c r="M39" s="842"/>
      <c r="N39" s="272">
        <f>K39/L39</f>
        <v>219.2226627581073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1558.7233699406866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57778.599229855507</v>
      </c>
      <c r="N48" s="272">
        <f>K48*M48</f>
        <v>1444.4649807463877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61235.39319911685</v>
      </c>
      <c r="N49" s="272">
        <f>K49*M49</f>
        <v>796.06011158851902</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2081.3906650244248</v>
      </c>
      <c r="N50" s="272">
        <f>K50*M50</f>
        <v>8825.096419703561</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11065.621512038468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1198.1687168510882</v>
      </c>
      <c r="M58" s="829"/>
      <c r="N58" s="287">
        <f>K58*L58</f>
        <v>45.530411240341351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45.530411240341351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12816.789040316953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2563.3578080633906</v>
      </c>
      <c r="M83" s="859"/>
      <c r="N83" s="51"/>
    </row>
    <row r="84" spans="1:14">
      <c r="B84" s="89" t="s">
        <v>973</v>
      </c>
      <c r="C84" s="90"/>
      <c r="D84" s="90"/>
      <c r="E84" s="90"/>
      <c r="F84" s="90"/>
      <c r="G84" s="90"/>
      <c r="H84" s="90"/>
      <c r="I84" s="87"/>
      <c r="J84" s="88"/>
      <c r="K84" s="304">
        <v>0.05</v>
      </c>
      <c r="L84" s="858">
        <f>N78*K84</f>
        <v>640.83945201584766</v>
      </c>
      <c r="M84" s="859"/>
      <c r="N84" s="51"/>
    </row>
    <row r="85" spans="1:14" ht="15.75" thickBot="1">
      <c r="B85" s="91" t="s">
        <v>974</v>
      </c>
      <c r="C85" s="92"/>
      <c r="D85" s="92"/>
      <c r="E85" s="92"/>
      <c r="F85" s="92"/>
      <c r="G85" s="92"/>
      <c r="H85" s="92"/>
      <c r="I85" s="93"/>
      <c r="J85" s="94"/>
      <c r="K85" s="305">
        <v>0.05</v>
      </c>
      <c r="L85" s="860">
        <f>N78*K85</f>
        <v>640.83945201584766</v>
      </c>
      <c r="M85" s="861"/>
      <c r="N85" s="51"/>
    </row>
    <row r="86" spans="1:14" ht="15.75" thickBot="1">
      <c r="B86" s="824" t="s">
        <v>953</v>
      </c>
      <c r="C86" s="825"/>
      <c r="D86" s="825"/>
      <c r="E86" s="825"/>
      <c r="F86" s="825"/>
      <c r="G86" s="825"/>
      <c r="H86" s="825"/>
      <c r="I86" s="825"/>
      <c r="J86" s="825"/>
      <c r="K86" s="825"/>
      <c r="L86" s="825"/>
      <c r="M86" s="826"/>
      <c r="N86" s="52">
        <f>L83+L84+L85</f>
        <v>3845.0367120950859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16661.825752412038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275</v>
      </c>
      <c r="N36" s="272">
        <f>K36/M36</f>
        <v>482.65124632355378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275</v>
      </c>
      <c r="N37" s="272">
        <f>K37/M37</f>
        <v>631.69514124621389</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61513.42508900517</v>
      </c>
      <c r="L38" s="270"/>
      <c r="M38" s="271">
        <v>275</v>
      </c>
      <c r="N38" s="272">
        <f>K38/M38</f>
        <v>223.68518214183698</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60286.232258479511</v>
      </c>
      <c r="L39" s="841">
        <v>275</v>
      </c>
      <c r="M39" s="842"/>
      <c r="N39" s="272">
        <f>K39/L39</f>
        <v>219.2226627581073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1558.7233699406866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57778.599229855507</v>
      </c>
      <c r="N48" s="272">
        <f>K48*M48</f>
        <v>1097.7933853672546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61235.39319911685</v>
      </c>
      <c r="N49" s="272">
        <f>K49*M49</f>
        <v>612.35393199116857</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2081.3906650244248</v>
      </c>
      <c r="N50" s="272">
        <f>K50*M50</f>
        <v>6743.7057546791366</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8453.8530720375602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1198.1687168510882</v>
      </c>
      <c r="M58" s="829"/>
      <c r="N58" s="287">
        <f>K58*L58</f>
        <v>34.746892788681564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34.746892788681564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10194.237081864387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2038.8474163728774</v>
      </c>
      <c r="M83" s="859"/>
      <c r="N83" s="51"/>
    </row>
    <row r="84" spans="1:14">
      <c r="B84" s="89" t="s">
        <v>973</v>
      </c>
      <c r="C84" s="90"/>
      <c r="D84" s="90"/>
      <c r="E84" s="90"/>
      <c r="F84" s="90"/>
      <c r="G84" s="90"/>
      <c r="H84" s="90"/>
      <c r="I84" s="87"/>
      <c r="J84" s="88"/>
      <c r="K84" s="304">
        <v>0.05</v>
      </c>
      <c r="L84" s="858">
        <f>N78*K84</f>
        <v>509.71185409321936</v>
      </c>
      <c r="M84" s="859"/>
      <c r="N84" s="51"/>
    </row>
    <row r="85" spans="1:14" ht="15.75" thickBot="1">
      <c r="B85" s="91" t="s">
        <v>974</v>
      </c>
      <c r="C85" s="92"/>
      <c r="D85" s="92"/>
      <c r="E85" s="92"/>
      <c r="F85" s="92"/>
      <c r="G85" s="92"/>
      <c r="H85" s="92"/>
      <c r="I85" s="93"/>
      <c r="J85" s="94"/>
      <c r="K85" s="305">
        <v>0.05</v>
      </c>
      <c r="L85" s="860">
        <f>N78*K85</f>
        <v>509.71185409321936</v>
      </c>
      <c r="M85" s="861"/>
      <c r="N85" s="51"/>
    </row>
    <row r="86" spans="1:14" ht="15.75" thickBot="1">
      <c r="B86" s="824" t="s">
        <v>953</v>
      </c>
      <c r="C86" s="825"/>
      <c r="D86" s="825"/>
      <c r="E86" s="825"/>
      <c r="F86" s="825"/>
      <c r="G86" s="825"/>
      <c r="H86" s="825"/>
      <c r="I86" s="825"/>
      <c r="J86" s="825"/>
      <c r="K86" s="825"/>
      <c r="L86" s="825"/>
      <c r="M86" s="826"/>
      <c r="N86" s="52">
        <f>L83+L84+L85</f>
        <v>3058.2711245593159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13252.508206423703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418</v>
      </c>
      <c r="N36" s="272">
        <f>K36/M36</f>
        <v>317.53371468654854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418</v>
      </c>
      <c r="N37" s="272">
        <f>K37/M37</f>
        <v>415.58890871461443</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60286.232258479511</v>
      </c>
      <c r="L38" s="270"/>
      <c r="M38" s="271">
        <v>418</v>
      </c>
      <c r="N38" s="272">
        <f>K38/M38</f>
        <v>144.22543602507059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0.96653780985169846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878.31459723608532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54061.013953535694</v>
      </c>
      <c r="N48" s="272">
        <f>K48*M48</f>
        <v>540.61013953535689</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1955.2457762350655</v>
      </c>
      <c r="N49" s="272">
        <f>K49*M49</f>
        <v>2444.057220293832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2984.6673598291891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1122.7940548877348</v>
      </c>
      <c r="M58" s="829"/>
      <c r="N58" s="287">
        <f>K58*L58</f>
        <v>11.227940548877347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11.227940548877347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3970.8636785993217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794.17273571986436</v>
      </c>
      <c r="M83" s="859"/>
      <c r="N83" s="51"/>
    </row>
    <row r="84" spans="1:14">
      <c r="B84" s="89" t="s">
        <v>973</v>
      </c>
      <c r="C84" s="90"/>
      <c r="D84" s="90"/>
      <c r="E84" s="90"/>
      <c r="F84" s="90"/>
      <c r="G84" s="90"/>
      <c r="H84" s="90"/>
      <c r="I84" s="87"/>
      <c r="J84" s="88"/>
      <c r="K84" s="304">
        <v>0.05</v>
      </c>
      <c r="L84" s="858">
        <f>N78*K84</f>
        <v>198.54318392996609</v>
      </c>
      <c r="M84" s="859"/>
      <c r="N84" s="51"/>
    </row>
    <row r="85" spans="1:14" ht="15.75" thickBot="1">
      <c r="B85" s="91" t="s">
        <v>974</v>
      </c>
      <c r="C85" s="92"/>
      <c r="D85" s="92"/>
      <c r="E85" s="92"/>
      <c r="F85" s="92"/>
      <c r="G85" s="92"/>
      <c r="H85" s="92"/>
      <c r="I85" s="93"/>
      <c r="J85" s="94"/>
      <c r="K85" s="305">
        <v>0.05</v>
      </c>
      <c r="L85" s="860">
        <f>N78*K85</f>
        <v>198.54318392996609</v>
      </c>
      <c r="M85" s="861"/>
      <c r="N85" s="51"/>
    </row>
    <row r="86" spans="1:14" ht="15.75" thickBot="1">
      <c r="B86" s="824" t="s">
        <v>953</v>
      </c>
      <c r="C86" s="825"/>
      <c r="D86" s="825"/>
      <c r="E86" s="825"/>
      <c r="F86" s="825"/>
      <c r="G86" s="825"/>
      <c r="H86" s="825"/>
      <c r="I86" s="825"/>
      <c r="J86" s="825"/>
      <c r="K86" s="825"/>
      <c r="L86" s="825"/>
      <c r="M86" s="826"/>
      <c r="N86" s="52">
        <f>L83+L84+L85</f>
        <v>1191.2591035797966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5162.1227821791181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132729.09273897728</v>
      </c>
      <c r="L36" s="270"/>
      <c r="M36" s="271">
        <v>418</v>
      </c>
      <c r="N36" s="272">
        <f>K36/M36</f>
        <v>317.53371468654854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418</v>
      </c>
      <c r="N37" s="272">
        <f>K37/M37</f>
        <v>415.58890871461443</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60286.232258479511</v>
      </c>
      <c r="L38" s="270"/>
      <c r="M38" s="271">
        <v>418</v>
      </c>
      <c r="N38" s="272">
        <f>K38/M38</f>
        <v>144.22543602507059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0.96653780985169846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878.31459723608532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54061.013953535694</v>
      </c>
      <c r="N48" s="272">
        <f>K48*M48</f>
        <v>540.61013953535689</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1116.3822657858277</v>
      </c>
      <c r="N49" s="272">
        <f>K49*M49</f>
        <v>1395.4778322322845</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19"/>
      <c r="C52" s="820"/>
      <c r="D52" s="820"/>
      <c r="E52" s="820"/>
      <c r="F52" s="820"/>
      <c r="G52" s="820"/>
      <c r="H52" s="820"/>
      <c r="I52" s="821"/>
      <c r="J52" s="42"/>
      <c r="K52" s="44"/>
      <c r="L52" s="822"/>
      <c r="M52" s="823"/>
      <c r="N52" s="45"/>
    </row>
    <row r="53" spans="1:72" ht="15.75" thickBot="1">
      <c r="B53" s="824" t="s">
        <v>953</v>
      </c>
      <c r="C53" s="825"/>
      <c r="D53" s="825"/>
      <c r="E53" s="825"/>
      <c r="F53" s="825"/>
      <c r="G53" s="825"/>
      <c r="H53" s="825"/>
      <c r="I53" s="825"/>
      <c r="J53" s="825"/>
      <c r="K53" s="825"/>
      <c r="L53" s="825"/>
      <c r="M53" s="826"/>
      <c r="N53" s="394">
        <f>SUM(N48:N52)</f>
        <v>1936.0879717676414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7" t="s">
        <v>961</v>
      </c>
      <c r="M57" s="80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1122.7940548877348</v>
      </c>
      <c r="M58" s="829"/>
      <c r="N58" s="287">
        <f>K58*L58</f>
        <v>11.227940548877347</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3"/>
      <c r="M63" s="814"/>
      <c r="N63" s="127"/>
    </row>
    <row r="64" spans="1:72" ht="15.75" thickBot="1">
      <c r="B64" s="830" t="s">
        <v>953</v>
      </c>
      <c r="C64" s="831"/>
      <c r="D64" s="831"/>
      <c r="E64" s="831"/>
      <c r="F64" s="831"/>
      <c r="G64" s="831"/>
      <c r="H64" s="831"/>
      <c r="I64" s="831"/>
      <c r="J64" s="831"/>
      <c r="K64" s="831"/>
      <c r="L64" s="831"/>
      <c r="M64" s="832"/>
      <c r="N64" s="104">
        <f>N58+N59+N60+N61+N62</f>
        <v>11.227940548877347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2922.2842905377743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584.45685810755492</v>
      </c>
      <c r="M83" s="859"/>
      <c r="N83" s="51"/>
    </row>
    <row r="84" spans="1:14">
      <c r="B84" s="89" t="s">
        <v>973</v>
      </c>
      <c r="C84" s="90"/>
      <c r="D84" s="90"/>
      <c r="E84" s="90"/>
      <c r="F84" s="90"/>
      <c r="G84" s="90"/>
      <c r="H84" s="90"/>
      <c r="I84" s="87"/>
      <c r="J84" s="88"/>
      <c r="K84" s="304">
        <v>0.05</v>
      </c>
      <c r="L84" s="858">
        <f>N78*K84</f>
        <v>146.11421452688873</v>
      </c>
      <c r="M84" s="859"/>
      <c r="N84" s="51"/>
    </row>
    <row r="85" spans="1:14" ht="15.75" thickBot="1">
      <c r="B85" s="91" t="s">
        <v>974</v>
      </c>
      <c r="C85" s="92"/>
      <c r="D85" s="92"/>
      <c r="E85" s="92"/>
      <c r="F85" s="92"/>
      <c r="G85" s="92"/>
      <c r="H85" s="92"/>
      <c r="I85" s="93"/>
      <c r="J85" s="94"/>
      <c r="K85" s="305">
        <v>0.05</v>
      </c>
      <c r="L85" s="860">
        <f>N78*K85</f>
        <v>146.11421452688873</v>
      </c>
      <c r="M85" s="861"/>
      <c r="N85" s="51"/>
    </row>
    <row r="86" spans="1:14" ht="15.75" thickBot="1">
      <c r="B86" s="824" t="s">
        <v>953</v>
      </c>
      <c r="C86" s="825"/>
      <c r="D86" s="825"/>
      <c r="E86" s="825"/>
      <c r="F86" s="825"/>
      <c r="G86" s="825"/>
      <c r="H86" s="825"/>
      <c r="I86" s="825"/>
      <c r="J86" s="825"/>
      <c r="K86" s="825"/>
      <c r="L86" s="825"/>
      <c r="M86" s="826"/>
      <c r="N86" s="52">
        <f>L83+L84+L85</f>
        <v>876.68528716133244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3798.9695776991066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172278.7477418927</v>
      </c>
      <c r="L36" s="270"/>
      <c r="M36" s="271">
        <v>600</v>
      </c>
      <c r="N36" s="272">
        <f>K36/M36</f>
        <v>287.13124623648781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600</v>
      </c>
      <c r="N37" s="272">
        <f>K37/M37</f>
        <v>102.52237514834195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390.32697605902644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72740.019064922846</v>
      </c>
      <c r="N48" s="272">
        <f>K48*M48</f>
        <v>909.25023831153567</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1702.9559986563474</v>
      </c>
      <c r="N49" s="272">
        <f>K49*M49</f>
        <v>2490.5731480349082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3399.8233863464438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1126.9034811286238</v>
      </c>
      <c r="M58" s="829"/>
      <c r="N58" s="287">
        <f>K58*L58</f>
        <v>14.086293514107798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14.086293514107798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3871.5721233392464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774.31442466784938</v>
      </c>
      <c r="M83" s="859"/>
      <c r="N83" s="51"/>
    </row>
    <row r="84" spans="1:14">
      <c r="B84" s="89" t="s">
        <v>973</v>
      </c>
      <c r="C84" s="90"/>
      <c r="D84" s="90"/>
      <c r="E84" s="90"/>
      <c r="F84" s="90"/>
      <c r="G84" s="90"/>
      <c r="H84" s="90"/>
      <c r="I84" s="87"/>
      <c r="J84" s="88"/>
      <c r="K84" s="304">
        <v>0.05</v>
      </c>
      <c r="L84" s="858">
        <f>N78*K84</f>
        <v>193.57860616696235</v>
      </c>
      <c r="M84" s="859"/>
      <c r="N84" s="51"/>
    </row>
    <row r="85" spans="1:14" ht="15.75" thickBot="1">
      <c r="B85" s="91" t="s">
        <v>974</v>
      </c>
      <c r="C85" s="92"/>
      <c r="D85" s="92"/>
      <c r="E85" s="92"/>
      <c r="F85" s="92"/>
      <c r="G85" s="92"/>
      <c r="H85" s="92"/>
      <c r="I85" s="93"/>
      <c r="J85" s="94"/>
      <c r="K85" s="305">
        <v>0.05</v>
      </c>
      <c r="L85" s="860">
        <f>N78*K85</f>
        <v>193.57860616696235</v>
      </c>
      <c r="M85" s="861"/>
      <c r="N85" s="51"/>
    </row>
    <row r="86" spans="1:14" ht="15.75" thickBot="1">
      <c r="B86" s="824" t="s">
        <v>953</v>
      </c>
      <c r="C86" s="825"/>
      <c r="D86" s="825"/>
      <c r="E86" s="825"/>
      <c r="F86" s="825"/>
      <c r="G86" s="825"/>
      <c r="H86" s="825"/>
      <c r="I86" s="825"/>
      <c r="J86" s="825"/>
      <c r="K86" s="825"/>
      <c r="L86" s="825"/>
      <c r="M86" s="826"/>
      <c r="N86" s="52">
        <f>L83+L84+L85</f>
        <v>1161.4716370017741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5033.043760341021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172278.7477418927</v>
      </c>
      <c r="L36" s="270"/>
      <c r="M36" s="271">
        <v>600</v>
      </c>
      <c r="N36" s="272">
        <f>K36/M36</f>
        <v>287.13124623648781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600</v>
      </c>
      <c r="N37" s="272">
        <f>K37/M37</f>
        <v>102.52237514834195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390.32697605902644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55717.879365935223</v>
      </c>
      <c r="N48" s="272">
        <f>K48*M48</f>
        <v>529.31985397638459</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1702.9559986563474</v>
      </c>
      <c r="N49" s="272">
        <f>K49*M49</f>
        <v>2402.4451751044421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2931.7650290808269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1126.9034811286238</v>
      </c>
      <c r="M58" s="829"/>
      <c r="N58" s="287">
        <f>K58*L58</f>
        <v>10.705583070721925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10.705583070721925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3400.1330556302437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680.02661112604881</v>
      </c>
      <c r="M83" s="859"/>
      <c r="N83" s="51"/>
    </row>
    <row r="84" spans="1:14">
      <c r="B84" s="89" t="s">
        <v>973</v>
      </c>
      <c r="C84" s="90"/>
      <c r="D84" s="90"/>
      <c r="E84" s="90"/>
      <c r="F84" s="90"/>
      <c r="G84" s="90"/>
      <c r="H84" s="90"/>
      <c r="I84" s="87"/>
      <c r="J84" s="88"/>
      <c r="K84" s="304">
        <v>0.05</v>
      </c>
      <c r="L84" s="858">
        <f>N78*K84</f>
        <v>170.0066527815122</v>
      </c>
      <c r="M84" s="859"/>
      <c r="N84" s="51"/>
    </row>
    <row r="85" spans="1:14" ht="15.75" thickBot="1">
      <c r="B85" s="91" t="s">
        <v>974</v>
      </c>
      <c r="C85" s="92"/>
      <c r="D85" s="92"/>
      <c r="E85" s="92"/>
      <c r="F85" s="92"/>
      <c r="G85" s="92"/>
      <c r="H85" s="92"/>
      <c r="I85" s="93"/>
      <c r="J85" s="94"/>
      <c r="K85" s="305">
        <v>0.05</v>
      </c>
      <c r="L85" s="860">
        <f>N78*K85</f>
        <v>170.0066527815122</v>
      </c>
      <c r="M85" s="861"/>
      <c r="N85" s="51"/>
    </row>
    <row r="86" spans="1:14" ht="15.75" thickBot="1">
      <c r="B86" s="824" t="s">
        <v>953</v>
      </c>
      <c r="C86" s="825"/>
      <c r="D86" s="825"/>
      <c r="E86" s="825"/>
      <c r="F86" s="825"/>
      <c r="G86" s="825"/>
      <c r="H86" s="825"/>
      <c r="I86" s="825"/>
      <c r="J86" s="825"/>
      <c r="K86" s="825"/>
      <c r="L86" s="825"/>
      <c r="M86" s="826"/>
      <c r="N86" s="52">
        <f>L83+L84+L85</f>
        <v>1020.0399166890733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4420.1729723193166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172278.7477418927</v>
      </c>
      <c r="L36" s="270"/>
      <c r="M36" s="271">
        <v>600</v>
      </c>
      <c r="N36" s="272">
        <f>K36/M36</f>
        <v>287.13124623648781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600</v>
      </c>
      <c r="N37" s="272">
        <f>K37/M37</f>
        <v>102.52237514834195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390.32697605902644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72740.019064922846</v>
      </c>
      <c r="N48" s="272">
        <f>K48*M48</f>
        <v>691.03018111676704</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1702.9559986563474</v>
      </c>
      <c r="N49" s="272">
        <f>K49*M49</f>
        <v>2912.054757702354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3603.0849388191209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8">
        <f>VLOOKUP(A59,TRANSPORTE!A5:D117,4,FALSE)</f>
        <v>1126.9034811286238</v>
      </c>
      <c r="M59" s="829"/>
      <c r="N59" s="287">
        <f>K59*L59</f>
        <v>10.705583070721925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10.705583070721925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4071.4529653685377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814.29059307370756</v>
      </c>
      <c r="M83" s="859"/>
      <c r="N83" s="51"/>
    </row>
    <row r="84" spans="1:14">
      <c r="B84" s="89" t="s">
        <v>973</v>
      </c>
      <c r="C84" s="90"/>
      <c r="D84" s="90"/>
      <c r="E84" s="90"/>
      <c r="F84" s="90"/>
      <c r="G84" s="90"/>
      <c r="H84" s="90"/>
      <c r="I84" s="87"/>
      <c r="J84" s="88"/>
      <c r="K84" s="304">
        <v>0.05</v>
      </c>
      <c r="L84" s="858">
        <f>N78*K84</f>
        <v>203.57264826842689</v>
      </c>
      <c r="M84" s="859"/>
      <c r="N84" s="51"/>
    </row>
    <row r="85" spans="1:14" ht="15.75" thickBot="1">
      <c r="B85" s="91" t="s">
        <v>974</v>
      </c>
      <c r="C85" s="92"/>
      <c r="D85" s="92"/>
      <c r="E85" s="92"/>
      <c r="F85" s="92"/>
      <c r="G85" s="92"/>
      <c r="H85" s="92"/>
      <c r="I85" s="93"/>
      <c r="J85" s="94"/>
      <c r="K85" s="305">
        <v>0.05</v>
      </c>
      <c r="L85" s="860">
        <f>N78*K85</f>
        <v>203.57264826842689</v>
      </c>
      <c r="M85" s="861"/>
      <c r="N85" s="51"/>
    </row>
    <row r="86" spans="1:14" ht="15.75" thickBot="1">
      <c r="B86" s="824" t="s">
        <v>953</v>
      </c>
      <c r="C86" s="825"/>
      <c r="D86" s="825"/>
      <c r="E86" s="825"/>
      <c r="F86" s="825"/>
      <c r="G86" s="825"/>
      <c r="H86" s="825"/>
      <c r="I86" s="825"/>
      <c r="J86" s="825"/>
      <c r="K86" s="825"/>
      <c r="L86" s="825"/>
      <c r="M86" s="826"/>
      <c r="N86" s="52">
        <f>L83+L84+L85</f>
        <v>1221.4358896105614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5292.8888549790991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172278.7477418927</v>
      </c>
      <c r="L36" s="270"/>
      <c r="M36" s="271">
        <v>600</v>
      </c>
      <c r="N36" s="272">
        <f>K36/M36</f>
        <v>287.13124623648781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600</v>
      </c>
      <c r="N37" s="272">
        <f>K37/M37</f>
        <v>102.52237514834195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390.32697605902644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72740.019064922846</v>
      </c>
      <c r="N48" s="272">
        <f>K48*M48</f>
        <v>345.51509055838352</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1702.9559986563474</v>
      </c>
      <c r="N49" s="272">
        <f>K49*M49</f>
        <v>1820.0342235639712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2165.5493141223546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1126.9034811286238</v>
      </c>
      <c r="M58" s="829"/>
      <c r="N58" s="287">
        <f>K58*L58</f>
        <v>5.3527915353609625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5.3527915353609625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2628.5645491364107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525.71290982728215</v>
      </c>
      <c r="M83" s="859"/>
      <c r="N83" s="51"/>
    </row>
    <row r="84" spans="1:14">
      <c r="B84" s="89" t="s">
        <v>973</v>
      </c>
      <c r="C84" s="90"/>
      <c r="D84" s="90"/>
      <c r="E84" s="90"/>
      <c r="F84" s="90"/>
      <c r="G84" s="90"/>
      <c r="H84" s="90"/>
      <c r="I84" s="87"/>
      <c r="J84" s="88"/>
      <c r="K84" s="304">
        <v>0.05</v>
      </c>
      <c r="L84" s="858">
        <f>N78*K84</f>
        <v>131.42822745682054</v>
      </c>
      <c r="M84" s="859"/>
      <c r="N84" s="51"/>
    </row>
    <row r="85" spans="1:14" ht="15.75" thickBot="1">
      <c r="B85" s="91" t="s">
        <v>974</v>
      </c>
      <c r="C85" s="92"/>
      <c r="D85" s="92"/>
      <c r="E85" s="92"/>
      <c r="F85" s="92"/>
      <c r="G85" s="92"/>
      <c r="H85" s="92"/>
      <c r="I85" s="93"/>
      <c r="J85" s="94"/>
      <c r="K85" s="305">
        <v>0.05</v>
      </c>
      <c r="L85" s="860">
        <f>N78*K85</f>
        <v>131.42822745682054</v>
      </c>
      <c r="M85" s="861"/>
      <c r="N85" s="51"/>
    </row>
    <row r="86" spans="1:14" ht="15.75" thickBot="1">
      <c r="B86" s="824" t="s">
        <v>953</v>
      </c>
      <c r="C86" s="825"/>
      <c r="D86" s="825"/>
      <c r="E86" s="825"/>
      <c r="F86" s="825"/>
      <c r="G86" s="825"/>
      <c r="H86" s="825"/>
      <c r="I86" s="825"/>
      <c r="J86" s="825"/>
      <c r="K86" s="825"/>
      <c r="L86" s="825"/>
      <c r="M86" s="826"/>
      <c r="N86" s="52">
        <f>L83+L84+L85</f>
        <v>788.56936474092322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3417.1339138773337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172278.7477418927</v>
      </c>
      <c r="L36" s="270"/>
      <c r="M36" s="271">
        <v>600</v>
      </c>
      <c r="N36" s="272">
        <f>K36/M36</f>
        <v>287.13124623648781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600</v>
      </c>
      <c r="N37" s="272">
        <f>K37/M37</f>
        <v>102.52237514834195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390.32697605902644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72740.019064922846</v>
      </c>
      <c r="N48" s="272">
        <f>K48*M48</f>
        <v>909.25023831153567</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1766.0284430510269</v>
      </c>
      <c r="N49" s="272">
        <f>K49*M49</f>
        <v>2582.8165979621272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3492.0668362736628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1126.9034811286238</v>
      </c>
      <c r="M58" s="829"/>
      <c r="N58" s="287">
        <f>K58*L58</f>
        <v>14.086293514107798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14.086293514107798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3963.8155732664654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792.76311465329309</v>
      </c>
      <c r="M83" s="859"/>
      <c r="N83" s="51"/>
    </row>
    <row r="84" spans="1:14">
      <c r="B84" s="89" t="s">
        <v>973</v>
      </c>
      <c r="C84" s="90"/>
      <c r="D84" s="90"/>
      <c r="E84" s="90"/>
      <c r="F84" s="90"/>
      <c r="G84" s="90"/>
      <c r="H84" s="90"/>
      <c r="I84" s="87"/>
      <c r="J84" s="88"/>
      <c r="K84" s="304">
        <v>0.05</v>
      </c>
      <c r="L84" s="858">
        <f>N78*K84</f>
        <v>198.19077866332327</v>
      </c>
      <c r="M84" s="859"/>
      <c r="N84" s="51"/>
    </row>
    <row r="85" spans="1:14" ht="15.75" thickBot="1">
      <c r="B85" s="91" t="s">
        <v>974</v>
      </c>
      <c r="C85" s="92"/>
      <c r="D85" s="92"/>
      <c r="E85" s="92"/>
      <c r="F85" s="92"/>
      <c r="G85" s="92"/>
      <c r="H85" s="92"/>
      <c r="I85" s="93"/>
      <c r="J85" s="94"/>
      <c r="K85" s="305">
        <v>0.05</v>
      </c>
      <c r="L85" s="860">
        <f>N78*K85</f>
        <v>198.19077866332327</v>
      </c>
      <c r="M85" s="861"/>
      <c r="N85" s="51"/>
    </row>
    <row r="86" spans="1:14" ht="15.75" thickBot="1">
      <c r="B86" s="824" t="s">
        <v>953</v>
      </c>
      <c r="C86" s="825"/>
      <c r="D86" s="825"/>
      <c r="E86" s="825"/>
      <c r="F86" s="825"/>
      <c r="G86" s="825"/>
      <c r="H86" s="825"/>
      <c r="I86" s="825"/>
      <c r="J86" s="825"/>
      <c r="K86" s="825"/>
      <c r="L86" s="825"/>
      <c r="M86" s="826"/>
      <c r="N86" s="52">
        <f>L83+L84+L85</f>
        <v>1189.1446719799396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5152.9602452464051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172278.7477418927</v>
      </c>
      <c r="L36" s="270"/>
      <c r="M36" s="271">
        <v>600</v>
      </c>
      <c r="N36" s="272">
        <f>K36/M36</f>
        <v>287.13124623648781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600</v>
      </c>
      <c r="N37" s="272">
        <f>K37/M37</f>
        <v>102.52237514834195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390.32697605902644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55717.879365935223</v>
      </c>
      <c r="N48" s="272">
        <f>K48*M48</f>
        <v>529.31985397638459</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1766.0284430510269</v>
      </c>
      <c r="N49" s="272">
        <f>K49*M49</f>
        <v>2491.4246260342361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3020.7444800106205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1126.9034811286238</v>
      </c>
      <c r="M58" s="829"/>
      <c r="N58" s="287">
        <f>K58*L58</f>
        <v>10.705583070721925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10.705583070721925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3489.1125065600372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697.82250131200749</v>
      </c>
      <c r="M83" s="859"/>
      <c r="N83" s="51"/>
    </row>
    <row r="84" spans="1:14">
      <c r="B84" s="89" t="s">
        <v>973</v>
      </c>
      <c r="C84" s="90"/>
      <c r="D84" s="90"/>
      <c r="E84" s="90"/>
      <c r="F84" s="90"/>
      <c r="G84" s="90"/>
      <c r="H84" s="90"/>
      <c r="I84" s="87"/>
      <c r="J84" s="88"/>
      <c r="K84" s="304">
        <v>0.05</v>
      </c>
      <c r="L84" s="858">
        <f>N78*K84</f>
        <v>174.45562532800187</v>
      </c>
      <c r="M84" s="859"/>
      <c r="N84" s="51"/>
    </row>
    <row r="85" spans="1:14" ht="15.75" thickBot="1">
      <c r="B85" s="91" t="s">
        <v>974</v>
      </c>
      <c r="C85" s="92"/>
      <c r="D85" s="92"/>
      <c r="E85" s="92"/>
      <c r="F85" s="92"/>
      <c r="G85" s="92"/>
      <c r="H85" s="92"/>
      <c r="I85" s="93"/>
      <c r="J85" s="94"/>
      <c r="K85" s="305">
        <v>0.05</v>
      </c>
      <c r="L85" s="860">
        <f>N78*K85</f>
        <v>174.45562532800187</v>
      </c>
      <c r="M85" s="861"/>
      <c r="N85" s="51"/>
    </row>
    <row r="86" spans="1:14" ht="15.75" thickBot="1">
      <c r="B86" s="824" t="s">
        <v>953</v>
      </c>
      <c r="C86" s="825"/>
      <c r="D86" s="825"/>
      <c r="E86" s="825"/>
      <c r="F86" s="825"/>
      <c r="G86" s="825"/>
      <c r="H86" s="825"/>
      <c r="I86" s="825"/>
      <c r="J86" s="825"/>
      <c r="K86" s="825"/>
      <c r="L86" s="825"/>
      <c r="M86" s="826"/>
      <c r="N86" s="52">
        <f>L83+L84+L85</f>
        <v>1046.7337519680111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4535.8462585280486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172278.7477418927</v>
      </c>
      <c r="L36" s="270"/>
      <c r="M36" s="271">
        <v>600</v>
      </c>
      <c r="N36" s="272">
        <f>K36/M36</f>
        <v>287.13124623648781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600</v>
      </c>
      <c r="N37" s="272">
        <f>K37/M37</f>
        <v>102.52237514834195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390.32697605902644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72740.019064922846</v>
      </c>
      <c r="N48" s="272">
        <f>K48*M48</f>
        <v>691.03018111676704</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1766.0284430510269</v>
      </c>
      <c r="N49" s="272">
        <f>K49*M49</f>
        <v>3019.9086376172559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3710.9388187340228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8">
        <f>VLOOKUP(A58,TRANSPORTE!A5:D117,4,FALSE)</f>
        <v>1126.9034811286238</v>
      </c>
      <c r="M58" s="829"/>
      <c r="N58" s="287">
        <f>K58*L58</f>
        <v>10.705583070721925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10.705583070721925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4179.3068452834395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835.86136905668798</v>
      </c>
      <c r="M83" s="859"/>
      <c r="N83" s="51"/>
    </row>
    <row r="84" spans="1:14">
      <c r="B84" s="89" t="s">
        <v>973</v>
      </c>
      <c r="C84" s="90"/>
      <c r="D84" s="90"/>
      <c r="E84" s="90"/>
      <c r="F84" s="90"/>
      <c r="G84" s="90"/>
      <c r="H84" s="90"/>
      <c r="I84" s="87"/>
      <c r="J84" s="88"/>
      <c r="K84" s="304">
        <v>0.05</v>
      </c>
      <c r="L84" s="858">
        <f>N78*K84</f>
        <v>208.96534226417199</v>
      </c>
      <c r="M84" s="859"/>
      <c r="N84" s="51"/>
    </row>
    <row r="85" spans="1:14" ht="15.75" thickBot="1">
      <c r="B85" s="91" t="s">
        <v>974</v>
      </c>
      <c r="C85" s="92"/>
      <c r="D85" s="92"/>
      <c r="E85" s="92"/>
      <c r="F85" s="92"/>
      <c r="G85" s="92"/>
      <c r="H85" s="92"/>
      <c r="I85" s="93"/>
      <c r="J85" s="94"/>
      <c r="K85" s="305">
        <v>0.05</v>
      </c>
      <c r="L85" s="860">
        <f>N78*K85</f>
        <v>208.96534226417199</v>
      </c>
      <c r="M85" s="861"/>
      <c r="N85" s="51"/>
    </row>
    <row r="86" spans="1:14" ht="15.75" thickBot="1">
      <c r="B86" s="824" t="s">
        <v>953</v>
      </c>
      <c r="C86" s="825"/>
      <c r="D86" s="825"/>
      <c r="E86" s="825"/>
      <c r="F86" s="825"/>
      <c r="G86" s="825"/>
      <c r="H86" s="825"/>
      <c r="I86" s="825"/>
      <c r="J86" s="825"/>
      <c r="K86" s="825"/>
      <c r="L86" s="825"/>
      <c r="M86" s="826"/>
      <c r="N86" s="52">
        <f>L83+L84+L85</f>
        <v>1253.7920535850319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5433.0988988684712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172278.7477418927</v>
      </c>
      <c r="L36" s="270"/>
      <c r="M36" s="271">
        <v>600</v>
      </c>
      <c r="N36" s="272">
        <f>K36/M36</f>
        <v>287.13124623648781</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600</v>
      </c>
      <c r="N37" s="272">
        <f>K37/M37</f>
        <v>102.52237514834195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390.32697605902644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72740.019064922846</v>
      </c>
      <c r="N48" s="272">
        <f>K48*M48</f>
        <v>345.51509055838352</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1766.0284430510269</v>
      </c>
      <c r="N49" s="272">
        <f>K49*M49</f>
        <v>1887.4428985107847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2232.9579890691684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1126.9034811286238</v>
      </c>
      <c r="M58" s="829"/>
      <c r="N58" s="287">
        <f>K58*L58</f>
        <v>5.3527915353609625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5.3527915353609625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2695.9732240832245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539.19464481664488</v>
      </c>
      <c r="M83" s="859"/>
      <c r="N83" s="51"/>
    </row>
    <row r="84" spans="1:14">
      <c r="B84" s="89" t="s">
        <v>973</v>
      </c>
      <c r="C84" s="90"/>
      <c r="D84" s="90"/>
      <c r="E84" s="90"/>
      <c r="F84" s="90"/>
      <c r="G84" s="90"/>
      <c r="H84" s="90"/>
      <c r="I84" s="87"/>
      <c r="J84" s="88"/>
      <c r="K84" s="304">
        <v>0.05</v>
      </c>
      <c r="L84" s="858">
        <f>N78*K84</f>
        <v>134.79866120416122</v>
      </c>
      <c r="M84" s="859"/>
      <c r="N84" s="51"/>
    </row>
    <row r="85" spans="1:14" ht="15.75" thickBot="1">
      <c r="B85" s="91" t="s">
        <v>974</v>
      </c>
      <c r="C85" s="92"/>
      <c r="D85" s="92"/>
      <c r="E85" s="92"/>
      <c r="F85" s="92"/>
      <c r="G85" s="92"/>
      <c r="H85" s="92"/>
      <c r="I85" s="93"/>
      <c r="J85" s="94"/>
      <c r="K85" s="305">
        <v>0.05</v>
      </c>
      <c r="L85" s="860">
        <f>N78*K85</f>
        <v>134.79866120416122</v>
      </c>
      <c r="M85" s="861"/>
      <c r="N85" s="51"/>
    </row>
    <row r="86" spans="1:14" ht="15.75" thickBot="1">
      <c r="B86" s="824" t="s">
        <v>953</v>
      </c>
      <c r="C86" s="825"/>
      <c r="D86" s="825"/>
      <c r="E86" s="825"/>
      <c r="F86" s="825"/>
      <c r="G86" s="825"/>
      <c r="H86" s="825"/>
      <c r="I86" s="825"/>
      <c r="J86" s="825"/>
      <c r="K86" s="825"/>
      <c r="L86" s="825"/>
      <c r="M86" s="826"/>
      <c r="N86" s="52">
        <f>L83+L84+L85</f>
        <v>808.79196722496738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3504.7651913081918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290</v>
      </c>
      <c r="B37" s="837" t="str">
        <f>VLOOKUP(A37,EQUIPOS!A7:D154,3,FALSE)</f>
        <v>Planta trituradora</v>
      </c>
      <c r="C37" s="838"/>
      <c r="D37" s="838"/>
      <c r="E37" s="838"/>
      <c r="F37" s="838"/>
      <c r="G37" s="838"/>
      <c r="H37" s="839"/>
      <c r="I37" s="267"/>
      <c r="J37" s="268"/>
      <c r="K37" s="269">
        <f>VLOOKUP(A37,EQUIPOS!A7:D164,4,FALSE)</f>
        <v>560986.03323170333</v>
      </c>
      <c r="L37" s="270"/>
      <c r="M37" s="271">
        <v>30</v>
      </c>
      <c r="N37" s="272">
        <f t="shared" ref="N37:N43" si="0">K37/M37</f>
        <v>18699.534441056778</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108943.45868144478</v>
      </c>
      <c r="L38" s="270"/>
      <c r="M38" s="271">
        <v>9</v>
      </c>
      <c r="N38" s="272">
        <f t="shared" si="0"/>
        <v>12104.828742382753</v>
      </c>
    </row>
    <row r="39" spans="1:14">
      <c r="A39" t="s">
        <v>173</v>
      </c>
      <c r="B39" s="837" t="str">
        <f>VLOOKUP(A39,EQUIPOS!A9:D154,3,FALSE)</f>
        <v>Compactador neumático de Potencia 70 HP, peso de 13 ton</v>
      </c>
      <c r="C39" s="838"/>
      <c r="D39" s="838"/>
      <c r="E39" s="838"/>
      <c r="F39" s="838"/>
      <c r="G39" s="838"/>
      <c r="H39" s="839"/>
      <c r="I39" s="267"/>
      <c r="J39" s="268"/>
      <c r="K39" s="269">
        <f>VLOOKUP(A39,EQUIPOS!A9:D166,4,FALSE)</f>
        <v>173716.16384270883</v>
      </c>
      <c r="L39" s="270"/>
      <c r="M39" s="271">
        <v>9</v>
      </c>
      <c r="N39" s="272">
        <f t="shared" si="0"/>
        <v>19301.795982523203</v>
      </c>
    </row>
    <row r="40" spans="1:14">
      <c r="A40" t="s">
        <v>286</v>
      </c>
      <c r="B40" s="837" t="str">
        <f>VLOOKUP(A40,EQUIPOS!A10:D154,3,FALSE)</f>
        <v>Planta de asfalto en frio</v>
      </c>
      <c r="C40" s="838"/>
      <c r="D40" s="838"/>
      <c r="E40" s="838"/>
      <c r="F40" s="838"/>
      <c r="G40" s="838"/>
      <c r="H40" s="839"/>
      <c r="I40" s="267"/>
      <c r="J40" s="268"/>
      <c r="K40" s="269">
        <f>VLOOKUP(A40,EQUIPOS!A10:D167,4,FALSE)</f>
        <v>253100.06319996621</v>
      </c>
      <c r="L40" s="270"/>
      <c r="M40" s="271">
        <v>9</v>
      </c>
      <c r="N40" s="272">
        <f t="shared" si="0"/>
        <v>28122.229244440692</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9</v>
      </c>
      <c r="N42" s="272">
        <f t="shared" si="0"/>
        <v>29305.679194903052</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9</v>
      </c>
      <c r="N43" s="272">
        <f t="shared" si="0"/>
        <v>9113.100013185951</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N77*M46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128178.32485939142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74.20287575844651</v>
      </c>
      <c r="N54" s="272">
        <f>K54*M54</f>
        <v>1855.0718939611627</v>
      </c>
    </row>
    <row r="55" spans="1:14" ht="15.75" thickBot="1">
      <c r="B55" s="43"/>
      <c r="C55" s="281"/>
      <c r="D55" s="281"/>
      <c r="E55" s="281"/>
      <c r="F55" s="281"/>
      <c r="G55" s="281"/>
      <c r="H55" s="281"/>
      <c r="I55" s="268"/>
      <c r="J55" s="224"/>
      <c r="K55" s="282"/>
      <c r="L55" s="267"/>
      <c r="M55" s="283"/>
      <c r="N55" s="284"/>
    </row>
    <row r="56" spans="1:14" ht="15.75" thickBot="1">
      <c r="B56" s="824" t="s">
        <v>953</v>
      </c>
      <c r="C56" s="825"/>
      <c r="D56" s="825"/>
      <c r="E56" s="825"/>
      <c r="F56" s="825"/>
      <c r="G56" s="825"/>
      <c r="H56" s="825"/>
      <c r="I56" s="825"/>
      <c r="J56" s="825"/>
      <c r="K56" s="825"/>
      <c r="L56" s="825"/>
      <c r="M56" s="826"/>
      <c r="N56" s="394">
        <f>SUM(N53:N55)</f>
        <v>31283.932419761048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8">
        <f>VLOOKUP(A61,TRANSPORTE!A5:D117,4,FALSE)</f>
        <v>1224.8662416957106</v>
      </c>
      <c r="M61" s="829"/>
      <c r="N61" s="287">
        <f>K61*L61</f>
        <v>1531.0828021196382</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8">
        <f>VLOOKUP(A62,TRANSPORTE!A6:D117,4,FALSE)</f>
        <v>1122.7940548877348</v>
      </c>
      <c r="M62" s="829"/>
      <c r="N62" s="287">
        <f>K62*L62</f>
        <v>1571.9116768428287</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3102.9944789624669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SUM(N72:N76)</f>
        <v>9718.9390143891651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N48+N56+N67+N77</f>
        <v>172284.19077250408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34456.838154500816</v>
      </c>
      <c r="M84" s="859"/>
      <c r="N84" s="51"/>
    </row>
    <row r="85" spans="1:14">
      <c r="B85" s="89" t="s">
        <v>973</v>
      </c>
      <c r="C85" s="90"/>
      <c r="D85" s="90"/>
      <c r="E85" s="90"/>
      <c r="F85" s="90"/>
      <c r="G85" s="90"/>
      <c r="H85" s="90"/>
      <c r="I85" s="87"/>
      <c r="J85" s="88"/>
      <c r="K85" s="304">
        <v>0.05</v>
      </c>
      <c r="L85" s="858">
        <f>N79*K85</f>
        <v>8614.209538625204</v>
      </c>
      <c r="M85" s="859"/>
      <c r="N85" s="51"/>
    </row>
    <row r="86" spans="1:14" ht="15.75" thickBot="1">
      <c r="B86" s="91" t="s">
        <v>974</v>
      </c>
      <c r="C86" s="92"/>
      <c r="D86" s="92"/>
      <c r="E86" s="92"/>
      <c r="F86" s="92"/>
      <c r="G86" s="92"/>
      <c r="H86" s="92"/>
      <c r="I86" s="93"/>
      <c r="J86" s="94"/>
      <c r="K86" s="305">
        <v>0.05</v>
      </c>
      <c r="L86" s="860">
        <f>N79*K86</f>
        <v>8614.209538625204</v>
      </c>
      <c r="M86" s="861"/>
      <c r="N86" s="51"/>
    </row>
    <row r="87" spans="1:14" ht="15.75" thickBot="1">
      <c r="B87" s="824" t="s">
        <v>953</v>
      </c>
      <c r="C87" s="825"/>
      <c r="D87" s="825"/>
      <c r="E87" s="825"/>
      <c r="F87" s="825"/>
      <c r="G87" s="825"/>
      <c r="H87" s="825"/>
      <c r="I87" s="825"/>
      <c r="J87" s="825"/>
      <c r="K87" s="825"/>
      <c r="L87" s="825"/>
      <c r="M87" s="826"/>
      <c r="N87" s="52">
        <f>L84+L85+L86</f>
        <v>51685.257231751224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223969.4480042553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108943.45868144478</v>
      </c>
      <c r="L37" s="270"/>
      <c r="M37" s="271">
        <v>9</v>
      </c>
      <c r="N37" s="272">
        <f t="shared" ref="N37:N43" si="0">K37/M37</f>
        <v>12104.828742382753</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173716.16384270883</v>
      </c>
      <c r="L38" s="270"/>
      <c r="M38" s="271">
        <v>9</v>
      </c>
      <c r="N38" s="272">
        <f t="shared" si="0"/>
        <v>19301.795982523203</v>
      </c>
    </row>
    <row r="39" spans="1:14">
      <c r="A39" t="s">
        <v>286</v>
      </c>
      <c r="B39" s="837" t="str">
        <f>VLOOKUP(A39,EQUIPOS!A9:D154,3,FALSE)</f>
        <v>Planta de asfalto en frio</v>
      </c>
      <c r="C39" s="838"/>
      <c r="D39" s="838"/>
      <c r="E39" s="838"/>
      <c r="F39" s="838"/>
      <c r="G39" s="838"/>
      <c r="H39" s="839"/>
      <c r="I39" s="267"/>
      <c r="J39" s="268"/>
      <c r="K39" s="269">
        <f>VLOOKUP(A39,EQUIPOS!A9:D166,4,FALSE)</f>
        <v>253100.06319996621</v>
      </c>
      <c r="L39" s="270"/>
      <c r="M39" s="271">
        <v>9</v>
      </c>
      <c r="N39" s="272">
        <f t="shared" si="0"/>
        <v>28122.229244440692</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9</v>
      </c>
      <c r="N42" s="272">
        <f t="shared" si="0"/>
        <v>29305.679194903052</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9</v>
      </c>
      <c r="N43" s="272">
        <f t="shared" si="0"/>
        <v>9113.100013185951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971.8939014389166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128178.32485939142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8">
        <f>VLOOKUP(A65,TRANSPORTE!A6:D117,4,FALSE)</f>
        <v>1016.1066405982629</v>
      </c>
      <c r="M65" s="829"/>
      <c r="N65" s="287">
        <f>K65*L65</f>
        <v>1270.1333007478286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2842.0449775906573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172023.24127113225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34404.648254226449</v>
      </c>
      <c r="M88" s="859"/>
      <c r="N88" s="51"/>
    </row>
    <row r="89" spans="1:14">
      <c r="B89" s="89" t="s">
        <v>973</v>
      </c>
      <c r="C89" s="90"/>
      <c r="D89" s="90"/>
      <c r="E89" s="90"/>
      <c r="F89" s="90"/>
      <c r="G89" s="90"/>
      <c r="H89" s="90"/>
      <c r="I89" s="87"/>
      <c r="J89" s="88"/>
      <c r="K89" s="304">
        <v>0.05</v>
      </c>
      <c r="L89" s="858">
        <f>N83*K89</f>
        <v>8601.1620635566123</v>
      </c>
      <c r="M89" s="859"/>
      <c r="N89" s="51"/>
    </row>
    <row r="90" spans="1:14" ht="15.75" thickBot="1">
      <c r="B90" s="91" t="s">
        <v>974</v>
      </c>
      <c r="C90" s="92"/>
      <c r="D90" s="92"/>
      <c r="E90" s="92"/>
      <c r="F90" s="92"/>
      <c r="G90" s="92"/>
      <c r="H90" s="92"/>
      <c r="I90" s="93"/>
      <c r="J90" s="94"/>
      <c r="K90" s="305">
        <v>0.05</v>
      </c>
      <c r="L90" s="860">
        <f>N83*K90</f>
        <v>8601.1620635566123</v>
      </c>
      <c r="M90" s="861"/>
      <c r="N90" s="51"/>
    </row>
    <row r="91" spans="1:14" ht="15.75" thickBot="1">
      <c r="B91" s="824" t="s">
        <v>953</v>
      </c>
      <c r="C91" s="825"/>
      <c r="D91" s="825"/>
      <c r="E91" s="825"/>
      <c r="F91" s="825"/>
      <c r="G91" s="825"/>
      <c r="H91" s="825"/>
      <c r="I91" s="825"/>
      <c r="J91" s="825"/>
      <c r="K91" s="825"/>
      <c r="L91" s="825"/>
      <c r="M91" s="826"/>
      <c r="N91" s="52">
        <f>L88+L89+L90</f>
        <v>51606.972381339678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223630.21365247192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108943.45868144478</v>
      </c>
      <c r="L37" s="270"/>
      <c r="M37" s="271">
        <v>9</v>
      </c>
      <c r="N37" s="272">
        <f t="shared" ref="N37:N43" si="0">K37/M37</f>
        <v>12104.828742382753</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173716.16384270883</v>
      </c>
      <c r="L38" s="270"/>
      <c r="M38" s="271">
        <v>9</v>
      </c>
      <c r="N38" s="272">
        <f t="shared" si="0"/>
        <v>19301.795982523203</v>
      </c>
    </row>
    <row r="39" spans="1:14">
      <c r="A39" t="s">
        <v>286</v>
      </c>
      <c r="B39" s="837" t="str">
        <f>VLOOKUP(A39,EQUIPOS!A9:D154,3,FALSE)</f>
        <v>Planta de asfalto en frio</v>
      </c>
      <c r="C39" s="838"/>
      <c r="D39" s="838"/>
      <c r="E39" s="838"/>
      <c r="F39" s="838"/>
      <c r="G39" s="838"/>
      <c r="H39" s="839"/>
      <c r="I39" s="267"/>
      <c r="J39" s="268"/>
      <c r="K39" s="269">
        <f>VLOOKUP(A39,EQUIPOS!A9:D166,4,FALSE)</f>
        <v>253100.06319996621</v>
      </c>
      <c r="L39" s="270"/>
      <c r="M39" s="271">
        <v>9</v>
      </c>
      <c r="N39" s="272">
        <f t="shared" si="0"/>
        <v>28122.229244440692</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9</v>
      </c>
      <c r="N42" s="272">
        <f t="shared" si="0"/>
        <v>29305.679194903052</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9</v>
      </c>
      <c r="N43" s="272">
        <f t="shared" si="0"/>
        <v>9113.100013185951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971.8939014389166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128178.32485939142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411">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8">
        <f>VLOOKUP(A64,TRANSPORTE!A5:D117,4,FALSE)</f>
        <v>1122.7940548877348</v>
      </c>
      <c r="M64" s="829"/>
      <c r="N64" s="287">
        <f>K64*L64</f>
        <v>1571.9116768428287</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8">
        <f>VLOOKUP(A65,TRANSPORTE!A6:D117,4,FALSE)</f>
        <v>1224.8662416957106</v>
      </c>
      <c r="M65" s="829"/>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3102.9944789624669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172284.19077250408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34456.838154500816</v>
      </c>
      <c r="M88" s="859"/>
      <c r="N88" s="51"/>
    </row>
    <row r="89" spans="1:14">
      <c r="B89" s="89" t="s">
        <v>973</v>
      </c>
      <c r="C89" s="90"/>
      <c r="D89" s="90"/>
      <c r="E89" s="90"/>
      <c r="F89" s="90"/>
      <c r="G89" s="90"/>
      <c r="H89" s="90"/>
      <c r="I89" s="87"/>
      <c r="J89" s="88"/>
      <c r="K89" s="304">
        <v>0.05</v>
      </c>
      <c r="L89" s="858">
        <f>N83*K89</f>
        <v>8614.209538625204</v>
      </c>
      <c r="M89" s="859"/>
      <c r="N89" s="51"/>
    </row>
    <row r="90" spans="1:14" ht="15.75" thickBot="1">
      <c r="B90" s="91" t="s">
        <v>974</v>
      </c>
      <c r="C90" s="92"/>
      <c r="D90" s="92"/>
      <c r="E90" s="92"/>
      <c r="F90" s="92"/>
      <c r="G90" s="92"/>
      <c r="H90" s="92"/>
      <c r="I90" s="93"/>
      <c r="J90" s="94"/>
      <c r="K90" s="305">
        <v>0.05</v>
      </c>
      <c r="L90" s="860">
        <f>N83*K90</f>
        <v>8614.209538625204</v>
      </c>
      <c r="M90" s="861"/>
      <c r="N90" s="51"/>
    </row>
    <row r="91" spans="1:14" ht="15.75" thickBot="1">
      <c r="B91" s="824" t="s">
        <v>953</v>
      </c>
      <c r="C91" s="825"/>
      <c r="D91" s="825"/>
      <c r="E91" s="825"/>
      <c r="F91" s="825"/>
      <c r="G91" s="825"/>
      <c r="H91" s="825"/>
      <c r="I91" s="825"/>
      <c r="J91" s="825"/>
      <c r="K91" s="825"/>
      <c r="L91" s="825"/>
      <c r="M91" s="826"/>
      <c r="N91" s="52">
        <f>L88+L89+L90</f>
        <v>51685.257231751224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52">
        <f>N83+N91</f>
        <v>223969.4480042553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108943.45868144478</v>
      </c>
      <c r="L37" s="270"/>
      <c r="M37" s="271">
        <v>7</v>
      </c>
      <c r="N37" s="272">
        <f t="shared" ref="N37:N43" si="0">K37/M37</f>
        <v>15563.351240206397</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173716.16384270883</v>
      </c>
      <c r="L38" s="270"/>
      <c r="M38" s="271">
        <v>7</v>
      </c>
      <c r="N38" s="272">
        <f t="shared" si="0"/>
        <v>24816.594834672691</v>
      </c>
    </row>
    <row r="39" spans="1:14">
      <c r="A39" t="s">
        <v>286</v>
      </c>
      <c r="B39" s="837" t="str">
        <f>VLOOKUP(A39,EQUIPOS!A9:D154,3,FALSE)</f>
        <v>Planta de asfalto en frio</v>
      </c>
      <c r="C39" s="838"/>
      <c r="D39" s="838"/>
      <c r="E39" s="838"/>
      <c r="F39" s="838"/>
      <c r="G39" s="838"/>
      <c r="H39" s="839"/>
      <c r="I39" s="267"/>
      <c r="J39" s="268"/>
      <c r="K39" s="269">
        <f>VLOOKUP(A39,EQUIPOS!A9:D166,4,FALSE)</f>
        <v>253100.06319996621</v>
      </c>
      <c r="L39" s="270"/>
      <c r="M39" s="271">
        <v>9</v>
      </c>
      <c r="N39" s="272">
        <f t="shared" si="0"/>
        <v>28122.229244440692</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7</v>
      </c>
      <c r="N42" s="272">
        <f t="shared" si="0"/>
        <v>37678.730393446785</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9</v>
      </c>
      <c r="N43" s="272">
        <f t="shared" si="0"/>
        <v>9113.100013185951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1110.7358873587618</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145663.53939382813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1122.7940548877348</v>
      </c>
      <c r="N65" s="412">
        <f>K65*M65</f>
        <v>1403.4925686096685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2975.404245452497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11107.358873587618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191030.2349326293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38206.046986525864</v>
      </c>
      <c r="M88" s="859"/>
      <c r="N88" s="51"/>
    </row>
    <row r="89" spans="1:14">
      <c r="B89" s="89" t="s">
        <v>973</v>
      </c>
      <c r="C89" s="90"/>
      <c r="D89" s="90"/>
      <c r="E89" s="90"/>
      <c r="F89" s="90"/>
      <c r="G89" s="90"/>
      <c r="H89" s="90"/>
      <c r="I89" s="87"/>
      <c r="J89" s="88"/>
      <c r="K89" s="304">
        <v>0.05</v>
      </c>
      <c r="L89" s="858">
        <f>N83*K89</f>
        <v>9551.5117466314659</v>
      </c>
      <c r="M89" s="859"/>
      <c r="N89" s="51"/>
    </row>
    <row r="90" spans="1:14" ht="15.75" thickBot="1">
      <c r="B90" s="91" t="s">
        <v>974</v>
      </c>
      <c r="C90" s="92"/>
      <c r="D90" s="92"/>
      <c r="E90" s="92"/>
      <c r="F90" s="92"/>
      <c r="G90" s="92"/>
      <c r="H90" s="92"/>
      <c r="I90" s="93"/>
      <c r="J90" s="94"/>
      <c r="K90" s="305">
        <v>0.05</v>
      </c>
      <c r="L90" s="860">
        <f>N83*K90</f>
        <v>9551.5117466314659</v>
      </c>
      <c r="M90" s="861"/>
      <c r="N90" s="51"/>
    </row>
    <row r="91" spans="1:14" ht="15.75" thickBot="1">
      <c r="B91" s="824" t="s">
        <v>953</v>
      </c>
      <c r="C91" s="825"/>
      <c r="D91" s="825"/>
      <c r="E91" s="825"/>
      <c r="F91" s="825"/>
      <c r="G91" s="825"/>
      <c r="H91" s="825"/>
      <c r="I91" s="825"/>
      <c r="J91" s="825"/>
      <c r="K91" s="825"/>
      <c r="L91" s="825"/>
      <c r="M91" s="826"/>
      <c r="N91" s="52">
        <f>L88+L89+L90</f>
        <v>57309.070479788803</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248339.30541241809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9</v>
      </c>
      <c r="N37" s="272">
        <f t="shared" ref="N37:N43" si="0">K37/M37</f>
        <v>19301.795982523203</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108943.45868144478</v>
      </c>
      <c r="L38" s="270"/>
      <c r="M38" s="271">
        <v>9</v>
      </c>
      <c r="N38" s="272">
        <f t="shared" si="0"/>
        <v>12104.828742382753</v>
      </c>
    </row>
    <row r="39" spans="1:14">
      <c r="A39" t="s">
        <v>286</v>
      </c>
      <c r="B39" s="837" t="str">
        <f>VLOOKUP(A39,EQUIPOS!A9:D154,3,FALSE)</f>
        <v>Planta de asfalto en frio</v>
      </c>
      <c r="C39" s="838"/>
      <c r="D39" s="838"/>
      <c r="E39" s="838"/>
      <c r="F39" s="838"/>
      <c r="G39" s="838"/>
      <c r="H39" s="839"/>
      <c r="I39" s="267"/>
      <c r="J39" s="268"/>
      <c r="K39" s="269">
        <f>VLOOKUP(A39,EQUIPOS!A9:D166,4,FALSE)</f>
        <v>253100.06319996621</v>
      </c>
      <c r="L39" s="270"/>
      <c r="M39" s="271">
        <v>9</v>
      </c>
      <c r="N39" s="272">
        <f t="shared" si="0"/>
        <v>28122.229244440692</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9</v>
      </c>
      <c r="N42" s="272">
        <f t="shared" si="0"/>
        <v>29305.679194903052</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9</v>
      </c>
      <c r="N43" s="272">
        <f t="shared" si="0"/>
        <v>9113.100013185951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128178.32485939142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8">
        <f>VLOOKUP(A65,TRANSPORTE!A6:D117,4,FALSE)</f>
        <v>1224.8662416957106</v>
      </c>
      <c r="M65" s="829"/>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3102.9944789624669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172284.19077250408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34456.838154500816</v>
      </c>
      <c r="M88" s="859"/>
      <c r="N88" s="51"/>
    </row>
    <row r="89" spans="1:14">
      <c r="B89" s="89" t="s">
        <v>973</v>
      </c>
      <c r="C89" s="90"/>
      <c r="D89" s="90"/>
      <c r="E89" s="90"/>
      <c r="F89" s="90"/>
      <c r="G89" s="90"/>
      <c r="H89" s="90"/>
      <c r="I89" s="87"/>
      <c r="J89" s="88"/>
      <c r="K89" s="304">
        <v>0.05</v>
      </c>
      <c r="L89" s="858">
        <f>N83*K89</f>
        <v>8614.209538625204</v>
      </c>
      <c r="M89" s="859"/>
      <c r="N89" s="51"/>
    </row>
    <row r="90" spans="1:14" ht="15.75" thickBot="1">
      <c r="B90" s="91" t="s">
        <v>974</v>
      </c>
      <c r="C90" s="92"/>
      <c r="D90" s="92"/>
      <c r="E90" s="92"/>
      <c r="F90" s="92"/>
      <c r="G90" s="92"/>
      <c r="H90" s="92"/>
      <c r="I90" s="93"/>
      <c r="J90" s="94"/>
      <c r="K90" s="305">
        <v>0.05</v>
      </c>
      <c r="L90" s="860">
        <f>N83*K90</f>
        <v>8614.209538625204</v>
      </c>
      <c r="M90" s="861"/>
      <c r="N90" s="51"/>
    </row>
    <row r="91" spans="1:14" ht="15.75" thickBot="1">
      <c r="B91" s="824" t="s">
        <v>953</v>
      </c>
      <c r="C91" s="825"/>
      <c r="D91" s="825"/>
      <c r="E91" s="825"/>
      <c r="F91" s="825"/>
      <c r="G91" s="825"/>
      <c r="H91" s="825"/>
      <c r="I91" s="825"/>
      <c r="J91" s="825"/>
      <c r="K91" s="825"/>
      <c r="L91" s="825"/>
      <c r="M91" s="826"/>
      <c r="N91" s="52">
        <f>L88+L89+L90</f>
        <v>51685.257231751224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223969.4480042553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9</v>
      </c>
      <c r="N37" s="272">
        <f t="shared" ref="N37:N43" si="0">K37/M37</f>
        <v>19301.795982523203</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108943.45868144478</v>
      </c>
      <c r="L38" s="270"/>
      <c r="M38" s="271">
        <v>9</v>
      </c>
      <c r="N38" s="272">
        <f t="shared" si="0"/>
        <v>12104.828742382753</v>
      </c>
    </row>
    <row r="39" spans="1:14">
      <c r="A39" t="s">
        <v>286</v>
      </c>
      <c r="B39" s="837" t="str">
        <f>VLOOKUP(A39,EQUIPOS!A9:D154,3,FALSE)</f>
        <v>Planta de asfalto en frio</v>
      </c>
      <c r="C39" s="838"/>
      <c r="D39" s="838"/>
      <c r="E39" s="838"/>
      <c r="F39" s="838"/>
      <c r="G39" s="838"/>
      <c r="H39" s="839"/>
      <c r="I39" s="267"/>
      <c r="J39" s="268"/>
      <c r="K39" s="269">
        <f>VLOOKUP(A39,EQUIPOS!A9:D166,4,FALSE)</f>
        <v>253100.06319996621</v>
      </c>
      <c r="L39" s="270"/>
      <c r="M39" s="271">
        <v>9</v>
      </c>
      <c r="N39" s="272">
        <f t="shared" si="0"/>
        <v>28122.229244440692</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9</v>
      </c>
      <c r="N42" s="272">
        <f t="shared" si="0"/>
        <v>29305.679194903052</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9</v>
      </c>
      <c r="N43" s="272">
        <f t="shared" si="0"/>
        <v>9113.100013185951</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128178.32485939142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8">
        <f>VLOOKUP(A64,TRANSPORTE!A6:D117,4,FALSE)</f>
        <v>1016.1066405982629</v>
      </c>
      <c r="M64" s="829"/>
      <c r="N64" s="287">
        <f>K64*L64</f>
        <v>1270.1333007478286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2842.0449775906573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172023.24127113225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34404.648254226449</v>
      </c>
      <c r="M87" s="859"/>
      <c r="N87" s="51"/>
    </row>
    <row r="88" spans="1:14">
      <c r="B88" s="89" t="s">
        <v>973</v>
      </c>
      <c r="C88" s="90"/>
      <c r="D88" s="90"/>
      <c r="E88" s="90"/>
      <c r="F88" s="90"/>
      <c r="G88" s="90"/>
      <c r="H88" s="90"/>
      <c r="I88" s="87"/>
      <c r="J88" s="88"/>
      <c r="K88" s="304">
        <v>0.05</v>
      </c>
      <c r="L88" s="858">
        <f>N82*K88</f>
        <v>8601.1620635566123</v>
      </c>
      <c r="M88" s="859"/>
      <c r="N88" s="51"/>
    </row>
    <row r="89" spans="1:14" ht="15.75" thickBot="1">
      <c r="B89" s="91" t="s">
        <v>974</v>
      </c>
      <c r="C89" s="92"/>
      <c r="D89" s="92"/>
      <c r="E89" s="92"/>
      <c r="F89" s="92"/>
      <c r="G89" s="92"/>
      <c r="H89" s="92"/>
      <c r="I89" s="93"/>
      <c r="J89" s="94"/>
      <c r="K89" s="305">
        <v>0.05</v>
      </c>
      <c r="L89" s="860">
        <f>N82*K89</f>
        <v>8601.1620635566123</v>
      </c>
      <c r="M89" s="861"/>
      <c r="N89" s="51"/>
    </row>
    <row r="90" spans="1:14" ht="15.75" thickBot="1">
      <c r="B90" s="824" t="s">
        <v>953</v>
      </c>
      <c r="C90" s="825"/>
      <c r="D90" s="825"/>
      <c r="E90" s="825"/>
      <c r="F90" s="825"/>
      <c r="G90" s="825"/>
      <c r="H90" s="825"/>
      <c r="I90" s="825"/>
      <c r="J90" s="825"/>
      <c r="K90" s="825"/>
      <c r="L90" s="825"/>
      <c r="M90" s="826"/>
      <c r="N90" s="52">
        <f>L87+L88+L89</f>
        <v>51606.972381339678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223630.21365247192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9</v>
      </c>
      <c r="N37" s="272">
        <f t="shared" ref="N37:N43" si="0">K37/M37</f>
        <v>19301.795982523203</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108943.45868144478</v>
      </c>
      <c r="L38" s="270"/>
      <c r="M38" s="271">
        <v>9</v>
      </c>
      <c r="N38" s="272">
        <f t="shared" si="0"/>
        <v>12104.828742382753</v>
      </c>
    </row>
    <row r="39" spans="1:14">
      <c r="A39" t="s">
        <v>286</v>
      </c>
      <c r="B39" s="837" t="str">
        <f>VLOOKUP(A39,EQUIPOS!A9:D154,3,FALSE)</f>
        <v>Planta de asfalto en frio</v>
      </c>
      <c r="C39" s="838"/>
      <c r="D39" s="838"/>
      <c r="E39" s="838"/>
      <c r="F39" s="838"/>
      <c r="G39" s="838"/>
      <c r="H39" s="839"/>
      <c r="I39" s="267"/>
      <c r="J39" s="268"/>
      <c r="K39" s="269">
        <f>VLOOKUP(A39,EQUIPOS!A9:D166,4,FALSE)</f>
        <v>253100.06319996621</v>
      </c>
      <c r="L39" s="270"/>
      <c r="M39" s="271">
        <v>9</v>
      </c>
      <c r="N39" s="272">
        <f t="shared" si="0"/>
        <v>28122.229244440692</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9</v>
      </c>
      <c r="N42" s="272">
        <f t="shared" si="0"/>
        <v>29305.679194903052</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9</v>
      </c>
      <c r="N43" s="272">
        <f t="shared" si="0"/>
        <v>9113.100013185951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128178.32485939142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8">
        <f>VLOOKUP(A65,TRANSPORTE!A6:D117,4,FALSE)</f>
        <v>1126.9034811286238</v>
      </c>
      <c r="M65" s="829"/>
      <c r="N65" s="287">
        <f>K65*L65</f>
        <v>1408.6293514107797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2980.5410282536086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172161.73732179526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34432.347464359053</v>
      </c>
      <c r="M88" s="859"/>
      <c r="N88" s="51"/>
    </row>
    <row r="89" spans="1:14">
      <c r="B89" s="89" t="s">
        <v>973</v>
      </c>
      <c r="C89" s="90"/>
      <c r="D89" s="90"/>
      <c r="E89" s="90"/>
      <c r="F89" s="90"/>
      <c r="G89" s="90"/>
      <c r="H89" s="90"/>
      <c r="I89" s="87"/>
      <c r="J89" s="88"/>
      <c r="K89" s="304">
        <v>0.05</v>
      </c>
      <c r="L89" s="858">
        <f>N83*K89</f>
        <v>8608.0868660897631</v>
      </c>
      <c r="M89" s="859"/>
      <c r="N89" s="51"/>
    </row>
    <row r="90" spans="1:14" ht="15.75" thickBot="1">
      <c r="B90" s="91" t="s">
        <v>974</v>
      </c>
      <c r="C90" s="92"/>
      <c r="D90" s="92"/>
      <c r="E90" s="92"/>
      <c r="F90" s="92"/>
      <c r="G90" s="92"/>
      <c r="H90" s="92"/>
      <c r="I90" s="93"/>
      <c r="J90" s="94"/>
      <c r="K90" s="305">
        <v>0.05</v>
      </c>
      <c r="L90" s="860">
        <f>N83*K90</f>
        <v>8608.0868660897631</v>
      </c>
      <c r="M90" s="861"/>
      <c r="N90" s="51"/>
    </row>
    <row r="91" spans="1:14" ht="15.75" thickBot="1">
      <c r="B91" s="824" t="s">
        <v>953</v>
      </c>
      <c r="C91" s="825"/>
      <c r="D91" s="825"/>
      <c r="E91" s="825"/>
      <c r="F91" s="825"/>
      <c r="G91" s="825"/>
      <c r="H91" s="825"/>
      <c r="I91" s="825"/>
      <c r="J91" s="825"/>
      <c r="K91" s="825"/>
      <c r="L91" s="825"/>
      <c r="M91" s="826"/>
      <c r="N91" s="52">
        <f>L88+L89+L90</f>
        <v>51648.521196538575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223810.25851833384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7</v>
      </c>
      <c r="N37" s="272">
        <f t="shared" ref="N37:N43" si="0">K37/M37</f>
        <v>24816.594834672691</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108943.45868144478</v>
      </c>
      <c r="L38" s="270"/>
      <c r="M38" s="271">
        <v>7</v>
      </c>
      <c r="N38" s="272">
        <f t="shared" si="0"/>
        <v>15563.351240206397</v>
      </c>
    </row>
    <row r="39" spans="1:14">
      <c r="A39" t="s">
        <v>286</v>
      </c>
      <c r="B39" s="837" t="str">
        <f>VLOOKUP(A39,EQUIPOS!A9:D154,3,FALSE)</f>
        <v>Planta de asfalto en frio</v>
      </c>
      <c r="C39" s="838"/>
      <c r="D39" s="838"/>
      <c r="E39" s="838"/>
      <c r="F39" s="838"/>
      <c r="G39" s="838"/>
      <c r="H39" s="839"/>
      <c r="I39" s="267"/>
      <c r="J39" s="268"/>
      <c r="K39" s="269">
        <f>VLOOKUP(A39,EQUIPOS!A9:D166,4,FALSE)</f>
        <v>253100.06319996621</v>
      </c>
      <c r="L39" s="270"/>
      <c r="M39" s="271">
        <v>9</v>
      </c>
      <c r="N39" s="272">
        <f t="shared" si="0"/>
        <v>28122.229244440692</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7</v>
      </c>
      <c r="N42" s="272">
        <f t="shared" si="0"/>
        <v>37678.730393446785</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9</v>
      </c>
      <c r="N43" s="272">
        <f t="shared" si="0"/>
        <v>9113.100013185951</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1110.7358873587618</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145663.53939382813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8">
        <f>VLOOKUP(A64,TRANSPORTE!A6:D117,4,FALSE)</f>
        <v>1126.9034811286238</v>
      </c>
      <c r="M64" s="829"/>
      <c r="N64" s="287">
        <f>K64*L64</f>
        <v>1408.6293514107797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2980.5410282536086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11107.358873587618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191035.37171543043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38207.074343086089</v>
      </c>
      <c r="M87" s="859"/>
      <c r="N87" s="51"/>
    </row>
    <row r="88" spans="1:14">
      <c r="B88" s="89" t="s">
        <v>973</v>
      </c>
      <c r="C88" s="90"/>
      <c r="D88" s="90"/>
      <c r="E88" s="90"/>
      <c r="F88" s="90"/>
      <c r="G88" s="90"/>
      <c r="H88" s="90"/>
      <c r="I88" s="87"/>
      <c r="J88" s="88"/>
      <c r="K88" s="304">
        <v>0.05</v>
      </c>
      <c r="L88" s="858">
        <f>N82*K88</f>
        <v>9551.7685857715223</v>
      </c>
      <c r="M88" s="859"/>
      <c r="N88" s="51"/>
    </row>
    <row r="89" spans="1:14" ht="15.75" thickBot="1">
      <c r="B89" s="91" t="s">
        <v>974</v>
      </c>
      <c r="C89" s="92"/>
      <c r="D89" s="92"/>
      <c r="E89" s="92"/>
      <c r="F89" s="92"/>
      <c r="G89" s="92"/>
      <c r="H89" s="92"/>
      <c r="I89" s="93"/>
      <c r="J89" s="94"/>
      <c r="K89" s="305">
        <v>0.05</v>
      </c>
      <c r="L89" s="860">
        <f>N82*K89</f>
        <v>9551.7685857715223</v>
      </c>
      <c r="M89" s="861"/>
      <c r="N89" s="51"/>
    </row>
    <row r="90" spans="1:14" ht="15.75" thickBot="1">
      <c r="B90" s="824" t="s">
        <v>953</v>
      </c>
      <c r="C90" s="825"/>
      <c r="D90" s="825"/>
      <c r="E90" s="825"/>
      <c r="F90" s="825"/>
      <c r="G90" s="825"/>
      <c r="H90" s="825"/>
      <c r="I90" s="825"/>
      <c r="J90" s="825"/>
      <c r="K90" s="825"/>
      <c r="L90" s="825"/>
      <c r="M90" s="826"/>
      <c r="N90" s="52">
        <f>L87+L88+L89</f>
        <v>57310.611514629141</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248345.98323005956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7"/>
      <c r="C47" s="838"/>
      <c r="D47" s="838"/>
      <c r="E47" s="838"/>
      <c r="F47" s="838"/>
      <c r="G47" s="838"/>
      <c r="H47" s="839"/>
      <c r="I47" s="840"/>
      <c r="J47" s="821"/>
      <c r="K47" s="269"/>
      <c r="L47" s="841"/>
      <c r="M47" s="842"/>
      <c r="N47" s="272"/>
    </row>
    <row r="48" spans="1:14">
      <c r="B48" s="837"/>
      <c r="C48" s="838"/>
      <c r="D48" s="838"/>
      <c r="E48" s="843"/>
      <c r="F48" s="838"/>
      <c r="G48" s="838"/>
      <c r="H48" s="839"/>
      <c r="I48" s="36"/>
      <c r="J48" s="37"/>
      <c r="K48" s="274"/>
      <c r="L48" s="276"/>
      <c r="M48" s="277"/>
      <c r="N48" s="278"/>
    </row>
    <row r="49" spans="1:14">
      <c r="B49" s="844" t="s">
        <v>952</v>
      </c>
      <c r="C49" s="845"/>
      <c r="D49" s="845"/>
      <c r="E49" s="38"/>
      <c r="F49" s="39"/>
      <c r="G49" s="39"/>
      <c r="H49" s="40"/>
      <c r="I49" s="36"/>
      <c r="J49" s="37"/>
      <c r="K49" s="279"/>
      <c r="L49" s="276"/>
      <c r="M49" s="401">
        <v>0.1</v>
      </c>
      <c r="N49" s="344">
        <f>N83*M49</f>
        <v>874.7045112950251</v>
      </c>
    </row>
    <row r="50" spans="1:14" ht="15.75" thickBot="1">
      <c r="B50" s="837"/>
      <c r="C50" s="838"/>
      <c r="D50" s="838"/>
      <c r="E50" s="838"/>
      <c r="F50" s="838"/>
      <c r="G50" s="838"/>
      <c r="H50" s="839"/>
      <c r="I50" s="846"/>
      <c r="J50" s="847"/>
      <c r="K50" s="41"/>
      <c r="L50" s="848"/>
      <c r="M50" s="849"/>
      <c r="N50" s="105"/>
    </row>
    <row r="51" spans="1:14" ht="15.75" thickBot="1">
      <c r="B51" s="824" t="s">
        <v>953</v>
      </c>
      <c r="C51" s="825"/>
      <c r="D51" s="825"/>
      <c r="E51" s="825"/>
      <c r="F51" s="825"/>
      <c r="G51" s="825"/>
      <c r="H51" s="825"/>
      <c r="I51" s="825"/>
      <c r="J51" s="825"/>
      <c r="K51" s="825"/>
      <c r="L51" s="825"/>
      <c r="M51" s="826"/>
      <c r="N51" s="394">
        <f>SUM(N36:N50)</f>
        <v>176850.45091565451</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5" t="s">
        <v>944</v>
      </c>
      <c r="C55" s="816"/>
      <c r="D55" s="816"/>
      <c r="E55" s="816"/>
      <c r="F55" s="816"/>
      <c r="G55" s="816"/>
      <c r="H55" s="816"/>
      <c r="I55" s="817"/>
      <c r="J55" s="315" t="s">
        <v>945</v>
      </c>
      <c r="K55" s="85" t="s">
        <v>946</v>
      </c>
      <c r="L55" s="818" t="s">
        <v>955</v>
      </c>
      <c r="M55" s="817"/>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21020.614661285636</v>
      </c>
      <c r="N56" s="272">
        <f>K56*M56</f>
        <v>29428.860525799886</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74.20287575844651</v>
      </c>
      <c r="N57" s="272">
        <f>K57*M57</f>
        <v>1855.0718939611627</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19"/>
      <c r="C60" s="820"/>
      <c r="D60" s="820"/>
      <c r="E60" s="820"/>
      <c r="F60" s="820"/>
      <c r="G60" s="820"/>
      <c r="H60" s="820"/>
      <c r="I60" s="821"/>
      <c r="J60" s="42"/>
      <c r="K60" s="44"/>
      <c r="L60" s="822"/>
      <c r="M60" s="823"/>
      <c r="N60" s="45"/>
    </row>
    <row r="61" spans="1:14" ht="15.75" thickBot="1">
      <c r="B61" s="824" t="s">
        <v>953</v>
      </c>
      <c r="C61" s="825"/>
      <c r="D61" s="825"/>
      <c r="E61" s="825"/>
      <c r="F61" s="825"/>
      <c r="G61" s="825"/>
      <c r="H61" s="825"/>
      <c r="I61" s="825"/>
      <c r="J61" s="825"/>
      <c r="K61" s="825"/>
      <c r="L61" s="825"/>
      <c r="M61" s="826"/>
      <c r="N61" s="394">
        <f>SUM(N56:N60)</f>
        <v>31283.932419761048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8">
        <f>VLOOKUP(A66,TRANSPORTE!A5:D117,4,FALSE)</f>
        <v>1122.7940548877348</v>
      </c>
      <c r="M66" s="829"/>
      <c r="N66" s="287">
        <f>K66*L66</f>
        <v>1571.9116768428287</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8">
        <f>VLOOKUP(A67,TRANSPORTE!A6:D117,4,FALSE)</f>
        <v>1148.3121015897286</v>
      </c>
      <c r="M67" s="829"/>
      <c r="N67" s="287">
        <f>K67*L67</f>
        <v>1435.3901269871608</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3007.3018038299897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8747.0451129502508</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N51+N61+N72+N83</f>
        <v>219888.73025219582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43977.746050439164</v>
      </c>
      <c r="M90" s="859"/>
      <c r="N90" s="51"/>
    </row>
    <row r="91" spans="1:14">
      <c r="B91" s="89" t="s">
        <v>973</v>
      </c>
      <c r="C91" s="90"/>
      <c r="D91" s="90"/>
      <c r="E91" s="90"/>
      <c r="F91" s="90"/>
      <c r="G91" s="90"/>
      <c r="H91" s="90"/>
      <c r="I91" s="87"/>
      <c r="J91" s="88"/>
      <c r="K91" s="304">
        <v>0.05</v>
      </c>
      <c r="L91" s="858">
        <f>N85*K91</f>
        <v>10994.436512609791</v>
      </c>
      <c r="M91" s="859"/>
      <c r="N91" s="51"/>
    </row>
    <row r="92" spans="1:14" ht="15.75" thickBot="1">
      <c r="B92" s="91" t="s">
        <v>974</v>
      </c>
      <c r="C92" s="92"/>
      <c r="D92" s="92"/>
      <c r="E92" s="92"/>
      <c r="F92" s="92"/>
      <c r="G92" s="92"/>
      <c r="H92" s="92"/>
      <c r="I92" s="93"/>
      <c r="J92" s="94"/>
      <c r="K92" s="305">
        <v>0.05</v>
      </c>
      <c r="L92" s="860">
        <f>N85*K92</f>
        <v>10994.436512609791</v>
      </c>
      <c r="M92" s="861"/>
      <c r="N92" s="51"/>
    </row>
    <row r="93" spans="1:14" ht="15.75" thickBot="1">
      <c r="B93" s="824" t="s">
        <v>953</v>
      </c>
      <c r="C93" s="825"/>
      <c r="D93" s="825"/>
      <c r="E93" s="825"/>
      <c r="F93" s="825"/>
      <c r="G93" s="825"/>
      <c r="H93" s="825"/>
      <c r="I93" s="825"/>
      <c r="J93" s="825"/>
      <c r="K93" s="825"/>
      <c r="L93" s="825"/>
      <c r="M93" s="826"/>
      <c r="N93" s="52">
        <f>L90+L91+L92</f>
        <v>65966.619075658746</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285855.34932785458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1"/>
      <c r="K125" s="801"/>
      <c r="L125" s="801"/>
      <c r="M125" s="801"/>
      <c r="N125" s="802"/>
    </row>
    <row r="126" spans="2:14" ht="15.75" thickBot="1">
      <c r="B126" s="261" t="s">
        <v>2221</v>
      </c>
      <c r="C126" s="393"/>
      <c r="D126" s="393"/>
      <c r="E126" s="57"/>
      <c r="F126" s="57"/>
      <c r="G126" s="57"/>
      <c r="H126" s="57"/>
      <c r="I126" s="57"/>
      <c r="J126" s="803"/>
      <c r="K126" s="803"/>
      <c r="L126" s="803"/>
      <c r="M126" s="803"/>
      <c r="N126"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176850.45091565451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8">
        <f>VLOOKUP(A65,TRANSPORTE!A6:D117,4,FALSE)</f>
        <v>1016.1066405982629</v>
      </c>
      <c r="M65" s="829"/>
      <c r="N65" s="287">
        <f>K65*L65</f>
        <v>1270.1333007478286</v>
      </c>
    </row>
    <row r="66" spans="1:15">
      <c r="B66" s="46"/>
      <c r="C66" s="47"/>
      <c r="D66" s="47"/>
      <c r="E66" s="47"/>
      <c r="F66" s="47"/>
      <c r="G66" s="47"/>
      <c r="H66" s="288"/>
      <c r="I66" s="279"/>
      <c r="J66" s="279"/>
      <c r="K66" s="279"/>
      <c r="L66" s="828"/>
      <c r="M66" s="829"/>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2842.0449775906573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219723.47342595647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43944.694685191294</v>
      </c>
      <c r="M88" s="859"/>
      <c r="N88" s="51"/>
    </row>
    <row r="89" spans="1:14">
      <c r="B89" s="89" t="s">
        <v>973</v>
      </c>
      <c r="C89" s="90"/>
      <c r="D89" s="90"/>
      <c r="E89" s="90"/>
      <c r="F89" s="90"/>
      <c r="G89" s="90"/>
      <c r="H89" s="90"/>
      <c r="I89" s="87"/>
      <c r="J89" s="88"/>
      <c r="K89" s="304">
        <v>0.05</v>
      </c>
      <c r="L89" s="858">
        <f>N83*K89</f>
        <v>10986.173671297824</v>
      </c>
      <c r="M89" s="859"/>
      <c r="N89" s="51"/>
    </row>
    <row r="90" spans="1:14" ht="15.75" thickBot="1">
      <c r="B90" s="91" t="s">
        <v>974</v>
      </c>
      <c r="C90" s="92"/>
      <c r="D90" s="92"/>
      <c r="E90" s="92"/>
      <c r="F90" s="92"/>
      <c r="G90" s="92"/>
      <c r="H90" s="92"/>
      <c r="I90" s="93"/>
      <c r="J90" s="94"/>
      <c r="K90" s="305">
        <v>0.05</v>
      </c>
      <c r="L90" s="860">
        <f>N83*K90</f>
        <v>10986.173671297824</v>
      </c>
      <c r="M90" s="861"/>
      <c r="N90" s="51"/>
    </row>
    <row r="91" spans="1:14" ht="15.75" thickBot="1">
      <c r="B91" s="824" t="s">
        <v>953</v>
      </c>
      <c r="C91" s="825"/>
      <c r="D91" s="825"/>
      <c r="E91" s="825"/>
      <c r="F91" s="825"/>
      <c r="G91" s="825"/>
      <c r="H91" s="825"/>
      <c r="I91" s="825"/>
      <c r="J91" s="825"/>
      <c r="K91" s="825"/>
      <c r="L91" s="825"/>
      <c r="M91" s="826"/>
      <c r="N91" s="52">
        <f>L88+L89+L90</f>
        <v>65917.042027786942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285640.5154537434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176850.45091565451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8">
        <f>VLOOKUP(A65,TRANSPORTE!A6:D117,4,FALSE)</f>
        <v>1016.1066405982629</v>
      </c>
      <c r="M65" s="829"/>
      <c r="N65" s="287">
        <f>K65*L65</f>
        <v>1270.1333007478286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2842.0449775906573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219723.47342595647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43944.694685191294</v>
      </c>
      <c r="M88" s="859"/>
      <c r="N88" s="51"/>
    </row>
    <row r="89" spans="1:14">
      <c r="B89" s="89" t="s">
        <v>973</v>
      </c>
      <c r="C89" s="90"/>
      <c r="D89" s="90"/>
      <c r="E89" s="90"/>
      <c r="F89" s="90"/>
      <c r="G89" s="90"/>
      <c r="H89" s="90"/>
      <c r="I89" s="87"/>
      <c r="J89" s="88"/>
      <c r="K89" s="304">
        <v>0.05</v>
      </c>
      <c r="L89" s="858">
        <f>N83*K89</f>
        <v>10986.173671297824</v>
      </c>
      <c r="M89" s="859"/>
      <c r="N89" s="51"/>
    </row>
    <row r="90" spans="1:14" ht="15.75" thickBot="1">
      <c r="B90" s="91" t="s">
        <v>974</v>
      </c>
      <c r="C90" s="92"/>
      <c r="D90" s="92"/>
      <c r="E90" s="92"/>
      <c r="F90" s="92"/>
      <c r="G90" s="92"/>
      <c r="H90" s="92"/>
      <c r="I90" s="93"/>
      <c r="J90" s="94"/>
      <c r="K90" s="305">
        <v>0.05</v>
      </c>
      <c r="L90" s="860">
        <f>N83*K90</f>
        <v>10986.173671297824</v>
      </c>
      <c r="M90" s="861"/>
      <c r="N90" s="51"/>
    </row>
    <row r="91" spans="1:14" ht="15.75" thickBot="1">
      <c r="B91" s="824" t="s">
        <v>953</v>
      </c>
      <c r="C91" s="825"/>
      <c r="D91" s="825"/>
      <c r="E91" s="825"/>
      <c r="F91" s="825"/>
      <c r="G91" s="825"/>
      <c r="H91" s="825"/>
      <c r="I91" s="825"/>
      <c r="J91" s="825"/>
      <c r="K91" s="825"/>
      <c r="L91" s="825"/>
      <c r="M91" s="826"/>
      <c r="N91" s="52">
        <f>L88+L89+L90</f>
        <v>65917.042027786942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285640.5154537434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ht="15" customHeight="1">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176850.45091565451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1148.3121015897286</v>
      </c>
      <c r="M64" s="829"/>
      <c r="N64" s="287">
        <f>K64*L64</f>
        <v>1435.3901269871608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3007.3018038299897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219888.73025219582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43977.746050439164</v>
      </c>
      <c r="M87" s="859"/>
      <c r="N87" s="51"/>
    </row>
    <row r="88" spans="1:14">
      <c r="B88" s="89" t="s">
        <v>973</v>
      </c>
      <c r="C88" s="90"/>
      <c r="D88" s="90"/>
      <c r="E88" s="90"/>
      <c r="F88" s="90"/>
      <c r="G88" s="90"/>
      <c r="H88" s="90"/>
      <c r="I88" s="87"/>
      <c r="J88" s="88"/>
      <c r="K88" s="304">
        <v>0.05</v>
      </c>
      <c r="L88" s="858">
        <f>N82*K88</f>
        <v>10994.436512609791</v>
      </c>
      <c r="M88" s="859"/>
      <c r="N88" s="51"/>
    </row>
    <row r="89" spans="1:14" ht="15.75" thickBot="1">
      <c r="B89" s="91" t="s">
        <v>974</v>
      </c>
      <c r="C89" s="92"/>
      <c r="D89" s="92"/>
      <c r="E89" s="92"/>
      <c r="F89" s="92"/>
      <c r="G89" s="92"/>
      <c r="H89" s="92"/>
      <c r="I89" s="93"/>
      <c r="J89" s="94"/>
      <c r="K89" s="305">
        <v>0.05</v>
      </c>
      <c r="L89" s="860">
        <f>N82*K89</f>
        <v>10994.436512609791</v>
      </c>
      <c r="M89" s="861"/>
      <c r="N89" s="51"/>
    </row>
    <row r="90" spans="1:14" ht="15.75" thickBot="1">
      <c r="B90" s="824" t="s">
        <v>953</v>
      </c>
      <c r="C90" s="825"/>
      <c r="D90" s="825"/>
      <c r="E90" s="825"/>
      <c r="F90" s="825"/>
      <c r="G90" s="825"/>
      <c r="H90" s="825"/>
      <c r="I90" s="825"/>
      <c r="J90" s="825"/>
      <c r="K90" s="825"/>
      <c r="L90" s="825"/>
      <c r="M90" s="826"/>
      <c r="N90" s="52">
        <f>L87+L88+L89</f>
        <v>65966.619075658746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285855.34932785458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176850.45091565451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8">
        <f>VLOOKUP(A64,TRANSPORTE!A6:D117,4,FALSE)</f>
        <v>1224.8662416957106</v>
      </c>
      <c r="M64" s="829"/>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3102.9944789624669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219984.4229273283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43996.884585465661</v>
      </c>
      <c r="M87" s="859"/>
      <c r="N87" s="51"/>
    </row>
    <row r="88" spans="1:14">
      <c r="B88" s="89" t="s">
        <v>973</v>
      </c>
      <c r="C88" s="90"/>
      <c r="D88" s="90"/>
      <c r="E88" s="90"/>
      <c r="F88" s="90"/>
      <c r="G88" s="90"/>
      <c r="H88" s="90"/>
      <c r="I88" s="87"/>
      <c r="J88" s="88"/>
      <c r="K88" s="304">
        <v>0.05</v>
      </c>
      <c r="L88" s="858">
        <f>N82*K88</f>
        <v>10999.221146366415</v>
      </c>
      <c r="M88" s="859"/>
      <c r="N88" s="51"/>
    </row>
    <row r="89" spans="1:14" ht="15.75" thickBot="1">
      <c r="B89" s="91" t="s">
        <v>974</v>
      </c>
      <c r="C89" s="92"/>
      <c r="D89" s="92"/>
      <c r="E89" s="92"/>
      <c r="F89" s="92"/>
      <c r="G89" s="92"/>
      <c r="H89" s="92"/>
      <c r="I89" s="93"/>
      <c r="J89" s="94"/>
      <c r="K89" s="305">
        <v>0.05</v>
      </c>
      <c r="L89" s="860">
        <f>N82*K89</f>
        <v>10999.221146366415</v>
      </c>
      <c r="M89" s="861"/>
      <c r="N89" s="51"/>
    </row>
    <row r="90" spans="1:14" ht="15.75" thickBot="1">
      <c r="B90" s="824" t="s">
        <v>953</v>
      </c>
      <c r="C90" s="825"/>
      <c r="D90" s="825"/>
      <c r="E90" s="825"/>
      <c r="F90" s="825"/>
      <c r="G90" s="825"/>
      <c r="H90" s="825"/>
      <c r="I90" s="825"/>
      <c r="J90" s="825"/>
      <c r="K90" s="825"/>
      <c r="L90" s="825"/>
      <c r="M90" s="826"/>
      <c r="N90" s="52">
        <f>L87+L88+L89</f>
        <v>65995.326878198495</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285979.74980552681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176850.45091565451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1224.8662416957106</v>
      </c>
      <c r="M65" s="829"/>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3102.9944789624669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219984.4229273283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43996.884585465661</v>
      </c>
      <c r="M88" s="859"/>
      <c r="N88" s="51"/>
    </row>
    <row r="89" spans="1:14">
      <c r="B89" s="89" t="s">
        <v>973</v>
      </c>
      <c r="C89" s="90"/>
      <c r="D89" s="90"/>
      <c r="E89" s="90"/>
      <c r="F89" s="90"/>
      <c r="G89" s="90"/>
      <c r="H89" s="90"/>
      <c r="I89" s="87"/>
      <c r="J89" s="88"/>
      <c r="K89" s="304">
        <v>0.05</v>
      </c>
      <c r="L89" s="858">
        <f>N83*K89</f>
        <v>10999.221146366415</v>
      </c>
      <c r="M89" s="859"/>
      <c r="N89" s="51"/>
    </row>
    <row r="90" spans="1:14" ht="15.75" thickBot="1">
      <c r="B90" s="91" t="s">
        <v>974</v>
      </c>
      <c r="C90" s="92"/>
      <c r="D90" s="92"/>
      <c r="E90" s="92"/>
      <c r="F90" s="92"/>
      <c r="G90" s="92"/>
      <c r="H90" s="92"/>
      <c r="I90" s="93"/>
      <c r="J90" s="94"/>
      <c r="K90" s="305">
        <v>0.05</v>
      </c>
      <c r="L90" s="860">
        <f>N83*K90</f>
        <v>10999.221146366415</v>
      </c>
      <c r="M90" s="861"/>
      <c r="N90" s="51"/>
    </row>
    <row r="91" spans="1:14" ht="15.75" thickBot="1">
      <c r="B91" s="824" t="s">
        <v>953</v>
      </c>
      <c r="C91" s="825"/>
      <c r="D91" s="825"/>
      <c r="E91" s="825"/>
      <c r="F91" s="825"/>
      <c r="G91" s="825"/>
      <c r="H91" s="825"/>
      <c r="I91" s="825"/>
      <c r="J91" s="825"/>
      <c r="K91" s="825"/>
      <c r="L91" s="825"/>
      <c r="M91" s="826"/>
      <c r="N91" s="52">
        <f>L88+L89+L90</f>
        <v>65995.326878198495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285979.74980552681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176850.45091565451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1224.8662416957106</v>
      </c>
      <c r="M65" s="829"/>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3102.9944789624669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219984.4229273283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43996.884585465661</v>
      </c>
      <c r="M88" s="859"/>
      <c r="N88" s="51"/>
    </row>
    <row r="89" spans="1:14">
      <c r="B89" s="89" t="s">
        <v>973</v>
      </c>
      <c r="C89" s="90"/>
      <c r="D89" s="90"/>
      <c r="E89" s="90"/>
      <c r="F89" s="90"/>
      <c r="G89" s="90"/>
      <c r="H89" s="90"/>
      <c r="I89" s="87"/>
      <c r="J89" s="88"/>
      <c r="K89" s="304">
        <v>0.05</v>
      </c>
      <c r="L89" s="858">
        <f>N83*K89</f>
        <v>10999.221146366415</v>
      </c>
      <c r="M89" s="859"/>
      <c r="N89" s="51"/>
    </row>
    <row r="90" spans="1:14" ht="15.75" thickBot="1">
      <c r="B90" s="91" t="s">
        <v>974</v>
      </c>
      <c r="C90" s="92"/>
      <c r="D90" s="92"/>
      <c r="E90" s="92"/>
      <c r="F90" s="92"/>
      <c r="G90" s="92"/>
      <c r="H90" s="92"/>
      <c r="I90" s="93"/>
      <c r="J90" s="94"/>
      <c r="K90" s="305">
        <v>0.05</v>
      </c>
      <c r="L90" s="860">
        <f>N83*K90</f>
        <v>10999.221146366415</v>
      </c>
      <c r="M90" s="861"/>
      <c r="N90" s="51"/>
    </row>
    <row r="91" spans="1:14" ht="15.75" thickBot="1">
      <c r="B91" s="824" t="s">
        <v>953</v>
      </c>
      <c r="C91" s="825"/>
      <c r="D91" s="825"/>
      <c r="E91" s="825"/>
      <c r="F91" s="825"/>
      <c r="G91" s="825"/>
      <c r="H91" s="825"/>
      <c r="I91" s="825"/>
      <c r="J91" s="825"/>
      <c r="K91" s="825"/>
      <c r="L91" s="825"/>
      <c r="M91" s="826"/>
      <c r="N91" s="52">
        <f>L88+L89+L90</f>
        <v>65995.326878198495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285979.74980552681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176850.45091565451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1293</v>
      </c>
      <c r="B65" s="46" t="str">
        <f>VLOOKUP(A65,TRANSPORTE!A6:D117,3,FALSE)</f>
        <v>Transporte de mezcla</v>
      </c>
      <c r="C65" s="47"/>
      <c r="D65" s="47"/>
      <c r="E65" s="47"/>
      <c r="F65" s="47"/>
      <c r="G65" s="47"/>
      <c r="H65" s="311" t="s">
        <v>1468</v>
      </c>
      <c r="I65" s="279">
        <v>1.25</v>
      </c>
      <c r="J65" s="286">
        <v>1</v>
      </c>
      <c r="K65" s="279">
        <f>I65*J65</f>
        <v>1.25</v>
      </c>
      <c r="L65" s="828">
        <f>VLOOKUP(A65,TRANSPORTE!A6:D117,4,FALSE)</f>
        <v>1016.1066405982629</v>
      </c>
      <c r="M65" s="829"/>
      <c r="N65" s="287">
        <f>K65*L65</f>
        <v>1270.1333007478286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2842.0449775906573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219723.47342595647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43944.694685191294</v>
      </c>
      <c r="M88" s="859"/>
      <c r="N88" s="51"/>
    </row>
    <row r="89" spans="1:14">
      <c r="B89" s="89" t="s">
        <v>973</v>
      </c>
      <c r="C89" s="90"/>
      <c r="D89" s="90"/>
      <c r="E89" s="90"/>
      <c r="F89" s="90"/>
      <c r="G89" s="90"/>
      <c r="H89" s="90"/>
      <c r="I89" s="87"/>
      <c r="J89" s="88"/>
      <c r="K89" s="304">
        <v>0.05</v>
      </c>
      <c r="L89" s="858">
        <f>N83*K89</f>
        <v>10986.173671297824</v>
      </c>
      <c r="M89" s="859"/>
      <c r="N89" s="51"/>
    </row>
    <row r="90" spans="1:14" ht="15.75" thickBot="1">
      <c r="B90" s="91" t="s">
        <v>974</v>
      </c>
      <c r="C90" s="92"/>
      <c r="D90" s="92"/>
      <c r="E90" s="92"/>
      <c r="F90" s="92"/>
      <c r="G90" s="92"/>
      <c r="H90" s="92"/>
      <c r="I90" s="93"/>
      <c r="J90" s="94"/>
      <c r="K90" s="305">
        <v>0.05</v>
      </c>
      <c r="L90" s="860">
        <f>N83*K90</f>
        <v>10986.173671297824</v>
      </c>
      <c r="M90" s="861"/>
      <c r="N90" s="51"/>
    </row>
    <row r="91" spans="1:14" ht="15.75" thickBot="1">
      <c r="B91" s="824" t="s">
        <v>953</v>
      </c>
      <c r="C91" s="825"/>
      <c r="D91" s="825"/>
      <c r="E91" s="825"/>
      <c r="F91" s="825"/>
      <c r="G91" s="825"/>
      <c r="H91" s="825"/>
      <c r="I91" s="825"/>
      <c r="J91" s="825"/>
      <c r="K91" s="825"/>
      <c r="L91" s="825"/>
      <c r="M91" s="826"/>
      <c r="N91" s="52">
        <f>L88+L89+L90</f>
        <v>65917.042027786942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285640.5154537434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8</v>
      </c>
      <c r="N37" s="272">
        <f t="shared" ref="N37:N43" si="0">K37/M37</f>
        <v>21714.520480338604</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8</v>
      </c>
      <c r="N38" s="272">
        <f t="shared" si="0"/>
        <v>15881.519929753182</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8</v>
      </c>
      <c r="N39" s="272">
        <f t="shared" si="0"/>
        <v>102579.01876061141</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8</v>
      </c>
      <c r="N42" s="272">
        <f t="shared" si="0"/>
        <v>32968.889094265935</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8</v>
      </c>
      <c r="N43" s="272">
        <f t="shared" si="0"/>
        <v>10252.237514834194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213626.87746175905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1148.3121015897286</v>
      </c>
      <c r="M64" s="829"/>
      <c r="N64" s="287">
        <f>K64*L64</f>
        <v>1435.3901269871608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3007.3018038299897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257637.05069973925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51527.410139947853</v>
      </c>
      <c r="M87" s="859"/>
      <c r="N87" s="51"/>
    </row>
    <row r="88" spans="1:14">
      <c r="B88" s="89" t="s">
        <v>973</v>
      </c>
      <c r="C88" s="90"/>
      <c r="D88" s="90"/>
      <c r="E88" s="90"/>
      <c r="F88" s="90"/>
      <c r="G88" s="90"/>
      <c r="H88" s="90"/>
      <c r="I88" s="87"/>
      <c r="J88" s="88"/>
      <c r="K88" s="304">
        <v>0.05</v>
      </c>
      <c r="L88" s="858">
        <f>N82*K88</f>
        <v>12881.852534986963</v>
      </c>
      <c r="M88" s="859"/>
      <c r="N88" s="51"/>
    </row>
    <row r="89" spans="1:14" ht="15.75" thickBot="1">
      <c r="B89" s="91" t="s">
        <v>974</v>
      </c>
      <c r="C89" s="92"/>
      <c r="D89" s="92"/>
      <c r="E89" s="92"/>
      <c r="F89" s="92"/>
      <c r="G89" s="92"/>
      <c r="H89" s="92"/>
      <c r="I89" s="93"/>
      <c r="J89" s="94"/>
      <c r="K89" s="305">
        <v>0.05</v>
      </c>
      <c r="L89" s="860">
        <f>N82*K89</f>
        <v>12881.852534986963</v>
      </c>
      <c r="M89" s="861"/>
      <c r="N89" s="51"/>
    </row>
    <row r="90" spans="1:14" ht="15.75" thickBot="1">
      <c r="B90" s="824" t="s">
        <v>953</v>
      </c>
      <c r="C90" s="825"/>
      <c r="D90" s="825"/>
      <c r="E90" s="825"/>
      <c r="F90" s="825"/>
      <c r="G90" s="825"/>
      <c r="H90" s="825"/>
      <c r="I90" s="825"/>
      <c r="J90" s="825"/>
      <c r="K90" s="825"/>
      <c r="L90" s="825"/>
      <c r="M90" s="826"/>
      <c r="N90" s="52">
        <f>L87+L88+L89</f>
        <v>77291.115209921772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334928.16590966104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8</v>
      </c>
      <c r="N37" s="272">
        <f t="shared" ref="N37:N43" si="0">K37/M37</f>
        <v>21714.520480338604</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8</v>
      </c>
      <c r="N38" s="272">
        <f t="shared" si="0"/>
        <v>15881.519929753182</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8</v>
      </c>
      <c r="N39" s="272">
        <f t="shared" si="0"/>
        <v>102579.01876061141</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8</v>
      </c>
      <c r="N42" s="272">
        <f t="shared" si="0"/>
        <v>32968.889094265935</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8</v>
      </c>
      <c r="N43" s="272">
        <f t="shared" si="0"/>
        <v>10252.237514834194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213626.87746175905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1224.8662416957106</v>
      </c>
      <c r="M64" s="829"/>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3102.9944789624669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257732.74337487173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51546.54867497435</v>
      </c>
      <c r="M87" s="859"/>
      <c r="N87" s="51"/>
    </row>
    <row r="88" spans="1:14">
      <c r="B88" s="89" t="s">
        <v>973</v>
      </c>
      <c r="C88" s="90"/>
      <c r="D88" s="90"/>
      <c r="E88" s="90"/>
      <c r="F88" s="90"/>
      <c r="G88" s="90"/>
      <c r="H88" s="90"/>
      <c r="I88" s="87"/>
      <c r="J88" s="88"/>
      <c r="K88" s="304">
        <v>0.05</v>
      </c>
      <c r="L88" s="858">
        <f>N82*K88</f>
        <v>12886.637168743588</v>
      </c>
      <c r="M88" s="859"/>
      <c r="N88" s="51"/>
    </row>
    <row r="89" spans="1:14" ht="15.75" thickBot="1">
      <c r="B89" s="91" t="s">
        <v>974</v>
      </c>
      <c r="C89" s="92"/>
      <c r="D89" s="92"/>
      <c r="E89" s="92"/>
      <c r="F89" s="92"/>
      <c r="G89" s="92"/>
      <c r="H89" s="92"/>
      <c r="I89" s="93"/>
      <c r="J89" s="94"/>
      <c r="K89" s="305">
        <v>0.05</v>
      </c>
      <c r="L89" s="860">
        <f>N82*K89</f>
        <v>12886.637168743588</v>
      </c>
      <c r="M89" s="861"/>
      <c r="N89" s="51"/>
    </row>
    <row r="90" spans="1:14" ht="15.75" thickBot="1">
      <c r="B90" s="824" t="s">
        <v>953</v>
      </c>
      <c r="C90" s="825"/>
      <c r="D90" s="825"/>
      <c r="E90" s="825"/>
      <c r="F90" s="825"/>
      <c r="G90" s="825"/>
      <c r="H90" s="825"/>
      <c r="I90" s="825"/>
      <c r="J90" s="825"/>
      <c r="K90" s="825"/>
      <c r="L90" s="825"/>
      <c r="M90" s="826"/>
      <c r="N90" s="52">
        <f>L87+L88+L89</f>
        <v>77319.823012461522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335052.56638733327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8</v>
      </c>
      <c r="N37" s="272">
        <f t="shared" ref="N37:N43" si="0">K37/M37</f>
        <v>21714.520480338604</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8</v>
      </c>
      <c r="N38" s="272">
        <f t="shared" si="0"/>
        <v>15881.519929753182</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8</v>
      </c>
      <c r="N39" s="272">
        <f t="shared" si="0"/>
        <v>102579.01876061141</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8</v>
      </c>
      <c r="N42" s="272">
        <f t="shared" si="0"/>
        <v>32968.889094265935</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8</v>
      </c>
      <c r="N43" s="272">
        <f t="shared" si="0"/>
        <v>10252.237514834194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213626.87746175905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1224.8662416957106</v>
      </c>
      <c r="M64" s="829"/>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3102.9944789624669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257732.74337487173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51546.54867497435</v>
      </c>
      <c r="M87" s="859"/>
      <c r="N87" s="51"/>
    </row>
    <row r="88" spans="1:14">
      <c r="B88" s="89" t="s">
        <v>973</v>
      </c>
      <c r="C88" s="90"/>
      <c r="D88" s="90"/>
      <c r="E88" s="90"/>
      <c r="F88" s="90"/>
      <c r="G88" s="90"/>
      <c r="H88" s="90"/>
      <c r="I88" s="87"/>
      <c r="J88" s="88"/>
      <c r="K88" s="304">
        <v>0.05</v>
      </c>
      <c r="L88" s="858">
        <f>N82*K88</f>
        <v>12886.637168743588</v>
      </c>
      <c r="M88" s="859"/>
      <c r="N88" s="51"/>
    </row>
    <row r="89" spans="1:14" ht="15.75" thickBot="1">
      <c r="B89" s="91" t="s">
        <v>974</v>
      </c>
      <c r="C89" s="92"/>
      <c r="D89" s="92"/>
      <c r="E89" s="92"/>
      <c r="F89" s="92"/>
      <c r="G89" s="92"/>
      <c r="H89" s="92"/>
      <c r="I89" s="93"/>
      <c r="J89" s="94"/>
      <c r="K89" s="305">
        <v>0.05</v>
      </c>
      <c r="L89" s="860">
        <f>N82*K89</f>
        <v>12886.637168743588</v>
      </c>
      <c r="M89" s="861"/>
      <c r="N89" s="51"/>
    </row>
    <row r="90" spans="1:14" ht="15.75" thickBot="1">
      <c r="B90" s="824" t="s">
        <v>953</v>
      </c>
      <c r="C90" s="825"/>
      <c r="D90" s="825"/>
      <c r="E90" s="825"/>
      <c r="F90" s="825"/>
      <c r="G90" s="825"/>
      <c r="H90" s="825"/>
      <c r="I90" s="825"/>
      <c r="J90" s="825"/>
      <c r="K90" s="825"/>
      <c r="L90" s="825"/>
      <c r="M90" s="826"/>
      <c r="N90" s="52">
        <f>L87+L88+L89</f>
        <v>77319.823012461522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335052.56638733327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176850.45091565451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8">
        <f>VLOOKUP(A64,TRANSPORTE!A6:D117,4,FALSE)</f>
        <v>1016.1066405982629</v>
      </c>
      <c r="M64" s="829"/>
      <c r="N64" s="287">
        <f>K64*L64</f>
        <v>1270.1333007478286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2842.0449775906573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219723.47342595647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43944.694685191294</v>
      </c>
      <c r="M87" s="859"/>
      <c r="N87" s="51"/>
    </row>
    <row r="88" spans="1:14">
      <c r="B88" s="89" t="s">
        <v>973</v>
      </c>
      <c r="C88" s="90"/>
      <c r="D88" s="90"/>
      <c r="E88" s="90"/>
      <c r="F88" s="90"/>
      <c r="G88" s="90"/>
      <c r="H88" s="90"/>
      <c r="I88" s="87"/>
      <c r="J88" s="88"/>
      <c r="K88" s="304">
        <v>0.05</v>
      </c>
      <c r="L88" s="858">
        <f>N82*K88</f>
        <v>10986.173671297824</v>
      </c>
      <c r="M88" s="859"/>
      <c r="N88" s="51"/>
    </row>
    <row r="89" spans="1:14" ht="15.75" thickBot="1">
      <c r="B89" s="91" t="s">
        <v>974</v>
      </c>
      <c r="C89" s="92"/>
      <c r="D89" s="92"/>
      <c r="E89" s="92"/>
      <c r="F89" s="92"/>
      <c r="G89" s="92"/>
      <c r="H89" s="92"/>
      <c r="I89" s="93"/>
      <c r="J89" s="94"/>
      <c r="K89" s="305">
        <v>0.05</v>
      </c>
      <c r="L89" s="860">
        <f>N82*K89</f>
        <v>10986.173671297824</v>
      </c>
      <c r="M89" s="861"/>
      <c r="N89" s="51"/>
    </row>
    <row r="90" spans="1:14" ht="15.75" thickBot="1">
      <c r="B90" s="824" t="s">
        <v>953</v>
      </c>
      <c r="C90" s="825"/>
      <c r="D90" s="825"/>
      <c r="E90" s="825"/>
      <c r="F90" s="825"/>
      <c r="G90" s="825"/>
      <c r="H90" s="825"/>
      <c r="I90" s="825"/>
      <c r="J90" s="825"/>
      <c r="K90" s="825"/>
      <c r="L90" s="825"/>
      <c r="M90" s="826"/>
      <c r="N90" s="52">
        <f>L87+L88+L89</f>
        <v>65917.042027786942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285640.5154537434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176850.45091565451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8">
        <f>VLOOKUP(A65,TRANSPORTE!A6:D117,4,FALSE)</f>
        <v>1016.1066405982629</v>
      </c>
      <c r="M65" s="829"/>
      <c r="N65" s="287">
        <f>K65*L65</f>
        <v>1270.1333007478286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2842.0449775906573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127"/>
    </row>
    <row r="81" spans="1:14" ht="15.75" thickBot="1">
      <c r="B81" s="830" t="s">
        <v>953</v>
      </c>
      <c r="C81" s="831"/>
      <c r="D81" s="831"/>
      <c r="E81" s="831"/>
      <c r="F81" s="831"/>
      <c r="G81" s="831"/>
      <c r="H81" s="831"/>
      <c r="I81" s="831"/>
      <c r="J81" s="831"/>
      <c r="K81" s="831"/>
      <c r="L81" s="831"/>
      <c r="M81" s="832"/>
      <c r="N81" s="460">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219723.47342595647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43944.694685191294</v>
      </c>
      <c r="M88" s="859"/>
      <c r="N88" s="51"/>
    </row>
    <row r="89" spans="1:14">
      <c r="B89" s="89" t="s">
        <v>973</v>
      </c>
      <c r="C89" s="90"/>
      <c r="D89" s="90"/>
      <c r="E89" s="90"/>
      <c r="F89" s="90"/>
      <c r="G89" s="90"/>
      <c r="H89" s="90"/>
      <c r="I89" s="87"/>
      <c r="J89" s="88"/>
      <c r="K89" s="304">
        <v>0.05</v>
      </c>
      <c r="L89" s="858">
        <f>N83*K89</f>
        <v>10986.173671297824</v>
      </c>
      <c r="M89" s="859"/>
      <c r="N89" s="51"/>
    </row>
    <row r="90" spans="1:14" ht="15.75" thickBot="1">
      <c r="B90" s="91" t="s">
        <v>974</v>
      </c>
      <c r="C90" s="92"/>
      <c r="D90" s="92"/>
      <c r="E90" s="92"/>
      <c r="F90" s="92"/>
      <c r="G90" s="92"/>
      <c r="H90" s="92"/>
      <c r="I90" s="93"/>
      <c r="J90" s="94"/>
      <c r="K90" s="305">
        <v>0.05</v>
      </c>
      <c r="L90" s="860">
        <f>N83*K90</f>
        <v>10986.173671297824</v>
      </c>
      <c r="M90" s="861"/>
      <c r="N90" s="51"/>
    </row>
    <row r="91" spans="1:14" ht="15.75" thickBot="1">
      <c r="B91" s="824" t="s">
        <v>953</v>
      </c>
      <c r="C91" s="825"/>
      <c r="D91" s="825"/>
      <c r="E91" s="825"/>
      <c r="F91" s="825"/>
      <c r="G91" s="825"/>
      <c r="H91" s="825"/>
      <c r="I91" s="825"/>
      <c r="J91" s="825"/>
      <c r="K91" s="825"/>
      <c r="L91" s="825"/>
      <c r="M91" s="826"/>
      <c r="N91" s="52">
        <f>L88+L89+L90</f>
        <v>65917.042027786942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285640.5154537434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176850.45091565451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1016.1066405982629</v>
      </c>
      <c r="M64" s="829"/>
      <c r="N64" s="287">
        <f>K64*L64</f>
        <v>1270.1333007478286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2842.0449775906573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219723.47342595647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43944.694685191294</v>
      </c>
      <c r="M87" s="859"/>
      <c r="N87" s="51"/>
    </row>
    <row r="88" spans="1:14">
      <c r="B88" s="89" t="s">
        <v>973</v>
      </c>
      <c r="C88" s="90"/>
      <c r="D88" s="90"/>
      <c r="E88" s="90"/>
      <c r="F88" s="90"/>
      <c r="G88" s="90"/>
      <c r="H88" s="90"/>
      <c r="I88" s="87"/>
      <c r="J88" s="88"/>
      <c r="K88" s="304">
        <v>0.05</v>
      </c>
      <c r="L88" s="858">
        <f>N82*K88</f>
        <v>10986.173671297824</v>
      </c>
      <c r="M88" s="859"/>
      <c r="N88" s="51"/>
    </row>
    <row r="89" spans="1:14" ht="15.75" thickBot="1">
      <c r="B89" s="91" t="s">
        <v>974</v>
      </c>
      <c r="C89" s="92"/>
      <c r="D89" s="92"/>
      <c r="E89" s="92"/>
      <c r="F89" s="92"/>
      <c r="G89" s="92"/>
      <c r="H89" s="92"/>
      <c r="I89" s="93"/>
      <c r="J89" s="94"/>
      <c r="K89" s="305">
        <v>0.05</v>
      </c>
      <c r="L89" s="860">
        <f>N82*K89</f>
        <v>10986.173671297824</v>
      </c>
      <c r="M89" s="861"/>
      <c r="N89" s="51"/>
    </row>
    <row r="90" spans="1:14" ht="15.75" thickBot="1">
      <c r="B90" s="824" t="s">
        <v>953</v>
      </c>
      <c r="C90" s="825"/>
      <c r="D90" s="825"/>
      <c r="E90" s="825"/>
      <c r="F90" s="825"/>
      <c r="G90" s="825"/>
      <c r="H90" s="825"/>
      <c r="I90" s="825"/>
      <c r="J90" s="825"/>
      <c r="K90" s="825"/>
      <c r="L90" s="825"/>
      <c r="M90" s="826"/>
      <c r="N90" s="52">
        <f>L87+L88+L89</f>
        <v>65917.042027786942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285640.5154537434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8</v>
      </c>
      <c r="N37" s="272">
        <f t="shared" ref="N37:N43" si="0">K37/M37</f>
        <v>21714.520480338604</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8</v>
      </c>
      <c r="N38" s="272">
        <f t="shared" si="0"/>
        <v>15881.519929753182</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8</v>
      </c>
      <c r="N39" s="272">
        <f t="shared" si="0"/>
        <v>102579.01876061141</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8</v>
      </c>
      <c r="N42" s="272">
        <f t="shared" si="0"/>
        <v>32968.889094265935</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8</v>
      </c>
      <c r="N43" s="272">
        <f t="shared" si="0"/>
        <v>10252.237514834194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213626.87746175905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1016.1066405982629</v>
      </c>
      <c r="M64" s="829"/>
      <c r="N64" s="287">
        <f>K64*L64</f>
        <v>1270.1333007478286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2842.0449775906573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257471.7938734999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51494.358774699984</v>
      </c>
      <c r="M87" s="859"/>
      <c r="N87" s="51"/>
    </row>
    <row r="88" spans="1:14">
      <c r="B88" s="89" t="s">
        <v>973</v>
      </c>
      <c r="C88" s="90"/>
      <c r="D88" s="90"/>
      <c r="E88" s="90"/>
      <c r="F88" s="90"/>
      <c r="G88" s="90"/>
      <c r="H88" s="90"/>
      <c r="I88" s="87"/>
      <c r="J88" s="88"/>
      <c r="K88" s="304">
        <v>0.05</v>
      </c>
      <c r="L88" s="858">
        <f>N82*K88</f>
        <v>12873.589693674996</v>
      </c>
      <c r="M88" s="859"/>
      <c r="N88" s="51"/>
    </row>
    <row r="89" spans="1:14" ht="15.75" thickBot="1">
      <c r="B89" s="91" t="s">
        <v>974</v>
      </c>
      <c r="C89" s="92"/>
      <c r="D89" s="92"/>
      <c r="E89" s="92"/>
      <c r="F89" s="92"/>
      <c r="G89" s="92"/>
      <c r="H89" s="92"/>
      <c r="I89" s="93"/>
      <c r="J89" s="94"/>
      <c r="K89" s="305">
        <v>0.05</v>
      </c>
      <c r="L89" s="860">
        <f>N82*K89</f>
        <v>12873.589693674996</v>
      </c>
      <c r="M89" s="861"/>
      <c r="N89" s="51"/>
    </row>
    <row r="90" spans="1:14" ht="15.75" thickBot="1">
      <c r="B90" s="824" t="s">
        <v>953</v>
      </c>
      <c r="C90" s="825"/>
      <c r="D90" s="825"/>
      <c r="E90" s="825"/>
      <c r="F90" s="825"/>
      <c r="G90" s="825"/>
      <c r="H90" s="825"/>
      <c r="I90" s="825"/>
      <c r="J90" s="825"/>
      <c r="K90" s="825"/>
      <c r="L90" s="825"/>
      <c r="M90" s="826"/>
      <c r="N90" s="52">
        <f>L87+L88+L89</f>
        <v>77241.538162049968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334713.33203554986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176850.45091565451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8">
        <f>VLOOKUP(A65,TRANSPORTE!A6:D117,4,FALSE)</f>
        <v>1148.3121015897286</v>
      </c>
      <c r="M65" s="829"/>
      <c r="N65" s="287">
        <f>K65*L65</f>
        <v>1435.3901269871608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3007.3018038299897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219888.73025219582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43977.746050439164</v>
      </c>
      <c r="M88" s="859"/>
      <c r="N88" s="51"/>
    </row>
    <row r="89" spans="1:14">
      <c r="B89" s="89" t="s">
        <v>973</v>
      </c>
      <c r="C89" s="90"/>
      <c r="D89" s="90"/>
      <c r="E89" s="90"/>
      <c r="F89" s="90"/>
      <c r="G89" s="90"/>
      <c r="H89" s="90"/>
      <c r="I89" s="87"/>
      <c r="J89" s="88"/>
      <c r="K89" s="304">
        <v>0.05</v>
      </c>
      <c r="L89" s="858">
        <f>N83*K89</f>
        <v>10994.436512609791</v>
      </c>
      <c r="M89" s="859"/>
      <c r="N89" s="51"/>
    </row>
    <row r="90" spans="1:14" ht="15.75" thickBot="1">
      <c r="B90" s="91" t="s">
        <v>974</v>
      </c>
      <c r="C90" s="92"/>
      <c r="D90" s="92"/>
      <c r="E90" s="92"/>
      <c r="F90" s="92"/>
      <c r="G90" s="92"/>
      <c r="H90" s="92"/>
      <c r="I90" s="93"/>
      <c r="J90" s="94"/>
      <c r="K90" s="305">
        <v>0.05</v>
      </c>
      <c r="L90" s="860">
        <f>N83*K90</f>
        <v>10994.436512609791</v>
      </c>
      <c r="M90" s="861"/>
      <c r="N90" s="51"/>
    </row>
    <row r="91" spans="1:14" ht="15.75" thickBot="1">
      <c r="B91" s="824" t="s">
        <v>953</v>
      </c>
      <c r="C91" s="825"/>
      <c r="D91" s="825"/>
      <c r="E91" s="825"/>
      <c r="F91" s="825"/>
      <c r="G91" s="825"/>
      <c r="H91" s="825"/>
      <c r="I91" s="825"/>
      <c r="J91" s="825"/>
      <c r="K91" s="825"/>
      <c r="L91" s="825"/>
      <c r="M91" s="826"/>
      <c r="N91" s="52">
        <f>L88+L89+L90</f>
        <v>65966.619075658746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285855.34932785458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176850.45091565451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8">
        <f>VLOOKUP(A65,TRANSPORTE!A6:D117,4,FALSE)</f>
        <v>1148.3121015897286</v>
      </c>
      <c r="M65" s="829"/>
      <c r="N65" s="287">
        <f>K65*L65</f>
        <v>1435.3901269871608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3007.3018038299897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219888.73025219582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43977.746050439164</v>
      </c>
      <c r="M88" s="859"/>
      <c r="N88" s="51"/>
    </row>
    <row r="89" spans="1:14">
      <c r="B89" s="89" t="s">
        <v>973</v>
      </c>
      <c r="C89" s="90"/>
      <c r="D89" s="90"/>
      <c r="E89" s="90"/>
      <c r="F89" s="90"/>
      <c r="G89" s="90"/>
      <c r="H89" s="90"/>
      <c r="I89" s="87"/>
      <c r="J89" s="88"/>
      <c r="K89" s="304">
        <v>0.05</v>
      </c>
      <c r="L89" s="858">
        <f>N83*K89</f>
        <v>10994.436512609791</v>
      </c>
      <c r="M89" s="859"/>
      <c r="N89" s="51"/>
    </row>
    <row r="90" spans="1:14" ht="15.75" thickBot="1">
      <c r="B90" s="91" t="s">
        <v>974</v>
      </c>
      <c r="C90" s="92"/>
      <c r="D90" s="92"/>
      <c r="E90" s="92"/>
      <c r="F90" s="92"/>
      <c r="G90" s="92"/>
      <c r="H90" s="92"/>
      <c r="I90" s="93"/>
      <c r="J90" s="94"/>
      <c r="K90" s="305">
        <v>0.05</v>
      </c>
      <c r="L90" s="860">
        <f>N83*K90</f>
        <v>10994.436512609791</v>
      </c>
      <c r="M90" s="861"/>
      <c r="N90" s="51"/>
    </row>
    <row r="91" spans="1:14" ht="15.75" thickBot="1">
      <c r="B91" s="824" t="s">
        <v>953</v>
      </c>
      <c r="C91" s="825"/>
      <c r="D91" s="825"/>
      <c r="E91" s="825"/>
      <c r="F91" s="825"/>
      <c r="G91" s="825"/>
      <c r="H91" s="825"/>
      <c r="I91" s="825"/>
      <c r="J91" s="825"/>
      <c r="K91" s="825"/>
      <c r="L91" s="825"/>
      <c r="M91" s="826"/>
      <c r="N91" s="52">
        <f>L88+L89+L90</f>
        <v>65966.619075658746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285855.34932785458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176850.45091565451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31283.932419761048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8">
        <f>VLOOKUP(A64,TRANSPORTE!A6:D117,4,FALSE)</f>
        <v>1148.3121015897286</v>
      </c>
      <c r="M64" s="829"/>
      <c r="N64" s="287">
        <f>K64*L64</f>
        <v>1435.3901269871608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3007.3018038299897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219888.73025219582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43977.746050439164</v>
      </c>
      <c r="M87" s="859"/>
      <c r="N87" s="51"/>
    </row>
    <row r="88" spans="1:14">
      <c r="B88" s="89" t="s">
        <v>973</v>
      </c>
      <c r="C88" s="90"/>
      <c r="D88" s="90"/>
      <c r="E88" s="90"/>
      <c r="F88" s="90"/>
      <c r="G88" s="90"/>
      <c r="H88" s="90"/>
      <c r="I88" s="87"/>
      <c r="J88" s="88"/>
      <c r="K88" s="304">
        <v>0.05</v>
      </c>
      <c r="L88" s="858">
        <f>N82*K88</f>
        <v>10994.436512609791</v>
      </c>
      <c r="M88" s="859"/>
      <c r="N88" s="51"/>
    </row>
    <row r="89" spans="1:14" ht="15.75" thickBot="1">
      <c r="B89" s="91" t="s">
        <v>974</v>
      </c>
      <c r="C89" s="92"/>
      <c r="D89" s="92"/>
      <c r="E89" s="92"/>
      <c r="F89" s="92"/>
      <c r="G89" s="92"/>
      <c r="H89" s="92"/>
      <c r="I89" s="93"/>
      <c r="J89" s="94"/>
      <c r="K89" s="305">
        <v>0.05</v>
      </c>
      <c r="L89" s="860">
        <f>N82*K89</f>
        <v>10994.436512609791</v>
      </c>
      <c r="M89" s="861"/>
      <c r="N89" s="51"/>
    </row>
    <row r="90" spans="1:14" ht="15.75" thickBot="1">
      <c r="B90" s="824" t="s">
        <v>953</v>
      </c>
      <c r="C90" s="825"/>
      <c r="D90" s="825"/>
      <c r="E90" s="825"/>
      <c r="F90" s="825"/>
      <c r="G90" s="825"/>
      <c r="H90" s="825"/>
      <c r="I90" s="825"/>
      <c r="J90" s="825"/>
      <c r="K90" s="825"/>
      <c r="L90" s="825"/>
      <c r="M90" s="826"/>
      <c r="N90" s="52">
        <f>L87+L88+L89</f>
        <v>65966.619075658746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285855.34932785458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184540.2752670155</v>
      </c>
      <c r="L36" s="270"/>
      <c r="M36" s="271">
        <v>30</v>
      </c>
      <c r="N36" s="272">
        <f>K36/M36</f>
        <v>6151.3425089005168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127052.15943802545</v>
      </c>
      <c r="L38" s="270"/>
      <c r="M38" s="271">
        <v>10</v>
      </c>
      <c r="N38" s="272">
        <f t="shared" si="0"/>
        <v>12705.215943802545</v>
      </c>
    </row>
    <row r="39" spans="1:14">
      <c r="A39" t="s">
        <v>284</v>
      </c>
      <c r="B39" s="837" t="str">
        <f>VLOOKUP(A39,EQUIPOS!A9:D154,3,FALSE)</f>
        <v>Planta de asfalto en caliente</v>
      </c>
      <c r="C39" s="838"/>
      <c r="D39" s="838"/>
      <c r="E39" s="838"/>
      <c r="F39" s="838"/>
      <c r="G39" s="838"/>
      <c r="H39" s="839"/>
      <c r="I39" s="267"/>
      <c r="J39" s="268"/>
      <c r="K39" s="269">
        <f>VLOOKUP(A39,EQUIPOS!A9:D166,4,FALSE)</f>
        <v>820632.15008489124</v>
      </c>
      <c r="L39" s="270"/>
      <c r="M39" s="271">
        <v>10</v>
      </c>
      <c r="N39" s="272">
        <f t="shared" si="0"/>
        <v>82063.215008489118</v>
      </c>
    </row>
    <row r="40" spans="1:14">
      <c r="A40" t="s">
        <v>290</v>
      </c>
      <c r="B40" s="837" t="str">
        <f>VLOOKUP(A40,EQUIPOS!A10:D154,3,FALSE)</f>
        <v>Planta trituradora</v>
      </c>
      <c r="C40" s="838"/>
      <c r="D40" s="838"/>
      <c r="E40" s="838"/>
      <c r="F40" s="838"/>
      <c r="G40" s="838"/>
      <c r="H40" s="839"/>
      <c r="I40" s="267"/>
      <c r="J40" s="268"/>
      <c r="K40" s="269">
        <f>VLOOKUP(A40,EQUIPOS!A10:D167,4,FALSE)</f>
        <v>560986.03323170333</v>
      </c>
      <c r="L40" s="270"/>
      <c r="M40" s="271">
        <v>30</v>
      </c>
      <c r="N40" s="272">
        <f t="shared" si="0"/>
        <v>18699.534441056778</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132237.62491678639</v>
      </c>
      <c r="L41" s="270"/>
      <c r="M41" s="271">
        <v>30</v>
      </c>
      <c r="N41" s="272">
        <f t="shared" si="0"/>
        <v>4407.9208305595466</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263751.11275412748</v>
      </c>
      <c r="L42" s="270"/>
      <c r="M42" s="271">
        <v>10</v>
      </c>
      <c r="N42" s="272">
        <f t="shared" si="0"/>
        <v>26375.111275412746</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176850.45091565451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21020.614661285636</v>
      </c>
      <c r="N54" s="272">
        <f>K54*M54</f>
        <v>29428.860525799886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31283.932419761048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1122.7940548877348</v>
      </c>
      <c r="M64" s="829"/>
      <c r="N64" s="287">
        <f>K64*L64</f>
        <v>1571.9116768428287</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8">
        <f>VLOOKUP(A65,TRANSPORTE!A6:D117,4,FALSE)</f>
        <v>1148.3121015897286</v>
      </c>
      <c r="M65" s="829"/>
      <c r="N65" s="287">
        <f>K65*L65</f>
        <v>1435.3901269871608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3007.3018038299897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219888.73025219582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43977.746050439164</v>
      </c>
      <c r="M88" s="859"/>
      <c r="N88" s="51"/>
    </row>
    <row r="89" spans="1:14">
      <c r="B89" s="89" t="s">
        <v>973</v>
      </c>
      <c r="C89" s="90"/>
      <c r="D89" s="90"/>
      <c r="E89" s="90"/>
      <c r="F89" s="90"/>
      <c r="G89" s="90"/>
      <c r="H89" s="90"/>
      <c r="I89" s="87"/>
      <c r="J89" s="88"/>
      <c r="K89" s="304">
        <v>0.05</v>
      </c>
      <c r="L89" s="858">
        <f>N83*K89</f>
        <v>10994.436512609791</v>
      </c>
      <c r="M89" s="859"/>
      <c r="N89" s="51"/>
    </row>
    <row r="90" spans="1:14" ht="15.75" thickBot="1">
      <c r="B90" s="91" t="s">
        <v>974</v>
      </c>
      <c r="C90" s="92"/>
      <c r="D90" s="92"/>
      <c r="E90" s="92"/>
      <c r="F90" s="92"/>
      <c r="G90" s="92"/>
      <c r="H90" s="92"/>
      <c r="I90" s="93"/>
      <c r="J90" s="94"/>
      <c r="K90" s="305">
        <v>0.05</v>
      </c>
      <c r="L90" s="860">
        <f>N83*K90</f>
        <v>10994.436512609791</v>
      </c>
      <c r="M90" s="861"/>
      <c r="N90" s="51"/>
    </row>
    <row r="91" spans="1:14" ht="15.75" thickBot="1">
      <c r="B91" s="824" t="s">
        <v>953</v>
      </c>
      <c r="C91" s="825"/>
      <c r="D91" s="825"/>
      <c r="E91" s="825"/>
      <c r="F91" s="825"/>
      <c r="G91" s="825"/>
      <c r="H91" s="825"/>
      <c r="I91" s="825"/>
      <c r="J91" s="825"/>
      <c r="K91" s="825"/>
      <c r="L91" s="825"/>
      <c r="M91" s="826"/>
      <c r="N91" s="52">
        <f>L88+L89+L90</f>
        <v>65966.619075658746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285855.34932785458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147356.43161559437</v>
      </c>
      <c r="L36" s="270"/>
      <c r="M36" s="271">
        <v>30</v>
      </c>
      <c r="N36" s="272">
        <f>K36/M36</f>
        <v>4911.8810538531452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173716.16384270883</v>
      </c>
      <c r="L37" s="270"/>
      <c r="M37" s="271">
        <v>10</v>
      </c>
      <c r="N37" s="272">
        <f t="shared" ref="N37:N43" si="0">K37/M37</f>
        <v>17371.616384270885</v>
      </c>
    </row>
    <row r="38" spans="1:14">
      <c r="A38" t="s">
        <v>284</v>
      </c>
      <c r="B38" s="837" t="str">
        <f>VLOOKUP(A38,EQUIPOS!A8:D154,3,FALSE)</f>
        <v>Planta de asfalto en caliente</v>
      </c>
      <c r="C38" s="838"/>
      <c r="D38" s="838"/>
      <c r="E38" s="838"/>
      <c r="F38" s="838"/>
      <c r="G38" s="838"/>
      <c r="H38" s="839"/>
      <c r="I38" s="267"/>
      <c r="J38" s="268"/>
      <c r="K38" s="269">
        <f>VLOOKUP(A38,EQUIPOS!A8:D165,4,FALSE)</f>
        <v>820632.15008489124</v>
      </c>
      <c r="L38" s="270"/>
      <c r="M38" s="271">
        <v>10</v>
      </c>
      <c r="N38" s="272">
        <f t="shared" si="0"/>
        <v>82063.215008489118</v>
      </c>
    </row>
    <row r="39" spans="1:14">
      <c r="A39" t="s">
        <v>290</v>
      </c>
      <c r="B39" s="837" t="str">
        <f>VLOOKUP(A39,EQUIPOS!A9:D154,3,FALSE)</f>
        <v>Planta trituradora</v>
      </c>
      <c r="C39" s="838"/>
      <c r="D39" s="838"/>
      <c r="E39" s="838"/>
      <c r="F39" s="838"/>
      <c r="G39" s="838"/>
      <c r="H39" s="839"/>
      <c r="I39" s="267"/>
      <c r="J39" s="268"/>
      <c r="K39" s="269">
        <f>VLOOKUP(A39,EQUIPOS!A9:D166,4,FALSE)</f>
        <v>560986.03323170333</v>
      </c>
      <c r="L39" s="270"/>
      <c r="M39" s="271">
        <v>30</v>
      </c>
      <c r="N39" s="272">
        <f t="shared" si="0"/>
        <v>18699.534441056778</v>
      </c>
    </row>
    <row r="40" spans="1:14">
      <c r="A40" t="s">
        <v>316</v>
      </c>
      <c r="B40" s="837" t="str">
        <f>VLOOKUP(A40,EQUIPOS!A10:D154,3,FALSE)</f>
        <v>Retroexcavadora Tipo E-200 o  Equivalente</v>
      </c>
      <c r="C40" s="838"/>
      <c r="D40" s="838"/>
      <c r="E40" s="838"/>
      <c r="F40" s="838"/>
      <c r="G40" s="838"/>
      <c r="H40" s="839"/>
      <c r="I40" s="267"/>
      <c r="J40" s="268"/>
      <c r="K40" s="269">
        <f>VLOOKUP(A40,EQUIPOS!A10:D167,4,FALSE)</f>
        <v>132237.62491678639</v>
      </c>
      <c r="L40" s="270"/>
      <c r="M40" s="271">
        <v>30</v>
      </c>
      <c r="N40" s="272">
        <f t="shared" si="0"/>
        <v>4407.9208305595466</v>
      </c>
    </row>
    <row r="41" spans="1:14">
      <c r="A41" t="s">
        <v>358</v>
      </c>
      <c r="B41" s="837" t="str">
        <f>VLOOKUP(A41,EQUIPOS!A11:D155,3,FALSE)</f>
        <v xml:space="preserve">Terminadora de asfalto (Finisher), potencia en el volante 174 HP, R=20M3/H, velocidad de desplazamiento 114 m/min
</v>
      </c>
      <c r="C41" s="838"/>
      <c r="D41" s="838"/>
      <c r="E41" s="838"/>
      <c r="F41" s="838"/>
      <c r="G41" s="838"/>
      <c r="H41" s="839"/>
      <c r="I41" s="267"/>
      <c r="J41" s="268"/>
      <c r="K41" s="269">
        <f>VLOOKUP(A41,EQUIPOS!A11:D168,4,FALSE)</f>
        <v>263751.11275412748</v>
      </c>
      <c r="L41" s="270"/>
      <c r="M41" s="271">
        <v>10</v>
      </c>
      <c r="N41" s="272">
        <f t="shared" si="0"/>
        <v>26375.111275412746</v>
      </c>
    </row>
    <row r="42" spans="1:14">
      <c r="A42" t="s">
        <v>166</v>
      </c>
      <c r="B42" s="837" t="str">
        <f>VLOOKUP(A42,EQUIPOS!A12:D156,3,FALSE)</f>
        <v>Compactador de Rodillo POTENCIA: 99HP, PESO: 8 ton</v>
      </c>
      <c r="C42" s="838"/>
      <c r="D42" s="838"/>
      <c r="E42" s="838"/>
      <c r="F42" s="838"/>
      <c r="G42" s="838"/>
      <c r="H42" s="839"/>
      <c r="I42" s="267"/>
      <c r="J42" s="268"/>
      <c r="K42" s="269">
        <f>VLOOKUP(A42,EQUIPOS!A12:D169,4,FALSE)</f>
        <v>127052.15943802545</v>
      </c>
      <c r="L42" s="270"/>
      <c r="M42" s="271">
        <v>10</v>
      </c>
      <c r="N42" s="272">
        <f t="shared" si="0"/>
        <v>12705.215943802545</v>
      </c>
    </row>
    <row r="43" spans="1:14">
      <c r="A43" t="s">
        <v>373</v>
      </c>
      <c r="B43" s="837" t="str">
        <f>VLOOKUP(A43,EQUIPOS!A13:D157,3,FALSE)</f>
        <v>Volqueta 6 m3</v>
      </c>
      <c r="C43" s="838"/>
      <c r="D43" s="838"/>
      <c r="E43" s="838"/>
      <c r="F43" s="838"/>
      <c r="G43" s="838"/>
      <c r="H43" s="839"/>
      <c r="I43" s="267"/>
      <c r="J43" s="268"/>
      <c r="K43" s="269">
        <f>VLOOKUP(A43,EQUIPOS!A13:D170,4,FALSE)</f>
        <v>82017.900118673555</v>
      </c>
      <c r="L43" s="270"/>
      <c r="M43" s="271">
        <v>10</v>
      </c>
      <c r="N43" s="272">
        <f t="shared" si="0"/>
        <v>8201.7900118673551</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1141.4201203310449</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175877.70506964318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21020.614661285636</v>
      </c>
      <c r="N53" s="272">
        <f>K53*M53</f>
        <v>29428.860525799886</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29428.860525799886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1122.7940548877348</v>
      </c>
      <c r="M63" s="829"/>
      <c r="N63" s="287">
        <f>K63*L63</f>
        <v>1571.9116768428287</v>
      </c>
    </row>
    <row r="64" spans="1:14">
      <c r="A64" t="s">
        <v>1293</v>
      </c>
      <c r="B64" s="46" t="str">
        <f>VLOOKUP(A64,TRANSPORTE!A6:D117,3,FALSE)</f>
        <v>Transporte de mezcla</v>
      </c>
      <c r="C64" s="47"/>
      <c r="D64" s="47"/>
      <c r="E64" s="47"/>
      <c r="F64" s="47"/>
      <c r="G64" s="47"/>
      <c r="H64" s="311" t="s">
        <v>1468</v>
      </c>
      <c r="I64" s="279">
        <v>1.25</v>
      </c>
      <c r="J64" s="286">
        <v>1</v>
      </c>
      <c r="K64" s="279">
        <f>I64*J64</f>
        <v>1.25</v>
      </c>
      <c r="L64" s="828">
        <f>VLOOKUP(A64,TRANSPORTE!A6:D117,4,FALSE)</f>
        <v>1016.1066405982629</v>
      </c>
      <c r="M64" s="829"/>
      <c r="N64" s="287">
        <f>K64*L64</f>
        <v>1270.1333007478286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2842.0449775906573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11414.201203310449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219562.81177634417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43912.562355268834</v>
      </c>
      <c r="M87" s="859"/>
      <c r="N87" s="51"/>
    </row>
    <row r="88" spans="1:14">
      <c r="B88" s="89" t="s">
        <v>973</v>
      </c>
      <c r="C88" s="90"/>
      <c r="D88" s="90"/>
      <c r="E88" s="90"/>
      <c r="F88" s="90"/>
      <c r="G88" s="90"/>
      <c r="H88" s="90"/>
      <c r="I88" s="87"/>
      <c r="J88" s="88"/>
      <c r="K88" s="304">
        <v>0.05</v>
      </c>
      <c r="L88" s="858">
        <f>N82*K88</f>
        <v>10978.140588817208</v>
      </c>
      <c r="M88" s="859"/>
      <c r="N88" s="51"/>
    </row>
    <row r="89" spans="1:14" ht="15.75" thickBot="1">
      <c r="B89" s="91" t="s">
        <v>974</v>
      </c>
      <c r="C89" s="92"/>
      <c r="D89" s="92"/>
      <c r="E89" s="92"/>
      <c r="F89" s="92"/>
      <c r="G89" s="92"/>
      <c r="H89" s="92"/>
      <c r="I89" s="93"/>
      <c r="J89" s="94"/>
      <c r="K89" s="305">
        <v>0.05</v>
      </c>
      <c r="L89" s="860">
        <f>N82*K89</f>
        <v>10978.140588817208</v>
      </c>
      <c r="M89" s="861"/>
      <c r="N89" s="51"/>
    </row>
    <row r="90" spans="1:14" ht="15.75" thickBot="1">
      <c r="B90" s="824" t="s">
        <v>953</v>
      </c>
      <c r="C90" s="825"/>
      <c r="D90" s="825"/>
      <c r="E90" s="825"/>
      <c r="F90" s="825"/>
      <c r="G90" s="825"/>
      <c r="H90" s="825"/>
      <c r="I90" s="825"/>
      <c r="J90" s="825"/>
      <c r="K90" s="825"/>
      <c r="L90" s="825"/>
      <c r="M90" s="826"/>
      <c r="N90" s="52">
        <f>L87+L88+L89</f>
        <v>65868.843532903251</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285431.65530924744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78528.038468624</v>
      </c>
      <c r="L36" s="270"/>
      <c r="M36" s="271">
        <v>150</v>
      </c>
      <c r="N36" s="272">
        <f>K36/M36</f>
        <v>523.52025645749336</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147356.43161559437</v>
      </c>
      <c r="L37" s="270"/>
      <c r="M37" s="271">
        <v>150</v>
      </c>
      <c r="N37" s="272">
        <f>K37/M37</f>
        <v>982.37621077062909</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283411.82863632496</v>
      </c>
      <c r="L38" s="270"/>
      <c r="M38" s="271">
        <v>150</v>
      </c>
      <c r="N38" s="272">
        <f>K38/M38</f>
        <v>1889.4121909088331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1.8043666666666667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3397.113024803622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8">
        <f>VLOOKUP(A58,TRANSPORTE!A5:D117,4,FALSE)</f>
        <v>812.88531247861022</v>
      </c>
      <c r="M58" s="829"/>
      <c r="N58" s="287">
        <f>K58*L58</f>
        <v>105.67509062221933</v>
      </c>
    </row>
    <row r="59" spans="1:14">
      <c r="B59" s="46"/>
      <c r="C59" s="47"/>
      <c r="D59" s="47"/>
      <c r="E59" s="47"/>
      <c r="F59" s="47"/>
      <c r="G59" s="47"/>
      <c r="H59" s="311"/>
      <c r="I59" s="279"/>
      <c r="J59" s="286"/>
      <c r="K59" s="279"/>
      <c r="L59" s="828"/>
      <c r="M59" s="829"/>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105.67509062221933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180.43666666666667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3683.2247820925077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736.64495641850158</v>
      </c>
      <c r="M82" s="859"/>
      <c r="N82" s="51"/>
    </row>
    <row r="83" spans="1:14">
      <c r="B83" s="89" t="s">
        <v>973</v>
      </c>
      <c r="C83" s="90"/>
      <c r="D83" s="90"/>
      <c r="E83" s="90"/>
      <c r="F83" s="90"/>
      <c r="G83" s="90"/>
      <c r="H83" s="90"/>
      <c r="I83" s="87"/>
      <c r="J83" s="88"/>
      <c r="K83" s="304">
        <v>0.05</v>
      </c>
      <c r="L83" s="858">
        <f>N77*K83</f>
        <v>184.16123910462539</v>
      </c>
      <c r="M83" s="859"/>
      <c r="N83" s="51"/>
    </row>
    <row r="84" spans="1:14" ht="15.75" thickBot="1">
      <c r="B84" s="91" t="s">
        <v>974</v>
      </c>
      <c r="C84" s="92"/>
      <c r="D84" s="92"/>
      <c r="E84" s="92"/>
      <c r="F84" s="92"/>
      <c r="G84" s="92"/>
      <c r="H84" s="92"/>
      <c r="I84" s="93"/>
      <c r="J84" s="94"/>
      <c r="K84" s="305">
        <v>0.05</v>
      </c>
      <c r="L84" s="860">
        <f>N77*K84</f>
        <v>184.16123910462539</v>
      </c>
      <c r="M84" s="861"/>
      <c r="N84" s="51"/>
    </row>
    <row r="85" spans="1:14" ht="15.75" thickBot="1">
      <c r="B85" s="824" t="s">
        <v>953</v>
      </c>
      <c r="C85" s="825"/>
      <c r="D85" s="825"/>
      <c r="E85" s="825"/>
      <c r="F85" s="825"/>
      <c r="G85" s="825"/>
      <c r="H85" s="825"/>
      <c r="I85" s="825"/>
      <c r="J85" s="825"/>
      <c r="K85" s="825"/>
      <c r="L85" s="825"/>
      <c r="M85" s="826"/>
      <c r="N85" s="52">
        <f>L82+L83+L84</f>
        <v>1104.9674346277523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4788.1922167202601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78528.038468624</v>
      </c>
      <c r="L36" s="270"/>
      <c r="M36" s="271">
        <v>300</v>
      </c>
      <c r="N36" s="272">
        <f>K36/M36</f>
        <v>261.76012822874668</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147356.43161559437</v>
      </c>
      <c r="L37" s="270"/>
      <c r="M37" s="271">
        <v>300</v>
      </c>
      <c r="N37" s="272">
        <f>K37/M37</f>
        <v>491.18810538531454</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283411.82863632496</v>
      </c>
      <c r="L38" s="270"/>
      <c r="M38" s="271">
        <v>300</v>
      </c>
      <c r="N38" s="272">
        <f>K38/M38</f>
        <v>944.70609545441653</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0.90218333333333334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1698.556512401811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8">
        <f>VLOOKUP(A58,TRANSPORTE!A5:D117,4,FALSE)</f>
        <v>812.88531247861022</v>
      </c>
      <c r="M58" s="829"/>
      <c r="N58" s="287">
        <f>K58*L58</f>
        <v>52.837545311109665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52.837545311109665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90.218333333333334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1841.6123910462538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368.32247820925079</v>
      </c>
      <c r="M82" s="859"/>
      <c r="N82" s="51"/>
    </row>
    <row r="83" spans="1:14">
      <c r="B83" s="89" t="s">
        <v>973</v>
      </c>
      <c r="C83" s="90"/>
      <c r="D83" s="90"/>
      <c r="E83" s="90"/>
      <c r="F83" s="90"/>
      <c r="G83" s="90"/>
      <c r="H83" s="90"/>
      <c r="I83" s="87"/>
      <c r="J83" s="88"/>
      <c r="K83" s="304">
        <v>0.05</v>
      </c>
      <c r="L83" s="858">
        <f>N77*K83</f>
        <v>92.080619552312697</v>
      </c>
      <c r="M83" s="859"/>
      <c r="N83" s="51"/>
    </row>
    <row r="84" spans="1:14" ht="15.75" thickBot="1">
      <c r="B84" s="91" t="s">
        <v>974</v>
      </c>
      <c r="C84" s="92"/>
      <c r="D84" s="92"/>
      <c r="E84" s="92"/>
      <c r="F84" s="92"/>
      <c r="G84" s="92"/>
      <c r="H84" s="92"/>
      <c r="I84" s="93"/>
      <c r="J84" s="94"/>
      <c r="K84" s="305">
        <v>0.05</v>
      </c>
      <c r="L84" s="860">
        <f>N77*K84</f>
        <v>92.080619552312697</v>
      </c>
      <c r="M84" s="861"/>
      <c r="N84" s="51"/>
    </row>
    <row r="85" spans="1:14" ht="15.75" thickBot="1">
      <c r="B85" s="824" t="s">
        <v>953</v>
      </c>
      <c r="C85" s="825"/>
      <c r="D85" s="825"/>
      <c r="E85" s="825"/>
      <c r="F85" s="825"/>
      <c r="G85" s="825"/>
      <c r="H85" s="825"/>
      <c r="I85" s="825"/>
      <c r="J85" s="825"/>
      <c r="K85" s="825"/>
      <c r="L85" s="825"/>
      <c r="M85" s="826"/>
      <c r="N85" s="52">
        <f>L82+L83+L84</f>
        <v>552.48371731387613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2394.0961083601301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18</v>
      </c>
      <c r="N36" s="272">
        <f>K36/M36</f>
        <v>6781.4166623993015</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132729.09273897728</v>
      </c>
      <c r="L37" s="270"/>
      <c r="M37" s="271">
        <v>18</v>
      </c>
      <c r="N37" s="272">
        <f>K37/M37</f>
        <v>7373.838485498738</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152581.87490398428</v>
      </c>
      <c r="L38" s="270"/>
      <c r="M38" s="271">
        <v>18</v>
      </c>
      <c r="N38" s="272">
        <f>K38/M38</f>
        <v>8476.7708279991275</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527506.32640326093</v>
      </c>
      <c r="L39" s="841">
        <v>18</v>
      </c>
      <c r="M39" s="842"/>
      <c r="N39" s="272">
        <f>K39/L39</f>
        <v>29305.907022403386</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81376.999948791621</v>
      </c>
      <c r="L40" s="276"/>
      <c r="M40" s="277">
        <v>18</v>
      </c>
      <c r="N40" s="272">
        <f>K40/M40</f>
        <v>4520.9444415995349</v>
      </c>
    </row>
    <row r="41" spans="1:14">
      <c r="B41" s="844" t="s">
        <v>952</v>
      </c>
      <c r="C41" s="845"/>
      <c r="D41" s="845"/>
      <c r="E41" s="38"/>
      <c r="F41" s="39"/>
      <c r="G41" s="39"/>
      <c r="H41" s="40"/>
      <c r="I41" s="36"/>
      <c r="J41" s="37"/>
      <c r="K41" s="279"/>
      <c r="L41" s="276"/>
      <c r="M41" s="401">
        <v>0.01</v>
      </c>
      <c r="N41" s="344">
        <f>N75*M41</f>
        <v>29.963350251000556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56488.840790151087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34689.844417073742</v>
      </c>
      <c r="N48" s="272">
        <f>K48*M48</f>
        <v>1214.1445545975812</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68389.610463313365</v>
      </c>
      <c r="N49" s="272">
        <f>K49*M49</f>
        <v>17097.402615828341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18311.547170425922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8">
        <f>VLOOKUP(A58,TRANSPORTE!A5:D117,4,FALSE)</f>
        <v>1198.1687168510882</v>
      </c>
      <c r="M58" s="829"/>
      <c r="N58" s="287">
        <f>K58*L58</f>
        <v>341.47808430256021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341.47808430256021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2996.3350251000556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78138.201069979623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15627.640213995925</v>
      </c>
      <c r="M82" s="859"/>
      <c r="N82" s="51"/>
    </row>
    <row r="83" spans="1:14">
      <c r="B83" s="89" t="s">
        <v>973</v>
      </c>
      <c r="C83" s="90"/>
      <c r="D83" s="90"/>
      <c r="E83" s="90"/>
      <c r="F83" s="90"/>
      <c r="G83" s="90"/>
      <c r="H83" s="90"/>
      <c r="I83" s="87"/>
      <c r="J83" s="88"/>
      <c r="K83" s="304">
        <v>0.05</v>
      </c>
      <c r="L83" s="858">
        <f>N77*K83</f>
        <v>3906.9100534989811</v>
      </c>
      <c r="M83" s="859"/>
      <c r="N83" s="51"/>
    </row>
    <row r="84" spans="1:14" ht="15.75" thickBot="1">
      <c r="B84" s="91" t="s">
        <v>974</v>
      </c>
      <c r="C84" s="92"/>
      <c r="D84" s="92"/>
      <c r="E84" s="92"/>
      <c r="F84" s="92"/>
      <c r="G84" s="92"/>
      <c r="H84" s="92"/>
      <c r="I84" s="93"/>
      <c r="J84" s="94"/>
      <c r="K84" s="305">
        <v>0.05</v>
      </c>
      <c r="L84" s="860">
        <f>N77*K84</f>
        <v>3906.9100534989811</v>
      </c>
      <c r="M84" s="861"/>
      <c r="N84" s="51"/>
    </row>
    <row r="85" spans="1:14" ht="15.75" thickBot="1">
      <c r="B85" s="824" t="s">
        <v>953</v>
      </c>
      <c r="C85" s="825"/>
      <c r="D85" s="825"/>
      <c r="E85" s="825"/>
      <c r="F85" s="825"/>
      <c r="G85" s="825"/>
      <c r="H85" s="825"/>
      <c r="I85" s="825"/>
      <c r="J85" s="825"/>
      <c r="K85" s="825"/>
      <c r="L85" s="825"/>
      <c r="M85" s="826"/>
      <c r="N85" s="52">
        <f>L82+L83+L84</f>
        <v>23441.460320993887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101579.66139097352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12</v>
      </c>
      <c r="N36" s="272">
        <f>K36/M36</f>
        <v>10172.124993598953</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132729.09273897728</v>
      </c>
      <c r="L37" s="270"/>
      <c r="M37" s="271">
        <v>12</v>
      </c>
      <c r="N37" s="272">
        <f>K37/M37</f>
        <v>11060.757728248107</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152581.87490398428</v>
      </c>
      <c r="L38" s="270"/>
      <c r="M38" s="271">
        <v>12</v>
      </c>
      <c r="N38" s="272">
        <f>K38/M38</f>
        <v>12715.156241998689</v>
      </c>
    </row>
    <row r="39" spans="1:14">
      <c r="A39" s="113" t="s">
        <v>299</v>
      </c>
      <c r="B39" s="837" t="str">
        <f>VLOOKUP(A39,EQUIPOS!A7:D154,3,FALSE)</f>
        <v xml:space="preserve">Recicladora, potencia 430HP </v>
      </c>
      <c r="C39" s="838"/>
      <c r="D39" s="838"/>
      <c r="E39" s="838"/>
      <c r="F39" s="838"/>
      <c r="G39" s="838"/>
      <c r="H39" s="839"/>
      <c r="I39" s="267"/>
      <c r="J39" s="268"/>
      <c r="K39" s="269">
        <f>VLOOKUP(A39,EQUIPOS!A7:D164,4,FALSE)</f>
        <v>527506.32640326093</v>
      </c>
      <c r="L39" s="270"/>
      <c r="M39" s="271">
        <v>12</v>
      </c>
      <c r="N39" s="272">
        <f>K39/M39</f>
        <v>43958.860533605075</v>
      </c>
    </row>
    <row r="40" spans="1:14">
      <c r="A40" t="s">
        <v>365</v>
      </c>
      <c r="B40" s="837" t="str">
        <f>VLOOKUP(A40,EQUIPOS!A8:D154,3,FALSE)</f>
        <v xml:space="preserve">Vibrocompatador, potencia 153 HP, peso 10 Ton. </v>
      </c>
      <c r="C40" s="838"/>
      <c r="D40" s="838"/>
      <c r="E40" s="838"/>
      <c r="F40" s="838"/>
      <c r="G40" s="838"/>
      <c r="H40" s="839"/>
      <c r="I40" s="267"/>
      <c r="J40" s="268"/>
      <c r="K40" s="269">
        <f>VLOOKUP(A40,EQUIPOS!A8:D165,4,FALSE)</f>
        <v>81376.999948791621</v>
      </c>
      <c r="L40" s="270"/>
      <c r="M40" s="271">
        <v>12</v>
      </c>
      <c r="N40" s="272">
        <f>K40/M40</f>
        <v>6781.4166623993015</v>
      </c>
    </row>
    <row r="41" spans="1:14">
      <c r="B41" s="837"/>
      <c r="C41" s="838"/>
      <c r="D41" s="838"/>
      <c r="E41" s="838"/>
      <c r="F41" s="838"/>
      <c r="G41" s="838"/>
      <c r="H41" s="839"/>
      <c r="I41" s="840"/>
      <c r="J41" s="821"/>
      <c r="K41" s="269"/>
      <c r="L41" s="841"/>
      <c r="M41" s="842"/>
      <c r="N41" s="272"/>
    </row>
    <row r="42" spans="1:14">
      <c r="B42" s="837"/>
      <c r="C42" s="838"/>
      <c r="D42" s="838"/>
      <c r="E42" s="843"/>
      <c r="F42" s="838"/>
      <c r="G42" s="838"/>
      <c r="H42" s="839"/>
      <c r="I42" s="36"/>
      <c r="J42" s="37"/>
      <c r="K42" s="274"/>
      <c r="L42" s="276"/>
      <c r="M42" s="277"/>
      <c r="N42" s="278"/>
    </row>
    <row r="43" spans="1:14">
      <c r="B43" s="844" t="s">
        <v>952</v>
      </c>
      <c r="C43" s="957"/>
      <c r="D43" s="957"/>
      <c r="E43" s="38"/>
      <c r="F43" s="39"/>
      <c r="G43" s="39"/>
      <c r="H43" s="40"/>
      <c r="I43" s="36"/>
      <c r="J43" s="37"/>
      <c r="K43" s="279"/>
      <c r="L43" s="276"/>
      <c r="M43" s="401">
        <v>0.1</v>
      </c>
      <c r="N43" s="344">
        <f>N77*M43</f>
        <v>449.45025376500837</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85137.766413615143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74.20287575844651</v>
      </c>
      <c r="N50" s="272">
        <f>K50*M50</f>
        <v>5565.2156818834883</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1456.8755177210962</v>
      </c>
      <c r="N51" s="272">
        <f>K51*M51</f>
        <v>1893.9381730374253</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SUM(N50:N54)</f>
        <v>7459.1538549209135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4494.5025376500835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N45+N55+N66+N77</f>
        <v>97091.422806186136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19418.284561237229</v>
      </c>
      <c r="M84" s="859"/>
      <c r="N84" s="51"/>
    </row>
    <row r="85" spans="1:14">
      <c r="B85" s="89" t="s">
        <v>973</v>
      </c>
      <c r="C85" s="90"/>
      <c r="D85" s="90"/>
      <c r="E85" s="90"/>
      <c r="F85" s="90"/>
      <c r="G85" s="90"/>
      <c r="H85" s="90"/>
      <c r="I85" s="87"/>
      <c r="J85" s="88"/>
      <c r="K85" s="304">
        <v>0.05</v>
      </c>
      <c r="L85" s="858">
        <f>N79*K85</f>
        <v>4854.5711403093073</v>
      </c>
      <c r="M85" s="859"/>
      <c r="N85" s="51"/>
    </row>
    <row r="86" spans="1:14" ht="15.75" thickBot="1">
      <c r="B86" s="91" t="s">
        <v>974</v>
      </c>
      <c r="C86" s="92"/>
      <c r="D86" s="92"/>
      <c r="E86" s="92"/>
      <c r="F86" s="92"/>
      <c r="G86" s="92"/>
      <c r="H86" s="92"/>
      <c r="I86" s="93"/>
      <c r="J86" s="94"/>
      <c r="K86" s="305">
        <v>0.05</v>
      </c>
      <c r="L86" s="860">
        <f>N79*K86</f>
        <v>4854.5711403093073</v>
      </c>
      <c r="M86" s="861"/>
      <c r="N86" s="51"/>
    </row>
    <row r="87" spans="1:14" ht="15.75" thickBot="1">
      <c r="B87" s="824" t="s">
        <v>953</v>
      </c>
      <c r="C87" s="825"/>
      <c r="D87" s="825"/>
      <c r="E87" s="825"/>
      <c r="F87" s="825"/>
      <c r="G87" s="825"/>
      <c r="H87" s="825"/>
      <c r="I87" s="825"/>
      <c r="J87" s="825"/>
      <c r="K87" s="825"/>
      <c r="L87" s="825"/>
      <c r="M87" s="826"/>
      <c r="N87" s="52">
        <f>L84+L85+L86</f>
        <v>29127.426841855846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126218.84964804199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18</v>
      </c>
      <c r="N36" s="272">
        <f>K36/M36</f>
        <v>6781.4166623993015</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132729.09273897728</v>
      </c>
      <c r="L37" s="270"/>
      <c r="M37" s="271">
        <v>18</v>
      </c>
      <c r="N37" s="272">
        <f>K37/M37</f>
        <v>7373.838485498738</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152581.87490398428</v>
      </c>
      <c r="L38" s="270"/>
      <c r="M38" s="271">
        <v>18</v>
      </c>
      <c r="N38" s="272">
        <f>K38/M38</f>
        <v>8476.7708279991275</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527506.32640326093</v>
      </c>
      <c r="L39" s="841">
        <v>18</v>
      </c>
      <c r="M39" s="842"/>
      <c r="N39" s="272">
        <f>K39/L39</f>
        <v>29305.907022403386</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81376.999948791621</v>
      </c>
      <c r="L40" s="276"/>
      <c r="M40" s="277">
        <v>18</v>
      </c>
      <c r="N40" s="272">
        <f>K40/M40</f>
        <v>4520.9444415995349</v>
      </c>
    </row>
    <row r="41" spans="1:14">
      <c r="B41" s="320"/>
      <c r="C41" s="321"/>
      <c r="D41" s="321"/>
      <c r="E41" s="321"/>
      <c r="F41" s="323"/>
      <c r="G41" s="323"/>
      <c r="H41" s="125"/>
      <c r="I41" s="36"/>
      <c r="J41" s="37"/>
      <c r="K41" s="274"/>
      <c r="L41" s="276"/>
      <c r="M41" s="277"/>
      <c r="N41" s="272"/>
    </row>
    <row r="42" spans="1:14">
      <c r="B42" s="844" t="s">
        <v>952</v>
      </c>
      <c r="C42" s="845"/>
      <c r="D42" s="845"/>
      <c r="E42" s="38"/>
      <c r="F42" s="39"/>
      <c r="G42" s="39"/>
      <c r="H42" s="40"/>
      <c r="I42" s="36"/>
      <c r="J42" s="37"/>
      <c r="K42" s="279"/>
      <c r="L42" s="276"/>
      <c r="M42" s="401">
        <v>0.01</v>
      </c>
      <c r="N42" s="344">
        <f>N76*M42</f>
        <v>29.963350251000556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56488.840790151087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442365.97434668202</v>
      </c>
      <c r="N49" s="272">
        <f>K49*M49</f>
        <v>67681.994075042341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67681.994075042341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1148.3121015897286</v>
      </c>
      <c r="M59" s="829"/>
      <c r="N59" s="287">
        <f>K59*L59</f>
        <v>175.69175154322846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175.69175154322846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127342.86164183672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25468.572328367343</v>
      </c>
      <c r="M83" s="859"/>
      <c r="N83" s="51"/>
    </row>
    <row r="84" spans="1:14">
      <c r="B84" s="89" t="s">
        <v>973</v>
      </c>
      <c r="C84" s="90"/>
      <c r="D84" s="90"/>
      <c r="E84" s="90"/>
      <c r="F84" s="90"/>
      <c r="G84" s="90"/>
      <c r="H84" s="90"/>
      <c r="I84" s="87"/>
      <c r="J84" s="88"/>
      <c r="K84" s="304">
        <v>0.05</v>
      </c>
      <c r="L84" s="858">
        <f>N78*K84</f>
        <v>6367.1430820918358</v>
      </c>
      <c r="M84" s="859"/>
      <c r="N84" s="51"/>
    </row>
    <row r="85" spans="1:14" ht="15.75" thickBot="1">
      <c r="B85" s="91" t="s">
        <v>974</v>
      </c>
      <c r="C85" s="92"/>
      <c r="D85" s="92"/>
      <c r="E85" s="92"/>
      <c r="F85" s="92"/>
      <c r="G85" s="92"/>
      <c r="H85" s="92"/>
      <c r="I85" s="93"/>
      <c r="J85" s="94"/>
      <c r="K85" s="305">
        <v>0.05</v>
      </c>
      <c r="L85" s="860">
        <f>N78*K85</f>
        <v>6367.1430820918358</v>
      </c>
      <c r="M85" s="861"/>
      <c r="N85" s="51"/>
    </row>
    <row r="86" spans="1:14" ht="15.75" thickBot="1">
      <c r="B86" s="824" t="s">
        <v>953</v>
      </c>
      <c r="C86" s="825"/>
      <c r="D86" s="825"/>
      <c r="E86" s="825"/>
      <c r="F86" s="825"/>
      <c r="G86" s="825"/>
      <c r="H86" s="825"/>
      <c r="I86" s="825"/>
      <c r="J86" s="825"/>
      <c r="K86" s="825"/>
      <c r="L86" s="825"/>
      <c r="M86" s="826"/>
      <c r="N86" s="52">
        <f>L83+L84+L85</f>
        <v>38202.858492551015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165545.72013438772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18</v>
      </c>
      <c r="N36" s="272">
        <f>K36/M36</f>
        <v>6781.4166623993015</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132729.09273897728</v>
      </c>
      <c r="L37" s="270"/>
      <c r="M37" s="271">
        <v>18</v>
      </c>
      <c r="N37" s="272">
        <f>K37/M37</f>
        <v>7373.838485498738</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152581.87490398428</v>
      </c>
      <c r="L38" s="270"/>
      <c r="M38" s="271">
        <v>18</v>
      </c>
      <c r="N38" s="272">
        <f>K38/M38</f>
        <v>8476.7708279991275</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527506.32640326093</v>
      </c>
      <c r="L39" s="841">
        <v>18</v>
      </c>
      <c r="M39" s="842"/>
      <c r="N39" s="272">
        <f>K39/L39</f>
        <v>29305.907022403386</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81376.999948791621</v>
      </c>
      <c r="L40" s="276"/>
      <c r="M40" s="277">
        <v>18</v>
      </c>
      <c r="N40" s="272">
        <f>K40/M40</f>
        <v>4520.9444415995349</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29.963350251000556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56488.840790151087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442365.97434668202</v>
      </c>
      <c r="N49" s="272">
        <f>K49*M49</f>
        <v>67681.994075042341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67681.994075042341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1016.1066405982629</v>
      </c>
      <c r="M59" s="829"/>
      <c r="N59" s="287">
        <f>K59*L59</f>
        <v>155.46431601153421</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155.46431601153421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127322.63420630503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25464.526841261006</v>
      </c>
      <c r="M83" s="859"/>
      <c r="N83" s="51"/>
    </row>
    <row r="84" spans="1:14">
      <c r="B84" s="89" t="s">
        <v>973</v>
      </c>
      <c r="C84" s="90"/>
      <c r="D84" s="90"/>
      <c r="E84" s="90"/>
      <c r="F84" s="90"/>
      <c r="G84" s="90"/>
      <c r="H84" s="90"/>
      <c r="I84" s="87"/>
      <c r="J84" s="88"/>
      <c r="K84" s="304">
        <v>0.05</v>
      </c>
      <c r="L84" s="858">
        <f>N78*K84</f>
        <v>6366.1317103152514</v>
      </c>
      <c r="M84" s="859"/>
      <c r="N84" s="51"/>
    </row>
    <row r="85" spans="1:14" ht="15.75" thickBot="1">
      <c r="B85" s="91" t="s">
        <v>974</v>
      </c>
      <c r="C85" s="92"/>
      <c r="D85" s="92"/>
      <c r="E85" s="92"/>
      <c r="F85" s="92"/>
      <c r="G85" s="92"/>
      <c r="H85" s="92"/>
      <c r="I85" s="93"/>
      <c r="J85" s="94"/>
      <c r="K85" s="305">
        <v>0.05</v>
      </c>
      <c r="L85" s="860">
        <f>N78*K85</f>
        <v>6366.1317103152514</v>
      </c>
      <c r="M85" s="861"/>
      <c r="N85" s="51"/>
    </row>
    <row r="86" spans="1:14" ht="15.75" thickBot="1">
      <c r="B86" s="824" t="s">
        <v>953</v>
      </c>
      <c r="C86" s="825"/>
      <c r="D86" s="825"/>
      <c r="E86" s="825"/>
      <c r="F86" s="825"/>
      <c r="G86" s="825"/>
      <c r="H86" s="825"/>
      <c r="I86" s="825"/>
      <c r="J86" s="825"/>
      <c r="K86" s="825"/>
      <c r="L86" s="825"/>
      <c r="M86" s="826"/>
      <c r="N86" s="52">
        <f>L83+L84+L85</f>
        <v>38196.79026189151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165519.42446819652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15</v>
      </c>
      <c r="N36" s="272">
        <f>K36/M36</f>
        <v>8137.6999948791617</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132729.09273897728</v>
      </c>
      <c r="L37" s="270"/>
      <c r="M37" s="271">
        <v>15</v>
      </c>
      <c r="N37" s="272">
        <f>K37/M37</f>
        <v>8848.6061825984852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152581.87490398428</v>
      </c>
      <c r="L38" s="270"/>
      <c r="M38" s="271">
        <v>15</v>
      </c>
      <c r="N38" s="272">
        <f>K38/M38</f>
        <v>10172.124993598953</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527506.32640326093</v>
      </c>
      <c r="L39" s="841">
        <v>15</v>
      </c>
      <c r="M39" s="842"/>
      <c r="N39" s="272">
        <f>K39/L39</f>
        <v>35167.08842688406</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81376.999948791621</v>
      </c>
      <c r="L40" s="276"/>
      <c r="M40" s="277">
        <v>15</v>
      </c>
      <c r="N40" s="272">
        <f>K40/M40</f>
        <v>5425.1333299194412</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35.956020301200674</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67786.608948181311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442365.97434668202</v>
      </c>
      <c r="N49" s="272">
        <f>K49*M49</f>
        <v>67681.994075042341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67681.994075042341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1148.3121015897286</v>
      </c>
      <c r="M59" s="829"/>
      <c r="N59" s="287">
        <f>K59*L59</f>
        <v>175.69175154322846</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175.69175154322846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139239.89680488693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27847.979360977388</v>
      </c>
      <c r="M83" s="859"/>
      <c r="N83" s="51"/>
    </row>
    <row r="84" spans="1:14">
      <c r="B84" s="89" t="s">
        <v>973</v>
      </c>
      <c r="C84" s="90"/>
      <c r="D84" s="90"/>
      <c r="E84" s="90"/>
      <c r="F84" s="90"/>
      <c r="G84" s="90"/>
      <c r="H84" s="90"/>
      <c r="I84" s="87"/>
      <c r="J84" s="88"/>
      <c r="K84" s="304">
        <v>0.05</v>
      </c>
      <c r="L84" s="858">
        <f>N78*K84</f>
        <v>6961.994840244347</v>
      </c>
      <c r="M84" s="859"/>
      <c r="N84" s="51"/>
    </row>
    <row r="85" spans="1:14" ht="15.75" thickBot="1">
      <c r="B85" s="91" t="s">
        <v>974</v>
      </c>
      <c r="C85" s="92"/>
      <c r="D85" s="92"/>
      <c r="E85" s="92"/>
      <c r="F85" s="92"/>
      <c r="G85" s="92"/>
      <c r="H85" s="92"/>
      <c r="I85" s="93"/>
      <c r="J85" s="94"/>
      <c r="K85" s="305">
        <v>0.05</v>
      </c>
      <c r="L85" s="860">
        <f>N78*K85</f>
        <v>6961.994840244347</v>
      </c>
      <c r="M85" s="861"/>
      <c r="N85" s="51"/>
    </row>
    <row r="86" spans="1:14" ht="15.75" thickBot="1">
      <c r="B86" s="824" t="s">
        <v>953</v>
      </c>
      <c r="C86" s="825"/>
      <c r="D86" s="825"/>
      <c r="E86" s="825"/>
      <c r="F86" s="825"/>
      <c r="G86" s="825"/>
      <c r="H86" s="825"/>
      <c r="I86" s="825"/>
      <c r="J86" s="825"/>
      <c r="K86" s="825"/>
      <c r="L86" s="825"/>
      <c r="M86" s="826"/>
      <c r="N86" s="52">
        <f>L83+L84+L85</f>
        <v>41771.96904146608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181011.865846353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271">
        <v>15</v>
      </c>
      <c r="N36" s="272">
        <f>K36/M36</f>
        <v>8137.6999948791617</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132729.09273897728</v>
      </c>
      <c r="L37" s="270"/>
      <c r="M37" s="271">
        <v>15</v>
      </c>
      <c r="N37" s="272">
        <f>K37/M37</f>
        <v>8848.6061825984852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152581.87490398428</v>
      </c>
      <c r="L38" s="270"/>
      <c r="M38" s="271">
        <v>15</v>
      </c>
      <c r="N38" s="272">
        <f>K38/M38</f>
        <v>10172.124993598953</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527506.32640326093</v>
      </c>
      <c r="L39" s="841">
        <v>15</v>
      </c>
      <c r="M39" s="842"/>
      <c r="N39" s="272">
        <f>K39/L39</f>
        <v>35167.08842688406</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81376.999948791621</v>
      </c>
      <c r="L40" s="276"/>
      <c r="M40" s="277">
        <v>15</v>
      </c>
      <c r="N40" s="272">
        <f>K40/M40</f>
        <v>5425.1333299194412</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35.956020301200674</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67786.608948181311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442365.97434668202</v>
      </c>
      <c r="N49" s="272">
        <f>K49*M49</f>
        <v>67681.994075042341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67681.994075042341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1016.1066405982629</v>
      </c>
      <c r="M59" s="829"/>
      <c r="N59" s="287">
        <f>K59*L59</f>
        <v>155.46431601153421</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155.46431601153421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139219.66936935522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27843.933873871047</v>
      </c>
      <c r="M83" s="859"/>
      <c r="N83" s="51"/>
    </row>
    <row r="84" spans="1:14">
      <c r="B84" s="89" t="s">
        <v>973</v>
      </c>
      <c r="C84" s="90"/>
      <c r="D84" s="90"/>
      <c r="E84" s="90"/>
      <c r="F84" s="90"/>
      <c r="G84" s="90"/>
      <c r="H84" s="90"/>
      <c r="I84" s="87"/>
      <c r="J84" s="88"/>
      <c r="K84" s="304">
        <v>0.05</v>
      </c>
      <c r="L84" s="858">
        <f>N78*K84</f>
        <v>6960.9834684677617</v>
      </c>
      <c r="M84" s="859"/>
      <c r="N84" s="51"/>
    </row>
    <row r="85" spans="1:14" ht="15.75" thickBot="1">
      <c r="B85" s="91" t="s">
        <v>974</v>
      </c>
      <c r="C85" s="92"/>
      <c r="D85" s="92"/>
      <c r="E85" s="92"/>
      <c r="F85" s="92"/>
      <c r="G85" s="92"/>
      <c r="H85" s="92"/>
      <c r="I85" s="93"/>
      <c r="J85" s="94"/>
      <c r="K85" s="305">
        <v>0.05</v>
      </c>
      <c r="L85" s="860">
        <f>N78*K85</f>
        <v>6960.9834684677617</v>
      </c>
      <c r="M85" s="861"/>
      <c r="N85" s="51"/>
    </row>
    <row r="86" spans="1:14" ht="15.75" thickBot="1">
      <c r="B86" s="824" t="s">
        <v>953</v>
      </c>
      <c r="C86" s="825"/>
      <c r="D86" s="825"/>
      <c r="E86" s="825"/>
      <c r="F86" s="825"/>
      <c r="G86" s="825"/>
      <c r="H86" s="825"/>
      <c r="I86" s="825"/>
      <c r="J86" s="825"/>
      <c r="K86" s="825"/>
      <c r="L86" s="825"/>
      <c r="M86" s="826"/>
      <c r="N86" s="52">
        <f>L83+L84+L85</f>
        <v>41765.900810806568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180985.5701801618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4.3147224361440797</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2908.4371666065845</v>
      </c>
      <c r="N49" s="272">
        <f>K49*M49</f>
        <v>3068.4012107699464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3068.4012107699464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431.472243614408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3504.1881768204985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700.8376353640997</v>
      </c>
      <c r="M83" s="859"/>
      <c r="N83" s="51"/>
    </row>
    <row r="84" spans="1:14">
      <c r="B84" s="89" t="s">
        <v>973</v>
      </c>
      <c r="C84" s="90"/>
      <c r="D84" s="90"/>
      <c r="E84" s="90"/>
      <c r="F84" s="90"/>
      <c r="G84" s="90"/>
      <c r="H84" s="90"/>
      <c r="I84" s="87"/>
      <c r="J84" s="88"/>
      <c r="K84" s="304">
        <v>0.05</v>
      </c>
      <c r="L84" s="858">
        <f>N78*K84</f>
        <v>175.20940884102492</v>
      </c>
      <c r="M84" s="859"/>
      <c r="N84" s="51"/>
    </row>
    <row r="85" spans="1:14" ht="15.75" thickBot="1">
      <c r="B85" s="91" t="s">
        <v>974</v>
      </c>
      <c r="C85" s="92"/>
      <c r="D85" s="92"/>
      <c r="E85" s="92"/>
      <c r="F85" s="92"/>
      <c r="G85" s="92"/>
      <c r="H85" s="92"/>
      <c r="I85" s="93"/>
      <c r="J85" s="94"/>
      <c r="K85" s="305">
        <v>0.05</v>
      </c>
      <c r="L85" s="860">
        <f>N78*K85</f>
        <v>175.20940884102492</v>
      </c>
      <c r="M85" s="861"/>
      <c r="N85" s="51"/>
    </row>
    <row r="86" spans="1:14" ht="15.75" thickBot="1">
      <c r="B86" s="824" t="s">
        <v>953</v>
      </c>
      <c r="C86" s="825"/>
      <c r="D86" s="825"/>
      <c r="E86" s="825"/>
      <c r="F86" s="825"/>
      <c r="G86" s="825"/>
      <c r="H86" s="825"/>
      <c r="I86" s="825"/>
      <c r="J86" s="825"/>
      <c r="K86" s="825"/>
      <c r="L86" s="825"/>
      <c r="M86" s="826"/>
      <c r="N86" s="52">
        <f>L83+L84+L85</f>
        <v>1051.2564530461495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4555.444629866648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164</v>
      </c>
      <c r="B36" s="837" t="str">
        <f>VLOOKUP(A36,EQUIPOS!A6:D154,3,FALSE)</f>
        <v>Compactador manual de rodillo</v>
      </c>
      <c r="C36" s="838"/>
      <c r="D36" s="838"/>
      <c r="E36" s="838"/>
      <c r="F36" s="838"/>
      <c r="G36" s="838"/>
      <c r="H36" s="839"/>
      <c r="I36" s="267"/>
      <c r="J36" s="268"/>
      <c r="K36" s="269">
        <f>VLOOKUP(A36,EQUIPOS!A6:D163,4,FALSE)</f>
        <v>30516.374980796856</v>
      </c>
      <c r="L36" s="270"/>
      <c r="M36" s="271">
        <v>2</v>
      </c>
      <c r="N36" s="272">
        <f>K36/M36</f>
        <v>15258.187490398428</v>
      </c>
    </row>
    <row r="37" spans="1:14">
      <c r="A37" s="113" t="s">
        <v>180</v>
      </c>
      <c r="B37" s="837" t="str">
        <f>VLOOKUP(A37,EQUIPOS!A7:D154,3,FALSE)</f>
        <v>Compresor 120 HP, con martillo.</v>
      </c>
      <c r="C37" s="838"/>
      <c r="D37" s="838"/>
      <c r="E37" s="838"/>
      <c r="F37" s="838"/>
      <c r="G37" s="838"/>
      <c r="H37" s="839"/>
      <c r="I37" s="267"/>
      <c r="J37" s="268"/>
      <c r="K37" s="269">
        <f>VLOOKUP(A37,EQUIPOS!A7:D164,4,FALSE)</f>
        <v>102522.37514834193</v>
      </c>
      <c r="L37" s="270"/>
      <c r="M37" s="271">
        <v>4</v>
      </c>
      <c r="N37" s="272">
        <f>K37/M37</f>
        <v>25630.593787085483</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26953.725722458861</v>
      </c>
      <c r="L38" s="270"/>
      <c r="M38" s="271">
        <v>10</v>
      </c>
      <c r="N38" s="272">
        <f>K38/M38</f>
        <v>2695.3725722458862</v>
      </c>
    </row>
    <row r="39" spans="1:14">
      <c r="A39" t="s">
        <v>303</v>
      </c>
      <c r="B39" s="837" t="str">
        <f>VLOOKUP(A39,EQUIPOS!A9:D154,3,FALSE)</f>
        <v>Retrocargador, pala de 1,1 m3 de capacidad, profundidad de excavación de 4.400 mm y una altura de 5.680 mm</v>
      </c>
      <c r="C39" s="838"/>
      <c r="D39" s="838"/>
      <c r="E39" s="838"/>
      <c r="F39" s="838"/>
      <c r="G39" s="838"/>
      <c r="H39" s="839"/>
      <c r="I39" s="267"/>
      <c r="J39" s="268"/>
      <c r="K39" s="269">
        <f>VLOOKUP(A39,EQUIPOS!A9:D166,4,FALSE)</f>
        <v>152581.87490398428</v>
      </c>
      <c r="L39" s="270"/>
      <c r="M39" s="271">
        <v>10</v>
      </c>
      <c r="N39" s="272">
        <f>K39/M39</f>
        <v>15258.187490398428</v>
      </c>
    </row>
    <row r="40" spans="1:14">
      <c r="A40" t="s">
        <v>129</v>
      </c>
      <c r="B40" s="837" t="str">
        <f>VLOOKUP(A40,EQUIPOS!A10:D154,3,FALSE)</f>
        <v xml:space="preserve">Buldozer, Potencia al volante de 140 HP, motor de 2200 RPM, longitud de hoja 4,80m. </v>
      </c>
      <c r="C40" s="838"/>
      <c r="D40" s="838"/>
      <c r="E40" s="838"/>
      <c r="F40" s="838"/>
      <c r="G40" s="838"/>
      <c r="H40" s="839"/>
      <c r="I40" s="267"/>
      <c r="J40" s="268"/>
      <c r="K40" s="269">
        <f>VLOOKUP(A40,EQUIPOS!A10:D167,4,FALSE)</f>
        <v>225549.22532635229</v>
      </c>
      <c r="L40" s="270"/>
      <c r="M40" s="271">
        <v>100</v>
      </c>
      <c r="N40" s="272">
        <f>K40/M40</f>
        <v>2255.4922532635228</v>
      </c>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1348.350761295025</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62446.184354686775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4918.5954978917189</v>
      </c>
      <c r="N53" s="272">
        <f>K53*M53</f>
        <v>4918.5954978917189</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4918.5954978917189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8">
        <f>VLOOKUP(A63,TRANSPORTE!A5:D117,4,FALSE)</f>
        <v>1122.7940548877348</v>
      </c>
      <c r="M63" s="829"/>
      <c r="N63" s="287">
        <f>K63*L63</f>
        <v>1459.6322713540553</v>
      </c>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1459.6322713540553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13483.507612950249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82307.919736882788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16461.583947376559</v>
      </c>
      <c r="M87" s="859"/>
      <c r="N87" s="51"/>
    </row>
    <row r="88" spans="1:14">
      <c r="B88" s="89" t="s">
        <v>973</v>
      </c>
      <c r="C88" s="90"/>
      <c r="D88" s="90"/>
      <c r="E88" s="90"/>
      <c r="F88" s="90"/>
      <c r="G88" s="90"/>
      <c r="H88" s="90"/>
      <c r="I88" s="87"/>
      <c r="J88" s="88"/>
      <c r="K88" s="304">
        <v>0.05</v>
      </c>
      <c r="L88" s="858">
        <f>N82*K88</f>
        <v>4115.3959868441398</v>
      </c>
      <c r="M88" s="859"/>
      <c r="N88" s="51"/>
    </row>
    <row r="89" spans="1:14" ht="15.75" thickBot="1">
      <c r="B89" s="91" t="s">
        <v>974</v>
      </c>
      <c r="C89" s="92"/>
      <c r="D89" s="92"/>
      <c r="E89" s="92"/>
      <c r="F89" s="92"/>
      <c r="G89" s="92"/>
      <c r="H89" s="92"/>
      <c r="I89" s="93"/>
      <c r="J89" s="94"/>
      <c r="K89" s="305">
        <v>0.05</v>
      </c>
      <c r="L89" s="860">
        <f>N82*K89</f>
        <v>4115.3959868441398</v>
      </c>
      <c r="M89" s="861"/>
      <c r="N89" s="51"/>
    </row>
    <row r="90" spans="1:14" ht="15.75" thickBot="1">
      <c r="B90" s="824" t="s">
        <v>953</v>
      </c>
      <c r="C90" s="825"/>
      <c r="D90" s="825"/>
      <c r="E90" s="825"/>
      <c r="F90" s="825"/>
      <c r="G90" s="825"/>
      <c r="H90" s="825"/>
      <c r="I90" s="825"/>
      <c r="J90" s="825"/>
      <c r="K90" s="825"/>
      <c r="L90" s="825"/>
      <c r="M90" s="826"/>
      <c r="N90" s="52">
        <f>L87+L88+L89</f>
        <v>24692.375921064835</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107000.29565794763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9683.862993906203</v>
      </c>
      <c r="L36" s="270"/>
      <c r="M36" s="271">
        <v>2</v>
      </c>
      <c r="N36" s="272">
        <f>K36/M36</f>
        <v>4841.9314969531015</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267"/>
      <c r="J37" s="268"/>
      <c r="K37" s="269">
        <f>VLOOKUP(A37,EQUIPOS!A7:D164,4,FALSE)</f>
        <v>152581.87490398428</v>
      </c>
      <c r="L37" s="270"/>
      <c r="M37" s="271">
        <v>10</v>
      </c>
      <c r="N37" s="272">
        <f>K37/M37</f>
        <v>15258.187490398428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269.67015225900496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20369.789139610533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5393.4030451800991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25763.192184790634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5152.6384369581274</v>
      </c>
      <c r="M87" s="859"/>
      <c r="N87" s="51"/>
    </row>
    <row r="88" spans="1:14">
      <c r="B88" s="89" t="s">
        <v>973</v>
      </c>
      <c r="C88" s="90"/>
      <c r="D88" s="90"/>
      <c r="E88" s="90"/>
      <c r="F88" s="90"/>
      <c r="G88" s="90"/>
      <c r="H88" s="90"/>
      <c r="I88" s="87"/>
      <c r="J88" s="88"/>
      <c r="K88" s="304">
        <v>0.05</v>
      </c>
      <c r="L88" s="858">
        <f>N82*K88</f>
        <v>1288.1596092395318</v>
      </c>
      <c r="M88" s="859"/>
      <c r="N88" s="51"/>
    </row>
    <row r="89" spans="1:14" ht="15.75" thickBot="1">
      <c r="B89" s="91" t="s">
        <v>974</v>
      </c>
      <c r="C89" s="92"/>
      <c r="D89" s="92"/>
      <c r="E89" s="92"/>
      <c r="F89" s="92"/>
      <c r="G89" s="92"/>
      <c r="H89" s="92"/>
      <c r="I89" s="93"/>
      <c r="J89" s="94"/>
      <c r="K89" s="305">
        <v>0.05</v>
      </c>
      <c r="L89" s="860">
        <f>N82*K89</f>
        <v>1288.1596092395318</v>
      </c>
      <c r="M89" s="861"/>
      <c r="N89" s="51"/>
    </row>
    <row r="90" spans="1:14" ht="15.75" thickBot="1">
      <c r="B90" s="824" t="s">
        <v>953</v>
      </c>
      <c r="C90" s="825"/>
      <c r="D90" s="825"/>
      <c r="E90" s="825"/>
      <c r="F90" s="825"/>
      <c r="G90" s="825"/>
      <c r="H90" s="825"/>
      <c r="I90" s="825"/>
      <c r="J90" s="825"/>
      <c r="K90" s="825"/>
      <c r="L90" s="825"/>
      <c r="M90" s="826"/>
      <c r="N90" s="52">
        <f>L87+L88+L89</f>
        <v>7728.9576554371915</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33492.149840227823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3545.2237326296645</v>
      </c>
      <c r="L36" s="270"/>
      <c r="M36" s="271">
        <v>60</v>
      </c>
      <c r="N36" s="272">
        <f>K36/M36</f>
        <v>59.087062210494409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60</v>
      </c>
      <c r="N37" s="272">
        <f>K37/M37</f>
        <v>1025.2237514834194</v>
      </c>
    </row>
    <row r="38" spans="1:14">
      <c r="A38" t="s">
        <v>138</v>
      </c>
      <c r="B38" s="837" t="str">
        <f>VLOOKUP(A38,EQUIPOS!A8:D154,3,FALSE)</f>
        <v>Camioneta D-300</v>
      </c>
      <c r="C38" s="838"/>
      <c r="D38" s="838"/>
      <c r="E38" s="838"/>
      <c r="F38" s="838"/>
      <c r="G38" s="838"/>
      <c r="H38" s="839"/>
      <c r="I38" s="267"/>
      <c r="J38" s="268"/>
      <c r="K38" s="269">
        <f>VLOOKUP(A38,EQUIPOS!A8:D165,4,FALSE)</f>
        <v>55692.38433995426</v>
      </c>
      <c r="L38" s="270"/>
      <c r="M38" s="271">
        <v>60</v>
      </c>
      <c r="N38" s="272">
        <f>K38/M38</f>
        <v>928.2064056659043</v>
      </c>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22.390442043167496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2034.9076614029857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1955.2457762350655</v>
      </c>
      <c r="N53" s="272">
        <f>K53*M53</f>
        <v>234.62949314820784</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234.62949314820784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447.80884086334993</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2717.3459954145433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543.46919908290863</v>
      </c>
      <c r="M87" s="859"/>
      <c r="N87" s="51"/>
    </row>
    <row r="88" spans="1:14">
      <c r="B88" s="89" t="s">
        <v>973</v>
      </c>
      <c r="C88" s="90"/>
      <c r="D88" s="90"/>
      <c r="E88" s="90"/>
      <c r="F88" s="90"/>
      <c r="G88" s="90"/>
      <c r="H88" s="90"/>
      <c r="I88" s="87"/>
      <c r="J88" s="88"/>
      <c r="K88" s="304">
        <v>0.05</v>
      </c>
      <c r="L88" s="858">
        <f>N82*K88</f>
        <v>135.86729977072716</v>
      </c>
      <c r="M88" s="859"/>
      <c r="N88" s="51"/>
    </row>
    <row r="89" spans="1:14" ht="15.75" thickBot="1">
      <c r="B89" s="91" t="s">
        <v>974</v>
      </c>
      <c r="C89" s="92"/>
      <c r="D89" s="92"/>
      <c r="E89" s="92"/>
      <c r="F89" s="92"/>
      <c r="G89" s="92"/>
      <c r="H89" s="92"/>
      <c r="I89" s="93"/>
      <c r="J89" s="94"/>
      <c r="K89" s="305">
        <v>0.05</v>
      </c>
      <c r="L89" s="860">
        <f>N82*K89</f>
        <v>135.86729977072716</v>
      </c>
      <c r="M89" s="861"/>
      <c r="N89" s="51"/>
    </row>
    <row r="90" spans="1:14" ht="15.75" thickBot="1">
      <c r="B90" s="824" t="s">
        <v>953</v>
      </c>
      <c r="C90" s="825"/>
      <c r="D90" s="825"/>
      <c r="E90" s="825"/>
      <c r="F90" s="825"/>
      <c r="G90" s="825"/>
      <c r="H90" s="825"/>
      <c r="I90" s="825"/>
      <c r="J90" s="825"/>
      <c r="K90" s="825"/>
      <c r="L90" s="825"/>
      <c r="M90" s="826"/>
      <c r="N90" s="52">
        <f>L87+L88+L89</f>
        <v>815.203798624363</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3532.5497940389064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3545.2237326296645</v>
      </c>
      <c r="L36" s="270"/>
      <c r="M36" s="271">
        <v>60</v>
      </c>
      <c r="N36" s="272">
        <f t="shared" ref="N36:N39" si="0">K36/M36</f>
        <v>59.087062210494409</v>
      </c>
    </row>
    <row r="37" spans="1:14">
      <c r="A37" s="113" t="s">
        <v>324</v>
      </c>
      <c r="B37" s="837" t="str">
        <f>VLOOKUP(A37,EQUIPOS!A7:D154,3,FALSE)</f>
        <v xml:space="preserve">Ruteadora </v>
      </c>
      <c r="C37" s="838"/>
      <c r="D37" s="838"/>
      <c r="E37" s="838"/>
      <c r="F37" s="838"/>
      <c r="G37" s="838"/>
      <c r="H37" s="839"/>
      <c r="I37" s="267"/>
      <c r="J37" s="268"/>
      <c r="K37" s="269">
        <f>VLOOKUP(A37,EQUIPOS!A7:D164,4,FALSE)</f>
        <v>5918.616717313781</v>
      </c>
      <c r="L37" s="270"/>
      <c r="M37" s="271">
        <v>60</v>
      </c>
      <c r="N37" s="272">
        <f t="shared" si="0"/>
        <v>98.643611955229687</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61513.42508900517</v>
      </c>
      <c r="L38" s="270"/>
      <c r="M38" s="271">
        <v>60</v>
      </c>
      <c r="N38" s="272">
        <f t="shared" si="0"/>
        <v>1025.2237514834194</v>
      </c>
    </row>
    <row r="39" spans="1:14">
      <c r="A39" t="s">
        <v>138</v>
      </c>
      <c r="B39" s="837" t="str">
        <f>VLOOKUP(A39,EQUIPOS!A9:D154,3,FALSE)</f>
        <v>Camioneta D-300</v>
      </c>
      <c r="C39" s="838"/>
      <c r="D39" s="838"/>
      <c r="E39" s="838"/>
      <c r="F39" s="838"/>
      <c r="G39" s="838"/>
      <c r="H39" s="839"/>
      <c r="I39" s="267"/>
      <c r="J39" s="268"/>
      <c r="K39" s="269">
        <f>VLOOKUP(A39,EQUIPOS!A9:D166,4,FALSE)</f>
        <v>55692.38433995426</v>
      </c>
      <c r="L39" s="270"/>
      <c r="M39" s="271">
        <v>60</v>
      </c>
      <c r="N39" s="272">
        <f t="shared" si="0"/>
        <v>928.2064056659043</v>
      </c>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N84*M46</f>
        <v>22.390442043167496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2133.5512733582154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43087.489870765363</v>
      </c>
      <c r="N53" s="272">
        <f t="shared" ref="N53:N54" si="1">K53*M53</f>
        <v>301.61242909535753</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1955.2457762350655</v>
      </c>
      <c r="N54" s="272">
        <f t="shared" si="1"/>
        <v>234.62949314820784</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19"/>
      <c r="C61" s="820"/>
      <c r="D61" s="820"/>
      <c r="E61" s="820"/>
      <c r="F61" s="820"/>
      <c r="G61" s="820"/>
      <c r="H61" s="820"/>
      <c r="I61" s="821"/>
      <c r="J61" s="42"/>
      <c r="K61" s="44"/>
      <c r="L61" s="822"/>
      <c r="M61" s="823"/>
      <c r="N61" s="45"/>
    </row>
    <row r="62" spans="1:14" ht="15.75" thickBot="1">
      <c r="B62" s="824" t="s">
        <v>953</v>
      </c>
      <c r="C62" s="825"/>
      <c r="D62" s="825"/>
      <c r="E62" s="825"/>
      <c r="F62" s="825"/>
      <c r="G62" s="825"/>
      <c r="H62" s="825"/>
      <c r="I62" s="825"/>
      <c r="J62" s="825"/>
      <c r="K62" s="825"/>
      <c r="L62" s="825"/>
      <c r="M62" s="826"/>
      <c r="N62" s="394">
        <f>SUM(N53:N61)</f>
        <v>536.24192224356534</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7" t="s">
        <v>961</v>
      </c>
      <c r="M66" s="80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8">
        <f>VLOOKUP(A67,TRANSPORTE!A6:D120,4,FALSE)</f>
        <v>1122.7940548877348</v>
      </c>
      <c r="M67" s="829"/>
      <c r="N67" s="287">
        <f>L67*K67</f>
        <v>7.8595583842141439</v>
      </c>
    </row>
    <row r="68" spans="1:15">
      <c r="B68" s="46"/>
      <c r="C68" s="47"/>
      <c r="D68" s="47"/>
      <c r="E68" s="47"/>
      <c r="F68" s="47"/>
      <c r="G68" s="47"/>
      <c r="H68" s="311"/>
      <c r="I68" s="279"/>
      <c r="J68" s="286"/>
      <c r="K68" s="279"/>
      <c r="L68" s="828"/>
      <c r="M68" s="829"/>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3"/>
      <c r="M72" s="814"/>
      <c r="N72" s="127"/>
    </row>
    <row r="73" spans="1:15" ht="15.75" thickBot="1">
      <c r="B73" s="830" t="s">
        <v>953</v>
      </c>
      <c r="C73" s="831"/>
      <c r="D73" s="831"/>
      <c r="E73" s="831"/>
      <c r="F73" s="831"/>
      <c r="G73" s="831"/>
      <c r="H73" s="831"/>
      <c r="I73" s="831"/>
      <c r="J73" s="831"/>
      <c r="K73" s="831"/>
      <c r="L73" s="831"/>
      <c r="M73" s="832"/>
      <c r="N73" s="104">
        <f>N67+N68+N69+N70+N71</f>
        <v>7.8595583842141439</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0" t="s">
        <v>963</v>
      </c>
      <c r="C77" s="851"/>
      <c r="D77" s="851"/>
      <c r="E77" s="851"/>
      <c r="F77" s="851"/>
      <c r="G77" s="851"/>
      <c r="H77" s="851"/>
      <c r="I77" s="73" t="s">
        <v>964</v>
      </c>
      <c r="J77" s="75" t="s">
        <v>1410</v>
      </c>
      <c r="K77" s="74" t="s">
        <v>966</v>
      </c>
      <c r="L77" s="852" t="s">
        <v>950</v>
      </c>
      <c r="M77" s="853"/>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1"/>
      <c r="C83" s="812"/>
      <c r="D83" s="812"/>
      <c r="E83" s="812"/>
      <c r="F83" s="812"/>
      <c r="G83" s="812"/>
      <c r="H83" s="812"/>
      <c r="I83" s="126"/>
      <c r="J83" s="126"/>
      <c r="K83" s="126"/>
      <c r="L83" s="912"/>
      <c r="M83" s="912"/>
      <c r="N83" s="45"/>
    </row>
    <row r="84" spans="1:14" ht="15.75" thickBot="1">
      <c r="B84" s="830" t="s">
        <v>953</v>
      </c>
      <c r="C84" s="831"/>
      <c r="D84" s="831"/>
      <c r="E84" s="831"/>
      <c r="F84" s="831"/>
      <c r="G84" s="831"/>
      <c r="H84" s="831"/>
      <c r="I84" s="831"/>
      <c r="J84" s="831"/>
      <c r="K84" s="831"/>
      <c r="L84" s="831"/>
      <c r="M84" s="832"/>
      <c r="N84" s="301">
        <f>SUM(N78:N83)</f>
        <v>447.80884086334993</v>
      </c>
    </row>
    <row r="85" spans="1:14" ht="15.75" thickBot="1">
      <c r="B85" s="33"/>
      <c r="C85" s="34"/>
      <c r="D85" s="34"/>
      <c r="E85" s="34"/>
      <c r="F85" s="34"/>
      <c r="G85" s="34"/>
      <c r="H85" s="34"/>
      <c r="I85" s="34"/>
      <c r="J85" s="34"/>
      <c r="K85" s="34"/>
      <c r="L85" s="34"/>
      <c r="M85" s="34"/>
      <c r="N85" s="35"/>
    </row>
    <row r="86" spans="1:14" ht="15.75" thickBot="1">
      <c r="B86" s="824" t="s">
        <v>967</v>
      </c>
      <c r="C86" s="825"/>
      <c r="D86" s="825"/>
      <c r="E86" s="825"/>
      <c r="F86" s="825"/>
      <c r="G86" s="825"/>
      <c r="H86" s="825"/>
      <c r="I86" s="825"/>
      <c r="J86" s="825"/>
      <c r="K86" s="825"/>
      <c r="L86" s="825"/>
      <c r="M86" s="826"/>
      <c r="N86" s="99">
        <f>N48+N62+N73+N84</f>
        <v>3125.4615948493451</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5" t="s">
        <v>969</v>
      </c>
      <c r="C90" s="816"/>
      <c r="D90" s="816"/>
      <c r="E90" s="816"/>
      <c r="F90" s="816"/>
      <c r="G90" s="816"/>
      <c r="H90" s="816"/>
      <c r="I90" s="314"/>
      <c r="J90" s="334"/>
      <c r="K90" s="302" t="s">
        <v>970</v>
      </c>
      <c r="L90" s="854" t="s">
        <v>971</v>
      </c>
      <c r="M90" s="855"/>
      <c r="N90" s="303"/>
    </row>
    <row r="91" spans="1:14">
      <c r="B91" s="856" t="s">
        <v>972</v>
      </c>
      <c r="C91" s="857"/>
      <c r="D91" s="857"/>
      <c r="E91" s="857"/>
      <c r="F91" s="857"/>
      <c r="G91" s="857"/>
      <c r="H91" s="857"/>
      <c r="I91" s="87"/>
      <c r="J91" s="88"/>
      <c r="K91" s="304">
        <v>0.2</v>
      </c>
      <c r="L91" s="858">
        <f>N86*K91</f>
        <v>625.0923189698691</v>
      </c>
      <c r="M91" s="859"/>
      <c r="N91" s="51"/>
    </row>
    <row r="92" spans="1:14">
      <c r="B92" s="89" t="s">
        <v>973</v>
      </c>
      <c r="C92" s="90"/>
      <c r="D92" s="90"/>
      <c r="E92" s="90"/>
      <c r="F92" s="90"/>
      <c r="G92" s="90"/>
      <c r="H92" s="90"/>
      <c r="I92" s="87"/>
      <c r="J92" s="88"/>
      <c r="K92" s="304">
        <v>0.05</v>
      </c>
      <c r="L92" s="858">
        <f>N86*K92</f>
        <v>156.27307974246727</v>
      </c>
      <c r="M92" s="859"/>
      <c r="N92" s="51"/>
    </row>
    <row r="93" spans="1:14" ht="15.75" thickBot="1">
      <c r="B93" s="91" t="s">
        <v>974</v>
      </c>
      <c r="C93" s="92"/>
      <c r="D93" s="92"/>
      <c r="E93" s="92"/>
      <c r="F93" s="92"/>
      <c r="G93" s="92"/>
      <c r="H93" s="92"/>
      <c r="I93" s="93"/>
      <c r="J93" s="94"/>
      <c r="K93" s="305">
        <v>0.05</v>
      </c>
      <c r="L93" s="860">
        <f>N86*K93</f>
        <v>156.27307974246727</v>
      </c>
      <c r="M93" s="861"/>
      <c r="N93" s="51"/>
    </row>
    <row r="94" spans="1:14" ht="15.75" thickBot="1">
      <c r="B94" s="824" t="s">
        <v>953</v>
      </c>
      <c r="C94" s="825"/>
      <c r="D94" s="825"/>
      <c r="E94" s="825"/>
      <c r="F94" s="825"/>
      <c r="G94" s="825"/>
      <c r="H94" s="825"/>
      <c r="I94" s="825"/>
      <c r="J94" s="825"/>
      <c r="K94" s="825"/>
      <c r="L94" s="825"/>
      <c r="M94" s="826"/>
      <c r="N94" s="52">
        <f>L91+L92+L93</f>
        <v>937.6384784548037</v>
      </c>
    </row>
    <row r="95" spans="1:14" ht="15.75" thickBot="1">
      <c r="B95" s="33"/>
      <c r="C95" s="34"/>
      <c r="D95" s="34"/>
      <c r="E95" s="34"/>
      <c r="F95" s="34"/>
      <c r="G95" s="34"/>
      <c r="H95" s="34"/>
      <c r="I95" s="34"/>
      <c r="J95" s="34"/>
      <c r="K95" s="34"/>
      <c r="L95" s="34"/>
      <c r="M95" s="34"/>
      <c r="N95" s="35"/>
    </row>
    <row r="96" spans="1:14" ht="15.75" thickBot="1">
      <c r="A96" t="s">
        <v>2016</v>
      </c>
      <c r="B96" s="824" t="s">
        <v>975</v>
      </c>
      <c r="C96" s="825"/>
      <c r="D96" s="825"/>
      <c r="E96" s="825"/>
      <c r="F96" s="825"/>
      <c r="G96" s="825"/>
      <c r="H96" s="825"/>
      <c r="I96" s="825"/>
      <c r="J96" s="825"/>
      <c r="K96" s="825"/>
      <c r="L96" s="825"/>
      <c r="M96" s="826"/>
      <c r="N96" s="188">
        <f>N86+N94</f>
        <v>4063.1000733041487</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2" t="s">
        <v>2218</v>
      </c>
      <c r="C113" s="863"/>
      <c r="D113" s="863"/>
      <c r="E113" s="863"/>
      <c r="F113" s="863"/>
      <c r="G113" s="863"/>
      <c r="H113" s="863"/>
      <c r="I113" s="863"/>
      <c r="J113" s="863"/>
      <c r="K113" s="863"/>
      <c r="L113" s="863"/>
      <c r="M113" s="863"/>
      <c r="N113" s="864"/>
    </row>
    <row r="114" spans="2:14" ht="15" customHeight="1">
      <c r="B114" s="862"/>
      <c r="C114" s="863"/>
      <c r="D114" s="863"/>
      <c r="E114" s="863"/>
      <c r="F114" s="863"/>
      <c r="G114" s="863"/>
      <c r="H114" s="863"/>
      <c r="I114" s="863"/>
      <c r="J114" s="863"/>
      <c r="K114" s="863"/>
      <c r="L114" s="863"/>
      <c r="M114" s="863"/>
      <c r="N114" s="864"/>
    </row>
    <row r="115" spans="2:14" ht="30" customHeight="1">
      <c r="B115" s="865" t="s">
        <v>2219</v>
      </c>
      <c r="C115" s="866"/>
      <c r="D115" s="866"/>
      <c r="E115" s="866"/>
      <c r="F115" s="866"/>
      <c r="G115" s="866"/>
      <c r="H115" s="866"/>
      <c r="I115" s="866"/>
      <c r="J115" s="866"/>
      <c r="K115" s="866"/>
      <c r="L115" s="866"/>
      <c r="M115" s="866"/>
      <c r="N115" s="867"/>
    </row>
    <row r="116" spans="2:14">
      <c r="B116" s="865"/>
      <c r="C116" s="866"/>
      <c r="D116" s="866"/>
      <c r="E116" s="866"/>
      <c r="F116" s="866"/>
      <c r="G116" s="866"/>
      <c r="H116" s="866"/>
      <c r="I116" s="866"/>
      <c r="J116" s="866"/>
      <c r="K116" s="866"/>
      <c r="L116" s="866"/>
      <c r="M116" s="866"/>
      <c r="N116" s="867"/>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1"/>
      <c r="K126" s="801"/>
      <c r="L126" s="801"/>
      <c r="M126" s="801"/>
      <c r="N126" s="802"/>
    </row>
    <row r="127" spans="2:14" ht="15.75" thickBot="1">
      <c r="B127" s="261" t="s">
        <v>2221</v>
      </c>
      <c r="C127" s="393"/>
      <c r="D127" s="393"/>
      <c r="E127" s="57"/>
      <c r="F127" s="57"/>
      <c r="G127" s="57"/>
      <c r="H127" s="57"/>
      <c r="I127" s="57"/>
      <c r="J127" s="803"/>
      <c r="K127" s="803"/>
      <c r="L127" s="803"/>
      <c r="M127" s="803"/>
      <c r="N127"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3294.1755317414422</v>
      </c>
      <c r="L36" s="270"/>
      <c r="M36" s="271">
        <v>6.25</v>
      </c>
      <c r="N36" s="272">
        <f t="shared" ref="N36:N41" si="0">K36/M36</f>
        <v>527.0680850786307</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50</v>
      </c>
      <c r="N37" s="272">
        <f t="shared" si="0"/>
        <v>1230.2685017801034</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26953.725722458861</v>
      </c>
      <c r="L38" s="270"/>
      <c r="M38" s="271">
        <v>3.75</v>
      </c>
      <c r="N38" s="272">
        <f t="shared" si="0"/>
        <v>7187.6601926556959</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3480.6346362862091</v>
      </c>
      <c r="L39" s="270"/>
      <c r="M39" s="271">
        <v>6.25</v>
      </c>
      <c r="N39" s="272">
        <f t="shared" si="0"/>
        <v>556.9015418057935</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33131.130752938181</v>
      </c>
      <c r="L40" s="270"/>
      <c r="M40" s="271">
        <v>6.25</v>
      </c>
      <c r="N40" s="272">
        <f t="shared" si="0"/>
        <v>5300.9809204701087</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10223.288272993826</v>
      </c>
      <c r="L41" s="270"/>
      <c r="M41" s="271">
        <v>6.25</v>
      </c>
      <c r="N41" s="272">
        <f t="shared" si="0"/>
        <v>1635.7261236790123</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971.20648722881606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17409.81185269816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4207.3030555039168</v>
      </c>
      <c r="N53" s="272">
        <f>K53*M53</f>
        <v>25808.687724734671</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3737.704856061177</v>
      </c>
      <c r="N54" s="272">
        <f>K54*M54</f>
        <v>1384.3351318745101</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1359.315052824398</v>
      </c>
      <c r="N55" s="272">
        <f>K55*M55</f>
        <v>1510.3500586937755</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10516.667577136397</v>
      </c>
      <c r="N56" s="272">
        <f>K56*M56</f>
        <v>11685.18619681822</v>
      </c>
    </row>
    <row r="57" spans="1:14">
      <c r="A57" s="144" t="s">
        <v>778</v>
      </c>
      <c r="B57" s="819" t="str">
        <f>VLOOKUP(A57,MATERIALES!A7:D373,3,FALSE)</f>
        <v>Antisol blanco (presentación 20 kg)</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tr">
        <f>VLOOKUP(A57,MATERIALES!A11:D649,2,FALSE)</f>
        <v>kg</v>
      </c>
      <c r="K57" s="44">
        <v>1.1200000000000001</v>
      </c>
      <c r="L57" s="828">
        <f>VLOOKUP(A57,MATERIALES!A4:D373,4,FALSE)</f>
        <v>6112.5599908401246</v>
      </c>
      <c r="M57" s="829"/>
      <c r="N57" s="272">
        <f>K57*L57</f>
        <v>6846.0671897409402</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415536.10424730042</v>
      </c>
      <c r="N58" s="272">
        <f>K58*M58</f>
        <v>419691.46528977342</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466926.09159163554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1827.0921438627684</v>
      </c>
      <c r="M66" s="829"/>
      <c r="N66" s="287">
        <f>K66*L66</f>
        <v>1845.3630653013961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1845.3630653013961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495893.33138192323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99178.666276384654</v>
      </c>
      <c r="M90" s="859"/>
      <c r="N90" s="51"/>
    </row>
    <row r="91" spans="1:14">
      <c r="B91" s="89" t="s">
        <v>973</v>
      </c>
      <c r="C91" s="90"/>
      <c r="D91" s="90"/>
      <c r="E91" s="90"/>
      <c r="F91" s="90"/>
      <c r="G91" s="90"/>
      <c r="H91" s="90"/>
      <c r="I91" s="87"/>
      <c r="J91" s="88"/>
      <c r="K91" s="304">
        <v>0.05</v>
      </c>
      <c r="L91" s="858">
        <f>N85*K91</f>
        <v>24794.666569096164</v>
      </c>
      <c r="M91" s="859"/>
      <c r="N91" s="51"/>
    </row>
    <row r="92" spans="1:14" ht="15.75" thickBot="1">
      <c r="B92" s="91" t="s">
        <v>974</v>
      </c>
      <c r="C92" s="92"/>
      <c r="D92" s="92"/>
      <c r="E92" s="92"/>
      <c r="F92" s="92"/>
      <c r="G92" s="92"/>
      <c r="H92" s="92"/>
      <c r="I92" s="93"/>
      <c r="J92" s="94"/>
      <c r="K92" s="305">
        <v>0.05</v>
      </c>
      <c r="L92" s="860">
        <f>N85*K92</f>
        <v>24794.666569096164</v>
      </c>
      <c r="M92" s="861"/>
      <c r="N92" s="51"/>
    </row>
    <row r="93" spans="1:14" ht="15.75" thickBot="1">
      <c r="B93" s="824" t="s">
        <v>953</v>
      </c>
      <c r="C93" s="825"/>
      <c r="D93" s="825"/>
      <c r="E93" s="825"/>
      <c r="F93" s="825"/>
      <c r="G93" s="825"/>
      <c r="H93" s="825"/>
      <c r="I93" s="825"/>
      <c r="J93" s="825"/>
      <c r="K93" s="825"/>
      <c r="L93" s="825"/>
      <c r="M93" s="826"/>
      <c r="N93" s="52">
        <f>L90+L91+L92</f>
        <v>148767.99941457697</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644661.3307965002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3294.1755317414422</v>
      </c>
      <c r="L36" s="270"/>
      <c r="M36" s="271">
        <v>6.25</v>
      </c>
      <c r="N36" s="272">
        <f t="shared" ref="N36:N41" si="0">K36/M36</f>
        <v>527.0680850786307</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61513.42508900517</v>
      </c>
      <c r="L37" s="270"/>
      <c r="M37" s="271">
        <v>50</v>
      </c>
      <c r="N37" s="272">
        <f t="shared" si="0"/>
        <v>1230.2685017801034</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26953.725722458861</v>
      </c>
      <c r="L38" s="270"/>
      <c r="M38" s="271">
        <v>3.75</v>
      </c>
      <c r="N38" s="272">
        <f t="shared" si="0"/>
        <v>7187.6601926556959</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3480.6346362862091</v>
      </c>
      <c r="L39" s="270"/>
      <c r="M39" s="271">
        <v>6.25</v>
      </c>
      <c r="N39" s="272">
        <f t="shared" si="0"/>
        <v>556.9015418057935</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33131.130752938181</v>
      </c>
      <c r="L40" s="270"/>
      <c r="M40" s="271">
        <v>6.25</v>
      </c>
      <c r="N40" s="272">
        <f t="shared" si="0"/>
        <v>5300.9809204701087</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10223.288272993826</v>
      </c>
      <c r="L41" s="270"/>
      <c r="M41" s="271">
        <v>6.25</v>
      </c>
      <c r="N41" s="272">
        <f t="shared" si="0"/>
        <v>1635.7261236790123</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971.20648722881606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17409.81185269816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4207.3030555039168</v>
      </c>
      <c r="N53" s="272">
        <f>K53*M53</f>
        <v>25808.687724734671</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9345.7143964356455</v>
      </c>
      <c r="N54" s="272">
        <f>K54*M54</f>
        <v>10467.200124007924</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3737.704856061177</v>
      </c>
      <c r="N55" s="272">
        <f>K55*M55</f>
        <v>1384.3351318745101</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1359.315052824398</v>
      </c>
      <c r="N56" s="272">
        <f>K56*M56</f>
        <v>1510.3500586937755</v>
      </c>
    </row>
    <row r="57" spans="1:14">
      <c r="A57" s="144" t="s">
        <v>646</v>
      </c>
      <c r="B57" s="819" t="str">
        <f>VLOOKUP(A57,MATERIALES!A7:D373,3,FALSE)</f>
        <v>Sello de silicona o sellador autonivelante</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
        <v>144</v>
      </c>
      <c r="K57" s="44">
        <v>1.1111111111111112</v>
      </c>
      <c r="L57" s="828">
        <f>VLOOKUP(A57,MATERIALES!A4:D373,4,FALSE)</f>
        <v>10516.667577136397</v>
      </c>
      <c r="M57" s="829"/>
      <c r="N57" s="272">
        <f>K57*L57</f>
        <v>11685.18619681822</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6112.5599908401246</v>
      </c>
      <c r="N58" s="272">
        <f>K58*M58</f>
        <v>6846.0671897409402</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415536.10424730042</v>
      </c>
      <c r="N59" s="272">
        <f>K59*M59</f>
        <v>419691.46528977342</v>
      </c>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477393.29171564349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1827.0921438627684</v>
      </c>
      <c r="M66" s="829"/>
      <c r="N66" s="287">
        <f>K66*L66</f>
        <v>1845.3630653013961</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1845.3630653013961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506360.53150593117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101272.10630118624</v>
      </c>
      <c r="M90" s="859"/>
      <c r="N90" s="51"/>
    </row>
    <row r="91" spans="1:14">
      <c r="B91" s="89" t="s">
        <v>973</v>
      </c>
      <c r="C91" s="90"/>
      <c r="D91" s="90"/>
      <c r="E91" s="90"/>
      <c r="F91" s="90"/>
      <c r="G91" s="90"/>
      <c r="H91" s="90"/>
      <c r="I91" s="87"/>
      <c r="J91" s="88"/>
      <c r="K91" s="304">
        <v>0.05</v>
      </c>
      <c r="L91" s="858">
        <f>N85*K91</f>
        <v>25318.026575296561</v>
      </c>
      <c r="M91" s="859"/>
      <c r="N91" s="51"/>
    </row>
    <row r="92" spans="1:14" ht="15.75" thickBot="1">
      <c r="B92" s="91" t="s">
        <v>974</v>
      </c>
      <c r="C92" s="92"/>
      <c r="D92" s="92"/>
      <c r="E92" s="92"/>
      <c r="F92" s="92"/>
      <c r="G92" s="92"/>
      <c r="H92" s="92"/>
      <c r="I92" s="93"/>
      <c r="J92" s="94"/>
      <c r="K92" s="305">
        <v>0.05</v>
      </c>
      <c r="L92" s="860">
        <f>N85*K92</f>
        <v>25318.026575296561</v>
      </c>
      <c r="M92" s="861"/>
      <c r="N92" s="51"/>
    </row>
    <row r="93" spans="1:14" ht="15.75" thickBot="1">
      <c r="B93" s="824" t="s">
        <v>953</v>
      </c>
      <c r="C93" s="825"/>
      <c r="D93" s="825"/>
      <c r="E93" s="825"/>
      <c r="F93" s="825"/>
      <c r="G93" s="825"/>
      <c r="H93" s="825"/>
      <c r="I93" s="825"/>
      <c r="J93" s="825"/>
      <c r="K93" s="825"/>
      <c r="L93" s="825"/>
      <c r="M93" s="826"/>
      <c r="N93" s="52">
        <f>L90+L91+L92</f>
        <v>151908.15945177936</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658268.6909577105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716.58777161014052</v>
      </c>
      <c r="N49" s="272">
        <f>K49*M49</f>
        <v>716.58777161014052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716.58777161014052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716.58777161014052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143.31755432202812</v>
      </c>
      <c r="M83" s="859"/>
      <c r="N83" s="51"/>
    </row>
    <row r="84" spans="1:14">
      <c r="B84" s="89" t="s">
        <v>973</v>
      </c>
      <c r="C84" s="90"/>
      <c r="D84" s="90"/>
      <c r="E84" s="90"/>
      <c r="F84" s="90"/>
      <c r="G84" s="90"/>
      <c r="H84" s="90"/>
      <c r="I84" s="87"/>
      <c r="J84" s="88"/>
      <c r="K84" s="304">
        <v>0.05</v>
      </c>
      <c r="L84" s="858">
        <f>N78*K84</f>
        <v>35.829388580507029</v>
      </c>
      <c r="M84" s="859"/>
      <c r="N84" s="51"/>
    </row>
    <row r="85" spans="1:14" ht="15.75" thickBot="1">
      <c r="B85" s="91" t="s">
        <v>974</v>
      </c>
      <c r="C85" s="92"/>
      <c r="D85" s="92"/>
      <c r="E85" s="92"/>
      <c r="F85" s="92"/>
      <c r="G85" s="92"/>
      <c r="H85" s="92"/>
      <c r="I85" s="93"/>
      <c r="J85" s="94"/>
      <c r="K85" s="305">
        <v>0.05</v>
      </c>
      <c r="L85" s="860">
        <f>N78*K85</f>
        <v>35.829388580507029</v>
      </c>
      <c r="M85" s="861"/>
      <c r="N85" s="51"/>
    </row>
    <row r="86" spans="1:14" ht="15.75" thickBot="1">
      <c r="B86" s="824" t="s">
        <v>953</v>
      </c>
      <c r="C86" s="825"/>
      <c r="D86" s="825"/>
      <c r="E86" s="825"/>
      <c r="F86" s="825"/>
      <c r="G86" s="825"/>
      <c r="H86" s="825"/>
      <c r="I86" s="825"/>
      <c r="J86" s="825"/>
      <c r="K86" s="825"/>
      <c r="L86" s="825"/>
      <c r="M86" s="826"/>
      <c r="N86" s="52">
        <f>L83+L84+L85</f>
        <v>214.9763314830422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931.56410309318267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9.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638.30318544951172</v>
      </c>
      <c r="N49" s="272">
        <f>K49*M49</f>
        <v>638.30318544951172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638.30318544951172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638.30318544951172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127.66063708990235</v>
      </c>
      <c r="M83" s="859"/>
      <c r="N83" s="51"/>
    </row>
    <row r="84" spans="1:14">
      <c r="B84" s="89" t="s">
        <v>973</v>
      </c>
      <c r="C84" s="90"/>
      <c r="D84" s="90"/>
      <c r="E84" s="90"/>
      <c r="F84" s="90"/>
      <c r="G84" s="90"/>
      <c r="H84" s="90"/>
      <c r="I84" s="87"/>
      <c r="J84" s="88"/>
      <c r="K84" s="304">
        <v>0.05</v>
      </c>
      <c r="L84" s="858">
        <f>N78*K84</f>
        <v>31.915159272475588</v>
      </c>
      <c r="M84" s="859"/>
      <c r="N84" s="51"/>
    </row>
    <row r="85" spans="1:14" ht="15.75" thickBot="1">
      <c r="B85" s="91" t="s">
        <v>974</v>
      </c>
      <c r="C85" s="92"/>
      <c r="D85" s="92"/>
      <c r="E85" s="92"/>
      <c r="F85" s="92"/>
      <c r="G85" s="92"/>
      <c r="H85" s="92"/>
      <c r="I85" s="93"/>
      <c r="J85" s="94"/>
      <c r="K85" s="305">
        <v>0.05</v>
      </c>
      <c r="L85" s="860">
        <f>N78*K85</f>
        <v>31.915159272475588</v>
      </c>
      <c r="M85" s="861"/>
      <c r="N85" s="51"/>
    </row>
    <row r="86" spans="1:14" ht="15.75" thickBot="1">
      <c r="B86" s="824" t="s">
        <v>953</v>
      </c>
      <c r="C86" s="825"/>
      <c r="D86" s="825"/>
      <c r="E86" s="825"/>
      <c r="F86" s="825"/>
      <c r="G86" s="825"/>
      <c r="H86" s="825"/>
      <c r="I86" s="825"/>
      <c r="J86" s="825"/>
      <c r="K86" s="825"/>
      <c r="L86" s="825"/>
      <c r="M86" s="826"/>
      <c r="N86" s="52">
        <f>L83+L84+L85</f>
        <v>191.49095563485352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829.79414108436526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505.12377693565759</v>
      </c>
      <c r="N49" s="272">
        <f>K49*M49</f>
        <v>505.12377693565759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505.12377693565759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505.12377693565759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101.02475538713152</v>
      </c>
      <c r="M83" s="859"/>
      <c r="N83" s="51"/>
    </row>
    <row r="84" spans="1:14">
      <c r="B84" s="89" t="s">
        <v>973</v>
      </c>
      <c r="C84" s="90"/>
      <c r="D84" s="90"/>
      <c r="E84" s="90"/>
      <c r="F84" s="90"/>
      <c r="G84" s="90"/>
      <c r="H84" s="90"/>
      <c r="I84" s="87"/>
      <c r="J84" s="88"/>
      <c r="K84" s="304">
        <v>0.05</v>
      </c>
      <c r="L84" s="858">
        <f>N78*K84</f>
        <v>25.25618884678288</v>
      </c>
      <c r="M84" s="859"/>
      <c r="N84" s="51"/>
    </row>
    <row r="85" spans="1:14" ht="15.75" thickBot="1">
      <c r="B85" s="91" t="s">
        <v>974</v>
      </c>
      <c r="C85" s="92"/>
      <c r="D85" s="92"/>
      <c r="E85" s="92"/>
      <c r="F85" s="92"/>
      <c r="G85" s="92"/>
      <c r="H85" s="92"/>
      <c r="I85" s="93"/>
      <c r="J85" s="94"/>
      <c r="K85" s="305">
        <v>0.05</v>
      </c>
      <c r="L85" s="860">
        <f>N78*K85</f>
        <v>25.25618884678288</v>
      </c>
      <c r="M85" s="861"/>
      <c r="N85" s="51"/>
    </row>
    <row r="86" spans="1:14" ht="15.75" thickBot="1">
      <c r="B86" s="824" t="s">
        <v>953</v>
      </c>
      <c r="C86" s="825"/>
      <c r="D86" s="825"/>
      <c r="E86" s="825"/>
      <c r="F86" s="825"/>
      <c r="G86" s="825"/>
      <c r="H86" s="825"/>
      <c r="I86" s="825"/>
      <c r="J86" s="825"/>
      <c r="K86" s="825"/>
      <c r="L86" s="825"/>
      <c r="M86" s="826"/>
      <c r="N86" s="52">
        <f>L83+L84+L85</f>
        <v>151.53713308069729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656.66091001635482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3294.1755317414422</v>
      </c>
      <c r="L36" s="270"/>
      <c r="M36" s="271">
        <v>30</v>
      </c>
      <c r="N36" s="272">
        <f>K36/M36</f>
        <v>109.80585105804808</v>
      </c>
    </row>
    <row r="37" spans="1:14">
      <c r="A37" t="s">
        <v>363</v>
      </c>
      <c r="B37" s="837" t="str">
        <f>VLOOKUP(A37,EQUIPOS!A7:D154,3,FALSE)</f>
        <v>Vibrador de concreto, Motor de 3 hp a 18.000 rpm Mangueras de 4 mt</v>
      </c>
      <c r="C37" s="838"/>
      <c r="D37" s="838"/>
      <c r="E37" s="838"/>
      <c r="F37" s="838"/>
      <c r="G37" s="838"/>
      <c r="H37" s="839"/>
      <c r="I37" s="267"/>
      <c r="J37" s="268"/>
      <c r="K37" s="269">
        <f>VLOOKUP(A37,EQUIPOS!A7:D164,4,FALSE)</f>
        <v>10223.288272993826</v>
      </c>
      <c r="L37" s="270"/>
      <c r="M37" s="271">
        <v>30</v>
      </c>
      <c r="N37" s="272">
        <f>K37/M37</f>
        <v>340.77627576646086</v>
      </c>
    </row>
    <row r="38" spans="1:14">
      <c r="A38" t="s">
        <v>228</v>
      </c>
      <c r="B38" s="837" t="str">
        <f>VLOOKUP(A38,EQUIPOS!A8:D154,3,FALSE)</f>
        <v xml:space="preserve">Formaleta metálica (concreto hidráulico)
</v>
      </c>
      <c r="C38" s="838"/>
      <c r="D38" s="838"/>
      <c r="E38" s="838"/>
      <c r="F38" s="838"/>
      <c r="G38" s="838"/>
      <c r="H38" s="839"/>
      <c r="I38" s="840"/>
      <c r="J38" s="821"/>
      <c r="K38" s="269">
        <f>VLOOKUP(A38,EQUIPOS!A8:D165,4,FALSE)</f>
        <v>3480.6346362862091</v>
      </c>
      <c r="L38" s="841">
        <v>0.33329999999999999</v>
      </c>
      <c r="M38" s="842"/>
      <c r="N38" s="272">
        <f>K38/L38</f>
        <v>10442.948203678996</v>
      </c>
    </row>
    <row r="39" spans="1:14">
      <c r="B39" s="837"/>
      <c r="C39" s="838"/>
      <c r="D39" s="838"/>
      <c r="E39" s="838"/>
      <c r="F39" s="838"/>
      <c r="G39" s="838"/>
      <c r="H39" s="839"/>
      <c r="I39" s="36"/>
      <c r="J39" s="37"/>
      <c r="K39" s="269"/>
      <c r="L39" s="276"/>
      <c r="M39" s="277"/>
      <c r="N39" s="272"/>
    </row>
    <row r="40" spans="1:14">
      <c r="B40" s="320"/>
      <c r="C40" s="321"/>
      <c r="D40" s="321"/>
      <c r="E40" s="323"/>
      <c r="F40" s="323"/>
      <c r="G40" s="323"/>
      <c r="H40" s="125"/>
      <c r="I40" s="36"/>
      <c r="J40" s="37"/>
      <c r="K40" s="274"/>
      <c r="L40" s="276"/>
      <c r="M40" s="277"/>
      <c r="N40" s="278"/>
    </row>
    <row r="41" spans="1:14">
      <c r="B41" s="844" t="s">
        <v>952</v>
      </c>
      <c r="C41" s="845"/>
      <c r="D41" s="845"/>
      <c r="E41" s="38"/>
      <c r="F41" s="39"/>
      <c r="G41" s="39"/>
      <c r="H41" s="40"/>
      <c r="I41" s="36"/>
      <c r="J41" s="37"/>
      <c r="K41" s="279"/>
      <c r="L41" s="276"/>
      <c r="M41" s="401">
        <v>0.1</v>
      </c>
      <c r="N41" s="344">
        <f>N72*M41</f>
        <v>224.88926817266997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11118.419598676175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415536.10424730042</v>
      </c>
      <c r="N48" s="272">
        <f>K48*M48</f>
        <v>419691.46528977342</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19"/>
      <c r="C51" s="820"/>
      <c r="D51" s="820"/>
      <c r="E51" s="820"/>
      <c r="F51" s="820"/>
      <c r="G51" s="820"/>
      <c r="H51" s="820"/>
      <c r="I51" s="821"/>
      <c r="J51" s="42"/>
      <c r="K51" s="44"/>
      <c r="L51" s="822"/>
      <c r="M51" s="823"/>
      <c r="N51" s="45"/>
    </row>
    <row r="52" spans="1:14" ht="15.75" thickBot="1">
      <c r="B52" s="824" t="s">
        <v>953</v>
      </c>
      <c r="C52" s="825"/>
      <c r="D52" s="825"/>
      <c r="E52" s="825"/>
      <c r="F52" s="825"/>
      <c r="G52" s="825"/>
      <c r="H52" s="825"/>
      <c r="I52" s="825"/>
      <c r="J52" s="825"/>
      <c r="K52" s="825"/>
      <c r="L52" s="825"/>
      <c r="M52" s="826"/>
      <c r="N52" s="394">
        <f>SUM(N48:N51)</f>
        <v>419691.46528977342</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7" t="s">
        <v>961</v>
      </c>
      <c r="M56" s="80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8">
        <f>VLOOKUP(A57,TRANSPORTE!A5:D117,4,FALSE)</f>
        <v>1827.0921438627684</v>
      </c>
      <c r="M57" s="829"/>
      <c r="N57" s="287">
        <f>K57*L57</f>
        <v>1845.3630653013961</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SUM(N57:N61)</f>
        <v>1845.3630653013961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SUM(N67:N71)</f>
        <v>2248.8926817266997</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N43+N52+N62+N72</f>
        <v>434904.14063547767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86980.828127095534</v>
      </c>
      <c r="M79" s="859"/>
      <c r="N79" s="51"/>
    </row>
    <row r="80" spans="1:15">
      <c r="B80" s="89" t="s">
        <v>973</v>
      </c>
      <c r="C80" s="90"/>
      <c r="D80" s="90"/>
      <c r="E80" s="90"/>
      <c r="F80" s="90"/>
      <c r="G80" s="90"/>
      <c r="H80" s="90"/>
      <c r="I80" s="87"/>
      <c r="J80" s="88"/>
      <c r="K80" s="304">
        <v>0.05</v>
      </c>
      <c r="L80" s="858">
        <f>N74*K80</f>
        <v>21745.207031773884</v>
      </c>
      <c r="M80" s="859"/>
      <c r="N80" s="51"/>
    </row>
    <row r="81" spans="1:14" ht="15.75" thickBot="1">
      <c r="B81" s="91" t="s">
        <v>974</v>
      </c>
      <c r="C81" s="92"/>
      <c r="D81" s="92"/>
      <c r="E81" s="92"/>
      <c r="F81" s="92"/>
      <c r="G81" s="92"/>
      <c r="H81" s="92"/>
      <c r="I81" s="93"/>
      <c r="J81" s="94"/>
      <c r="K81" s="305">
        <v>0.05</v>
      </c>
      <c r="L81" s="860">
        <f>N74*K81</f>
        <v>21745.207031773884</v>
      </c>
      <c r="M81" s="861"/>
      <c r="N81" s="51"/>
    </row>
    <row r="82" spans="1:14" ht="15.75" thickBot="1">
      <c r="B82" s="824" t="s">
        <v>953</v>
      </c>
      <c r="C82" s="825"/>
      <c r="D82" s="825"/>
      <c r="E82" s="825"/>
      <c r="F82" s="825"/>
      <c r="G82" s="825"/>
      <c r="H82" s="825"/>
      <c r="I82" s="825"/>
      <c r="J82" s="825"/>
      <c r="K82" s="825"/>
      <c r="L82" s="825"/>
      <c r="M82" s="826"/>
      <c r="N82" s="52">
        <f>L79+L80+L81</f>
        <v>130471.2421906433</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565375.38282612094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9683.862993906203</v>
      </c>
      <c r="L36" s="270"/>
      <c r="M36" s="271">
        <v>37.5</v>
      </c>
      <c r="N36" s="272">
        <f>K36/M36</f>
        <v>258.2363465041654</v>
      </c>
    </row>
    <row r="37" spans="1:14">
      <c r="B37" s="837"/>
      <c r="C37" s="838"/>
      <c r="D37" s="838"/>
      <c r="E37" s="843"/>
      <c r="F37" s="838"/>
      <c r="G37" s="838"/>
      <c r="H37" s="839"/>
      <c r="I37" s="36"/>
      <c r="J37" s="37"/>
      <c r="K37" s="274"/>
      <c r="L37" s="276"/>
      <c r="M37" s="277"/>
      <c r="N37" s="278"/>
    </row>
    <row r="38" spans="1:14">
      <c r="B38" s="844" t="s">
        <v>952</v>
      </c>
      <c r="C38" s="845"/>
      <c r="D38" s="845"/>
      <c r="E38" s="38"/>
      <c r="F38" s="39"/>
      <c r="G38" s="39"/>
      <c r="H38" s="40"/>
      <c r="I38" s="36"/>
      <c r="J38" s="37"/>
      <c r="K38" s="279"/>
      <c r="L38" s="276"/>
      <c r="M38" s="469">
        <v>0.1</v>
      </c>
      <c r="N38" s="344">
        <f>N72*M38</f>
        <v>1079.468487228816</v>
      </c>
    </row>
    <row r="39" spans="1:14" ht="15.75" thickBot="1">
      <c r="B39" s="837"/>
      <c r="C39" s="838"/>
      <c r="D39" s="838"/>
      <c r="E39" s="838"/>
      <c r="F39" s="838"/>
      <c r="G39" s="838"/>
      <c r="H39" s="839"/>
      <c r="I39" s="846"/>
      <c r="J39" s="847"/>
      <c r="K39" s="41"/>
      <c r="L39" s="848"/>
      <c r="M39" s="849"/>
      <c r="N39" s="105"/>
    </row>
    <row r="40" spans="1:14" ht="15.75" thickBot="1">
      <c r="B40" s="824" t="s">
        <v>953</v>
      </c>
      <c r="C40" s="825"/>
      <c r="D40" s="825"/>
      <c r="E40" s="825"/>
      <c r="F40" s="825"/>
      <c r="G40" s="825"/>
      <c r="H40" s="825"/>
      <c r="I40" s="825"/>
      <c r="J40" s="825"/>
      <c r="K40" s="825"/>
      <c r="L40" s="825"/>
      <c r="M40" s="826"/>
      <c r="N40" s="394">
        <f>SUM(N36:N39)</f>
        <v>1337.7048337329813</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5" t="s">
        <v>944</v>
      </c>
      <c r="C44" s="816"/>
      <c r="D44" s="816"/>
      <c r="E44" s="816"/>
      <c r="F44" s="816"/>
      <c r="G44" s="816"/>
      <c r="H44" s="816"/>
      <c r="I44" s="817"/>
      <c r="J44" s="315" t="s">
        <v>945</v>
      </c>
      <c r="K44" s="85" t="s">
        <v>946</v>
      </c>
      <c r="L44" s="818" t="s">
        <v>955</v>
      </c>
      <c r="M44" s="817"/>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62245.612350513991</v>
      </c>
      <c r="N45" s="272">
        <f>K45*M45</f>
        <v>64112.980721029409</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47701.848701858471</v>
      </c>
      <c r="N46" s="272">
        <f>K46*M46</f>
        <v>477.01848701858472</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72082.793593919472</v>
      </c>
      <c r="N47" s="272">
        <f>K47*M47</f>
        <v>3604.1396796959739</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375254.54312128667</v>
      </c>
      <c r="N48" s="272">
        <f>K48*M48</f>
        <v>3752.5454312128668</v>
      </c>
    </row>
    <row r="49" spans="1:14" ht="15.75" thickBot="1">
      <c r="B49" s="309"/>
      <c r="C49" s="310"/>
      <c r="D49" s="310"/>
      <c r="E49" s="310"/>
      <c r="F49" s="310"/>
      <c r="G49" s="310"/>
      <c r="H49" s="310"/>
      <c r="I49" s="310"/>
      <c r="J49" s="126"/>
      <c r="K49" s="126"/>
      <c r="L49" s="325"/>
      <c r="M49" s="324"/>
      <c r="N49" s="127"/>
    </row>
    <row r="50" spans="1:14" ht="15.75" thickBot="1">
      <c r="B50" s="824" t="s">
        <v>953</v>
      </c>
      <c r="C50" s="825"/>
      <c r="D50" s="825"/>
      <c r="E50" s="825"/>
      <c r="F50" s="825"/>
      <c r="G50" s="825"/>
      <c r="H50" s="825"/>
      <c r="I50" s="825"/>
      <c r="J50" s="825"/>
      <c r="K50" s="825"/>
      <c r="L50" s="825"/>
      <c r="M50" s="826"/>
      <c r="N50" s="394">
        <f>SUM(N45:N49)</f>
        <v>71946.684318956832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7" t="s">
        <v>961</v>
      </c>
      <c r="M54" s="80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8">
        <f>VLOOKUP(A55,TRANSPORTE!A5:D117,4,FALSE)</f>
        <v>812.88531247861022</v>
      </c>
      <c r="M55" s="829"/>
      <c r="N55" s="287">
        <f>K55*L55</f>
        <v>747.85448748032138</v>
      </c>
    </row>
    <row r="56" spans="1:14">
      <c r="A56" t="s">
        <v>1227</v>
      </c>
      <c r="B56" s="46" t="str">
        <f>VLOOKUP(A56,TRANSPORTE!A6:D117,3,FALSE)</f>
        <v>Transporte de Arena</v>
      </c>
      <c r="C56" s="47"/>
      <c r="D56" s="47"/>
      <c r="E56" s="47"/>
      <c r="F56" s="47"/>
      <c r="G56" s="47"/>
      <c r="H56" s="311" t="s">
        <v>1468</v>
      </c>
      <c r="I56" s="279">
        <v>0.01</v>
      </c>
      <c r="J56" s="286">
        <v>1</v>
      </c>
      <c r="K56" s="279">
        <f>I56*J56</f>
        <v>0.01</v>
      </c>
      <c r="L56" s="828">
        <f>VLOOKUP(A56,TRANSPORTE!A6:D117,4,FALSE)</f>
        <v>1122.7940548877348</v>
      </c>
      <c r="M56" s="829"/>
      <c r="N56" s="287">
        <f>K56*L56</f>
        <v>11.227940548877347</v>
      </c>
    </row>
    <row r="57" spans="1:14">
      <c r="A57" t="s">
        <v>1227</v>
      </c>
      <c r="B57" s="46" t="str">
        <f>VLOOKUP(A57,TRANSPORTE!A6:D117,3,FALSE)</f>
        <v>Transporte de Arena</v>
      </c>
      <c r="C57" s="47"/>
      <c r="D57" s="47"/>
      <c r="E57" s="47"/>
      <c r="F57" s="47"/>
      <c r="G57" s="47"/>
      <c r="H57" s="311" t="s">
        <v>1468</v>
      </c>
      <c r="I57" s="279">
        <v>0.05</v>
      </c>
      <c r="J57" s="286">
        <v>1</v>
      </c>
      <c r="K57" s="279">
        <f>I57*J57</f>
        <v>0.05</v>
      </c>
      <c r="L57" s="828">
        <f>VLOOKUP(A57,TRANSPORTE!A6:D118,4,FALSE)</f>
        <v>1122.7940548877348</v>
      </c>
      <c r="M57" s="829"/>
      <c r="N57" s="287">
        <f>K57*L57</f>
        <v>56.139702744386739</v>
      </c>
    </row>
    <row r="58" spans="1:14">
      <c r="B58" s="46"/>
      <c r="C58" s="47"/>
      <c r="D58" s="47"/>
      <c r="E58" s="47"/>
      <c r="F58" s="47"/>
      <c r="G58" s="47"/>
      <c r="H58" s="311"/>
      <c r="I58" s="279"/>
      <c r="J58" s="286"/>
      <c r="K58" s="279"/>
      <c r="L58" s="828"/>
      <c r="M58" s="829"/>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3"/>
      <c r="M60" s="814"/>
      <c r="N60" s="127"/>
    </row>
    <row r="61" spans="1:14" ht="15.75" thickBot="1">
      <c r="B61" s="830" t="s">
        <v>953</v>
      </c>
      <c r="C61" s="831"/>
      <c r="D61" s="831"/>
      <c r="E61" s="831"/>
      <c r="F61" s="831"/>
      <c r="G61" s="831"/>
      <c r="H61" s="831"/>
      <c r="I61" s="831"/>
      <c r="J61" s="831"/>
      <c r="K61" s="831"/>
      <c r="L61" s="831"/>
      <c r="M61" s="832"/>
      <c r="N61" s="104">
        <f>N55+N56+N57+N58+N59</f>
        <v>815.22213077358538</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0" t="s">
        <v>963</v>
      </c>
      <c r="C65" s="851"/>
      <c r="D65" s="851"/>
      <c r="E65" s="851"/>
      <c r="F65" s="851"/>
      <c r="G65" s="851"/>
      <c r="H65" s="851"/>
      <c r="I65" s="73" t="s">
        <v>964</v>
      </c>
      <c r="J65" s="75" t="s">
        <v>1410</v>
      </c>
      <c r="K65" s="74" t="s">
        <v>966</v>
      </c>
      <c r="L65" s="852" t="s">
        <v>950</v>
      </c>
      <c r="M65" s="853"/>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SUM(N66:N71)</f>
        <v>10794.684872288159</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N40+N50+N61+N72</f>
        <v>84894.296155751552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16978.859231150313</v>
      </c>
      <c r="M79" s="859"/>
      <c r="N79" s="51"/>
    </row>
    <row r="80" spans="1:15">
      <c r="B80" s="89" t="s">
        <v>973</v>
      </c>
      <c r="C80" s="90"/>
      <c r="D80" s="90"/>
      <c r="E80" s="90"/>
      <c r="F80" s="90"/>
      <c r="G80" s="90"/>
      <c r="H80" s="90"/>
      <c r="I80" s="87"/>
      <c r="J80" s="88"/>
      <c r="K80" s="304">
        <v>0.05</v>
      </c>
      <c r="L80" s="858">
        <f>N74*K80</f>
        <v>4244.7148077875781</v>
      </c>
      <c r="M80" s="859"/>
      <c r="N80" s="51"/>
    </row>
    <row r="81" spans="1:14" ht="15.75" thickBot="1">
      <c r="B81" s="91" t="s">
        <v>974</v>
      </c>
      <c r="C81" s="92"/>
      <c r="D81" s="92"/>
      <c r="E81" s="92"/>
      <c r="F81" s="92"/>
      <c r="G81" s="92"/>
      <c r="H81" s="92"/>
      <c r="I81" s="93"/>
      <c r="J81" s="94"/>
      <c r="K81" s="305">
        <v>0.05</v>
      </c>
      <c r="L81" s="860">
        <f>N74*K81</f>
        <v>4244.7148077875781</v>
      </c>
      <c r="M81" s="861"/>
      <c r="N81" s="51"/>
    </row>
    <row r="82" spans="1:14" ht="15.75" thickBot="1">
      <c r="B82" s="824" t="s">
        <v>953</v>
      </c>
      <c r="C82" s="825"/>
      <c r="D82" s="825"/>
      <c r="E82" s="825"/>
      <c r="F82" s="825"/>
      <c r="G82" s="825"/>
      <c r="H82" s="825"/>
      <c r="I82" s="825"/>
      <c r="J82" s="825"/>
      <c r="K82" s="825"/>
      <c r="L82" s="825"/>
      <c r="M82" s="826"/>
      <c r="N82" s="52">
        <f>L79+L80+L81</f>
        <v>25468.288846725471</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110362.58500247702</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102522.37514834193</v>
      </c>
      <c r="L36" s="270"/>
      <c r="M36" s="271">
        <v>35</v>
      </c>
      <c r="N36" s="272">
        <f>K36/M36</f>
        <v>2929.2107185240552</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183098.24988478114</v>
      </c>
      <c r="L37" s="335"/>
      <c r="M37" s="336">
        <v>35</v>
      </c>
      <c r="N37" s="272">
        <f>K37/M37</f>
        <v>5231.3785681366035</v>
      </c>
    </row>
    <row r="38" spans="1:14">
      <c r="A38" s="113"/>
      <c r="B38" s="320"/>
      <c r="C38" s="321"/>
      <c r="D38" s="321"/>
      <c r="E38" s="323"/>
      <c r="F38" s="321"/>
      <c r="G38" s="321"/>
      <c r="H38" s="322"/>
      <c r="I38" s="328"/>
      <c r="J38" s="330"/>
      <c r="K38" s="269"/>
      <c r="L38" s="423"/>
      <c r="M38" s="424"/>
      <c r="N38" s="272"/>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N73*M40</f>
        <v>7.6767229862288557</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8168.2660096468881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4918.5954978917189</v>
      </c>
      <c r="N47" s="272">
        <f>K47*M47</f>
        <v>6394.1741472592348</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4" t="s">
        <v>953</v>
      </c>
      <c r="C51" s="825"/>
      <c r="D51" s="825"/>
      <c r="E51" s="825"/>
      <c r="F51" s="825"/>
      <c r="G51" s="825"/>
      <c r="H51" s="825"/>
      <c r="I51" s="825"/>
      <c r="J51" s="825"/>
      <c r="K51" s="825"/>
      <c r="L51" s="825"/>
      <c r="M51" s="826"/>
      <c r="N51" s="394">
        <f>SUM(N47:N50)</f>
        <v>6394.1741472592348</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7" t="s">
        <v>961</v>
      </c>
      <c r="M55" s="80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8">
        <f>VLOOKUP(A56,TRANSPORTE!A5:D117,4,FALSE)</f>
        <v>1122.7940548877348</v>
      </c>
      <c r="M56" s="829"/>
      <c r="N56" s="287">
        <f>K56*L56</f>
        <v>1459.6322713540553</v>
      </c>
    </row>
    <row r="57" spans="1:14">
      <c r="B57" s="46"/>
      <c r="C57" s="47"/>
      <c r="D57" s="47"/>
      <c r="E57" s="47"/>
      <c r="F57" s="47"/>
      <c r="G57" s="47"/>
      <c r="H57" s="311"/>
      <c r="I57" s="279"/>
      <c r="J57" s="286"/>
      <c r="K57" s="279"/>
      <c r="L57" s="828"/>
      <c r="M57" s="829"/>
      <c r="N57" s="287"/>
    </row>
    <row r="58" spans="1:14">
      <c r="B58" s="46"/>
      <c r="C58" s="47"/>
      <c r="D58" s="47"/>
      <c r="E58" s="47"/>
      <c r="F58" s="47"/>
      <c r="G58" s="4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N56+N57+N58+N59+N60</f>
        <v>1459.6322713540553</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1"/>
      <c r="C72" s="812"/>
      <c r="D72" s="812"/>
      <c r="E72" s="812"/>
      <c r="F72" s="812"/>
      <c r="G72" s="812"/>
      <c r="H72" s="812"/>
      <c r="I72" s="126"/>
      <c r="J72" s="126"/>
      <c r="K72" s="126"/>
      <c r="L72" s="912"/>
      <c r="M72" s="912"/>
      <c r="N72" s="45"/>
    </row>
    <row r="73" spans="1:15" ht="15.75" thickBot="1">
      <c r="B73" s="830" t="s">
        <v>953</v>
      </c>
      <c r="C73" s="831"/>
      <c r="D73" s="831"/>
      <c r="E73" s="831"/>
      <c r="F73" s="831"/>
      <c r="G73" s="831"/>
      <c r="H73" s="831"/>
      <c r="I73" s="831"/>
      <c r="J73" s="831"/>
      <c r="K73" s="831"/>
      <c r="L73" s="831"/>
      <c r="M73" s="832"/>
      <c r="N73" s="301">
        <f>SUM(N67:N72)</f>
        <v>767.67229862288559</v>
      </c>
    </row>
    <row r="74" spans="1:15" ht="15.75" thickBot="1">
      <c r="B74" s="33"/>
      <c r="C74" s="34"/>
      <c r="D74" s="34"/>
      <c r="E74" s="34"/>
      <c r="F74" s="34"/>
      <c r="G74" s="34"/>
      <c r="H74" s="34"/>
      <c r="I74" s="34"/>
      <c r="J74" s="34"/>
      <c r="K74" s="34"/>
      <c r="L74" s="34"/>
      <c r="M74" s="34"/>
      <c r="N74" s="35"/>
    </row>
    <row r="75" spans="1:15" ht="15.75" thickBot="1">
      <c r="B75" s="824" t="s">
        <v>967</v>
      </c>
      <c r="C75" s="825"/>
      <c r="D75" s="825"/>
      <c r="E75" s="825"/>
      <c r="F75" s="825"/>
      <c r="G75" s="825"/>
      <c r="H75" s="825"/>
      <c r="I75" s="825"/>
      <c r="J75" s="825"/>
      <c r="K75" s="825"/>
      <c r="L75" s="825"/>
      <c r="M75" s="826"/>
      <c r="N75" s="99">
        <f>N42+N51+N62+N73</f>
        <v>16789.744726883066</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5" t="s">
        <v>969</v>
      </c>
      <c r="C79" s="816"/>
      <c r="D79" s="816"/>
      <c r="E79" s="816"/>
      <c r="F79" s="816"/>
      <c r="G79" s="816"/>
      <c r="H79" s="816"/>
      <c r="I79" s="314"/>
      <c r="J79" s="334"/>
      <c r="K79" s="302" t="s">
        <v>970</v>
      </c>
      <c r="L79" s="854" t="s">
        <v>971</v>
      </c>
      <c r="M79" s="855"/>
      <c r="N79" s="303"/>
    </row>
    <row r="80" spans="1:15">
      <c r="B80" s="856" t="s">
        <v>972</v>
      </c>
      <c r="C80" s="857"/>
      <c r="D80" s="857"/>
      <c r="E80" s="857"/>
      <c r="F80" s="857"/>
      <c r="G80" s="857"/>
      <c r="H80" s="857"/>
      <c r="I80" s="87"/>
      <c r="J80" s="88"/>
      <c r="K80" s="304">
        <v>0.2</v>
      </c>
      <c r="L80" s="858">
        <f>N75*K80</f>
        <v>3357.9489453766132</v>
      </c>
      <c r="M80" s="859"/>
      <c r="N80" s="51"/>
    </row>
    <row r="81" spans="1:14">
      <c r="B81" s="89" t="s">
        <v>973</v>
      </c>
      <c r="C81" s="90"/>
      <c r="D81" s="90"/>
      <c r="E81" s="90"/>
      <c r="F81" s="90"/>
      <c r="G81" s="90"/>
      <c r="H81" s="90"/>
      <c r="I81" s="87"/>
      <c r="J81" s="88"/>
      <c r="K81" s="304">
        <v>0.05</v>
      </c>
      <c r="L81" s="858">
        <f>N75*K81</f>
        <v>839.4872363441533</v>
      </c>
      <c r="M81" s="859"/>
      <c r="N81" s="51"/>
    </row>
    <row r="82" spans="1:14" ht="15.75" thickBot="1">
      <c r="B82" s="91" t="s">
        <v>974</v>
      </c>
      <c r="C82" s="92"/>
      <c r="D82" s="92"/>
      <c r="E82" s="92"/>
      <c r="F82" s="92"/>
      <c r="G82" s="92"/>
      <c r="H82" s="92"/>
      <c r="I82" s="93"/>
      <c r="J82" s="94"/>
      <c r="K82" s="305">
        <v>0.05</v>
      </c>
      <c r="L82" s="860">
        <f>N75*K82</f>
        <v>839.4872363441533</v>
      </c>
      <c r="M82" s="861"/>
      <c r="N82" s="51"/>
    </row>
    <row r="83" spans="1:14" ht="15.75" thickBot="1">
      <c r="B83" s="824" t="s">
        <v>953</v>
      </c>
      <c r="C83" s="825"/>
      <c r="D83" s="825"/>
      <c r="E83" s="825"/>
      <c r="F83" s="825"/>
      <c r="G83" s="825"/>
      <c r="H83" s="825"/>
      <c r="I83" s="825"/>
      <c r="J83" s="825"/>
      <c r="K83" s="825"/>
      <c r="L83" s="825"/>
      <c r="M83" s="826"/>
      <c r="N83" s="52">
        <f>L80+L81+L82</f>
        <v>5036.92341806492</v>
      </c>
    </row>
    <row r="84" spans="1:14" ht="15.75" thickBot="1">
      <c r="B84" s="33"/>
      <c r="C84" s="34"/>
      <c r="D84" s="34"/>
      <c r="E84" s="34"/>
      <c r="F84" s="34"/>
      <c r="G84" s="34"/>
      <c r="H84" s="34"/>
      <c r="I84" s="34"/>
      <c r="J84" s="34"/>
      <c r="K84" s="34"/>
      <c r="L84" s="34"/>
      <c r="M84" s="34"/>
      <c r="N84" s="35"/>
    </row>
    <row r="85" spans="1:14" ht="15.75" thickBot="1">
      <c r="A85" t="s">
        <v>2016</v>
      </c>
      <c r="B85" s="824" t="s">
        <v>975</v>
      </c>
      <c r="C85" s="825"/>
      <c r="D85" s="825"/>
      <c r="E85" s="825"/>
      <c r="F85" s="825"/>
      <c r="G85" s="825"/>
      <c r="H85" s="825"/>
      <c r="I85" s="825"/>
      <c r="J85" s="825"/>
      <c r="K85" s="825"/>
      <c r="L85" s="825"/>
      <c r="M85" s="826"/>
      <c r="N85" s="188">
        <f>N75+N83</f>
        <v>21826.668144947987</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102522.37514834193</v>
      </c>
      <c r="L36" s="270"/>
      <c r="M36" s="271">
        <v>2.5</v>
      </c>
      <c r="N36" s="272">
        <f>K36/M36</f>
        <v>41008.95005933677</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225549.22532635229</v>
      </c>
      <c r="L37" s="335"/>
      <c r="M37" s="336">
        <v>100</v>
      </c>
      <c r="N37" s="272">
        <f>K37/M37</f>
        <v>2255.4922532635228</v>
      </c>
    </row>
    <row r="38" spans="1:14">
      <c r="A38" s="113" t="s">
        <v>312</v>
      </c>
      <c r="B38" s="837" t="str">
        <f>VLOOKUP(A38,EQUIPOS!A8:D154,3,FALSE)</f>
        <v>Retroexcavadora sobre oruga, potencia 138 HP, balde de 1,5 m3.</v>
      </c>
      <c r="C38" s="838"/>
      <c r="D38" s="838"/>
      <c r="E38" s="838"/>
      <c r="F38" s="838"/>
      <c r="G38" s="838"/>
      <c r="H38" s="839"/>
      <c r="I38" s="328"/>
      <c r="J38" s="330"/>
      <c r="K38" s="269">
        <f>VLOOKUP(A38,EQUIPOS!A8:D165,4,FALSE)</f>
        <v>183098.24988478114</v>
      </c>
      <c r="L38" s="423"/>
      <c r="M38" s="424">
        <v>16</v>
      </c>
      <c r="N38" s="272">
        <f>K38/M38</f>
        <v>11443.640617798821</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N76*M40</f>
        <v>25.250800282375621</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54733.333730681494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5671.5717237491517</v>
      </c>
      <c r="N47" s="272">
        <f>K47*M47</f>
        <v>1701.4715171247456</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1947.295468118089</v>
      </c>
      <c r="N48" s="272">
        <f t="shared" ref="N48:N53" si="0">K48*M48</f>
        <v>5841.8864043542671</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12364.848144021766</v>
      </c>
      <c r="N49" s="272">
        <f t="shared" si="0"/>
        <v>3091.2120360054414</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689.06274486808593</v>
      </c>
      <c r="N50" s="272">
        <f t="shared" si="0"/>
        <v>689.06274486808593</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951.9168918726424</v>
      </c>
      <c r="N51" s="272">
        <f t="shared" si="0"/>
        <v>951.9168918726424</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7623.8154636392474</v>
      </c>
      <c r="N52" s="272">
        <f t="shared" si="0"/>
        <v>3491.7074823467756</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4918.5954978917189</v>
      </c>
      <c r="N53" s="272">
        <f t="shared" si="0"/>
        <v>6394.1741472592348</v>
      </c>
    </row>
    <row r="54" spans="1:14" ht="15.75" thickBot="1">
      <c r="B54" s="824" t="s">
        <v>953</v>
      </c>
      <c r="C54" s="825"/>
      <c r="D54" s="825"/>
      <c r="E54" s="825"/>
      <c r="F54" s="825"/>
      <c r="G54" s="825"/>
      <c r="H54" s="825"/>
      <c r="I54" s="825"/>
      <c r="J54" s="825"/>
      <c r="K54" s="825"/>
      <c r="L54" s="825"/>
      <c r="M54" s="826"/>
      <c r="N54" s="394">
        <f>SUM(N47:N53)</f>
        <v>22161.431223831194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1122.7940548877348</v>
      </c>
      <c r="M59" s="829"/>
      <c r="N59" s="287">
        <f>K59*L59</f>
        <v>1459.6322713540553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2525.0800282375621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80879.477254104306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16175.895450820863</v>
      </c>
      <c r="M83" s="859"/>
      <c r="N83" s="51"/>
    </row>
    <row r="84" spans="1:14">
      <c r="B84" s="89" t="s">
        <v>973</v>
      </c>
      <c r="C84" s="90"/>
      <c r="D84" s="90"/>
      <c r="E84" s="90"/>
      <c r="F84" s="90"/>
      <c r="G84" s="90"/>
      <c r="H84" s="90"/>
      <c r="I84" s="87"/>
      <c r="J84" s="88"/>
      <c r="K84" s="304">
        <v>0.05</v>
      </c>
      <c r="L84" s="858">
        <f>N78*K84</f>
        <v>4043.9738627052157</v>
      </c>
      <c r="M84" s="859"/>
      <c r="N84" s="51"/>
    </row>
    <row r="85" spans="1:14" ht="15.75" thickBot="1">
      <c r="B85" s="91" t="s">
        <v>974</v>
      </c>
      <c r="C85" s="92"/>
      <c r="D85" s="92"/>
      <c r="E85" s="92"/>
      <c r="F85" s="92"/>
      <c r="G85" s="92"/>
      <c r="H85" s="92"/>
      <c r="I85" s="93"/>
      <c r="J85" s="94"/>
      <c r="K85" s="305">
        <v>0.05</v>
      </c>
      <c r="L85" s="860">
        <f>N78*K85</f>
        <v>4043.9738627052157</v>
      </c>
      <c r="M85" s="861"/>
      <c r="N85" s="51"/>
    </row>
    <row r="86" spans="1:14" ht="15.75" thickBot="1">
      <c r="B86" s="824" t="s">
        <v>953</v>
      </c>
      <c r="C86" s="825"/>
      <c r="D86" s="825"/>
      <c r="E86" s="825"/>
      <c r="F86" s="825"/>
      <c r="G86" s="825"/>
      <c r="H86" s="825"/>
      <c r="I86" s="825"/>
      <c r="J86" s="825"/>
      <c r="K86" s="825"/>
      <c r="L86" s="825"/>
      <c r="M86" s="826"/>
      <c r="N86" s="52">
        <f>L83+L84+L85</f>
        <v>24263.84317623129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105143.32043033559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102522.37514834193</v>
      </c>
      <c r="L36" s="270"/>
      <c r="M36" s="336">
        <v>2.5</v>
      </c>
      <c r="N36" s="272">
        <f>K36/M36</f>
        <v>41008.95005933677</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225549.22532635229</v>
      </c>
      <c r="L37" s="335"/>
      <c r="M37" s="336">
        <v>100</v>
      </c>
      <c r="N37" s="272">
        <f>K37/M37</f>
        <v>2255.4922532635228</v>
      </c>
    </row>
    <row r="38" spans="1:14">
      <c r="A38" s="113" t="s">
        <v>261</v>
      </c>
      <c r="B38" s="837" t="str">
        <f>VLOOKUP(A38,EQUIPOS!A8:D154,3,FALSE)</f>
        <v xml:space="preserve">Motobomba 3 PULGADAS (incluye operario)
</v>
      </c>
      <c r="C38" s="838"/>
      <c r="D38" s="838"/>
      <c r="E38" s="838"/>
      <c r="F38" s="838"/>
      <c r="G38" s="838"/>
      <c r="H38" s="839"/>
      <c r="I38" s="328"/>
      <c r="J38" s="330"/>
      <c r="K38" s="269">
        <f>VLOOKUP(A38,EQUIPOS!A8:D165,4,FALSE)</f>
        <v>11390.330429216045</v>
      </c>
      <c r="L38" s="423"/>
      <c r="M38" s="424">
        <v>8</v>
      </c>
      <c r="N38" s="272">
        <f>K38/M38</f>
        <v>1423.7913036520056</v>
      </c>
    </row>
    <row r="39" spans="1:14">
      <c r="A39" t="s">
        <v>312</v>
      </c>
      <c r="B39" s="837" t="str">
        <f>VLOOKUP(A39,EQUIPOS!A9:D154,3,FALSE)</f>
        <v>Retroexcavadora sobre oruga, potencia 138 HP, balde de 1,5 m3.</v>
      </c>
      <c r="C39" s="838"/>
      <c r="D39" s="838"/>
      <c r="E39" s="838"/>
      <c r="F39" s="838"/>
      <c r="G39" s="838"/>
      <c r="H39" s="839"/>
      <c r="I39" s="36"/>
      <c r="J39" s="37"/>
      <c r="K39" s="269">
        <f>VLOOKUP(A39,EQUIPOS!A9:D166,4,FALSE)</f>
        <v>183098.24988478114</v>
      </c>
      <c r="L39" s="276"/>
      <c r="M39" s="336">
        <v>8</v>
      </c>
      <c r="N39" s="272">
        <f>K39/M39</f>
        <v>22887.281235597642</v>
      </c>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N78*M41</f>
        <v>215.73612180720397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67791.250973657137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5671.5717237491517</v>
      </c>
      <c r="N48" s="272">
        <f>K48*M48</f>
        <v>1701.4715171247456</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1947.295468118089</v>
      </c>
      <c r="N49" s="272">
        <f t="shared" ref="N49:N54" si="0">K49*M49</f>
        <v>5841.8864043542671</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12364.848144021766</v>
      </c>
      <c r="N50" s="272">
        <f t="shared" si="0"/>
        <v>3091.2120360054414</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689.06274486808593</v>
      </c>
      <c r="N51" s="272">
        <f t="shared" si="0"/>
        <v>689.06274486808593</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951.9168918726424</v>
      </c>
      <c r="N52" s="272">
        <f t="shared" si="0"/>
        <v>951.9168918726424</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7623.8154636392474</v>
      </c>
      <c r="N53" s="272">
        <f>K53*M53</f>
        <v>3491.7074823467756</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4918.5954978917189</v>
      </c>
      <c r="N54" s="272">
        <f t="shared" si="0"/>
        <v>6394.1741472592348</v>
      </c>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22161.431223831194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8">
        <f>VLOOKUP(A61,TRANSPORTE!A5:D117,4,FALSE)</f>
        <v>1122.7940548877348</v>
      </c>
      <c r="M61" s="829"/>
      <c r="N61" s="287">
        <f>K61*L61</f>
        <v>1459.6322713540553</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1459.6322713540553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21573.612180720396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112985.92664956278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22597.185329912558</v>
      </c>
      <c r="M85" s="859"/>
      <c r="N85" s="51"/>
    </row>
    <row r="86" spans="1:14">
      <c r="B86" s="89" t="s">
        <v>973</v>
      </c>
      <c r="C86" s="90"/>
      <c r="D86" s="90"/>
      <c r="E86" s="90"/>
      <c r="F86" s="90"/>
      <c r="G86" s="90"/>
      <c r="H86" s="90"/>
      <c r="I86" s="87"/>
      <c r="J86" s="88"/>
      <c r="K86" s="304">
        <v>0.05</v>
      </c>
      <c r="L86" s="858">
        <f>N80*K86</f>
        <v>5649.2963324781394</v>
      </c>
      <c r="M86" s="859"/>
      <c r="N86" s="51"/>
    </row>
    <row r="87" spans="1:14" ht="15.75" thickBot="1">
      <c r="B87" s="91" t="s">
        <v>974</v>
      </c>
      <c r="C87" s="92"/>
      <c r="D87" s="92"/>
      <c r="E87" s="92"/>
      <c r="F87" s="92"/>
      <c r="G87" s="92"/>
      <c r="H87" s="92"/>
      <c r="I87" s="93"/>
      <c r="J87" s="94"/>
      <c r="K87" s="305">
        <v>0.05</v>
      </c>
      <c r="L87" s="860">
        <f>N80*K87</f>
        <v>5649.2963324781394</v>
      </c>
      <c r="M87" s="861"/>
      <c r="N87" s="51"/>
    </row>
    <row r="88" spans="1:14" ht="15.75" thickBot="1">
      <c r="B88" s="824" t="s">
        <v>953</v>
      </c>
      <c r="C88" s="825"/>
      <c r="D88" s="825"/>
      <c r="E88" s="825"/>
      <c r="F88" s="825"/>
      <c r="G88" s="825"/>
      <c r="H88" s="825"/>
      <c r="I88" s="825"/>
      <c r="J88" s="825"/>
      <c r="K88" s="825"/>
      <c r="L88" s="825"/>
      <c r="M88" s="826"/>
      <c r="N88" s="52">
        <f>L85+L86+L87</f>
        <v>33895.777994868833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146881.70464443162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2.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225549.22532635229</v>
      </c>
      <c r="L36" s="270"/>
      <c r="M36" s="336">
        <v>100</v>
      </c>
      <c r="N36" s="272">
        <f>K36/M36</f>
        <v>2255.4922532635228</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183098.24988478114</v>
      </c>
      <c r="L37" s="335"/>
      <c r="M37" s="336">
        <v>35</v>
      </c>
      <c r="N37" s="272">
        <f>K37/M37</f>
        <v>5231.3785681366035</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7.6767229862288557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7494.5475443863552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4918.5954978917189</v>
      </c>
      <c r="N48" s="272">
        <f>K48*M48</f>
        <v>6394.1741472592348</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4" t="s">
        <v>953</v>
      </c>
      <c r="C55" s="825"/>
      <c r="D55" s="825"/>
      <c r="E55" s="825"/>
      <c r="F55" s="825"/>
      <c r="G55" s="825"/>
      <c r="H55" s="825"/>
      <c r="I55" s="825"/>
      <c r="J55" s="825"/>
      <c r="K55" s="825"/>
      <c r="L55" s="825"/>
      <c r="M55" s="826"/>
      <c r="N55" s="394">
        <f>SUM(N48:N54)</f>
        <v>6394.1741472592348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8">
        <f>VLOOKUP(A60,TRANSPORTE!A5:D117,4,FALSE)</f>
        <v>1122.7940548877348</v>
      </c>
      <c r="M60" s="829"/>
      <c r="N60" s="287">
        <f>K60*L60</f>
        <v>1459.6322713540553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1459.6322713540553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767.67229862288559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16116.026261622532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3223.2052523245065</v>
      </c>
      <c r="M84" s="859"/>
      <c r="N84" s="51"/>
    </row>
    <row r="85" spans="1:14">
      <c r="B85" s="89" t="s">
        <v>973</v>
      </c>
      <c r="C85" s="90"/>
      <c r="D85" s="90"/>
      <c r="E85" s="90"/>
      <c r="F85" s="90"/>
      <c r="G85" s="90"/>
      <c r="H85" s="90"/>
      <c r="I85" s="87"/>
      <c r="J85" s="88"/>
      <c r="K85" s="304">
        <v>0.05</v>
      </c>
      <c r="L85" s="858">
        <f>N79*K85</f>
        <v>805.80131308112664</v>
      </c>
      <c r="M85" s="859"/>
      <c r="N85" s="51"/>
    </row>
    <row r="86" spans="1:14" ht="15.75" thickBot="1">
      <c r="B86" s="91" t="s">
        <v>974</v>
      </c>
      <c r="C86" s="92"/>
      <c r="D86" s="92"/>
      <c r="E86" s="92"/>
      <c r="F86" s="92"/>
      <c r="G86" s="92"/>
      <c r="H86" s="92"/>
      <c r="I86" s="93"/>
      <c r="J86" s="94"/>
      <c r="K86" s="305">
        <v>0.05</v>
      </c>
      <c r="L86" s="860">
        <f>N79*K86</f>
        <v>805.80131308112664</v>
      </c>
      <c r="M86" s="861"/>
      <c r="N86" s="51"/>
    </row>
    <row r="87" spans="1:14" ht="15.75" thickBot="1">
      <c r="B87" s="824" t="s">
        <v>953</v>
      </c>
      <c r="C87" s="825"/>
      <c r="D87" s="825"/>
      <c r="E87" s="825"/>
      <c r="F87" s="825"/>
      <c r="G87" s="825"/>
      <c r="H87" s="825"/>
      <c r="I87" s="825"/>
      <c r="J87" s="825"/>
      <c r="K87" s="825"/>
      <c r="L87" s="825"/>
      <c r="M87" s="826"/>
      <c r="N87" s="52">
        <f>L84+L85+L86</f>
        <v>4834.8078784867603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20950.834140109291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7.75" customHeight="1" thickBot="1">
      <c r="B29" s="71" t="s">
        <v>943</v>
      </c>
      <c r="C29" s="833" t="s">
        <v>944</v>
      </c>
      <c r="D29" s="834"/>
      <c r="E29" s="834"/>
      <c r="F29" s="834"/>
      <c r="G29" s="834"/>
      <c r="H29" s="834"/>
      <c r="I29" s="834"/>
      <c r="J29" s="72"/>
      <c r="K29" s="342" t="s">
        <v>2215</v>
      </c>
      <c r="L29" s="835" t="s">
        <v>945</v>
      </c>
      <c r="M29" s="836"/>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5" t="s">
        <v>944</v>
      </c>
      <c r="C34" s="806"/>
      <c r="D34" s="806"/>
      <c r="E34" s="806"/>
      <c r="F34" s="806"/>
      <c r="G34" s="806"/>
      <c r="H34" s="807"/>
      <c r="I34" s="808" t="s">
        <v>948</v>
      </c>
      <c r="J34" s="809"/>
      <c r="K34" s="69" t="s">
        <v>949</v>
      </c>
      <c r="L34" s="810" t="s">
        <v>950</v>
      </c>
      <c r="M34" s="807"/>
      <c r="N34" s="70" t="s">
        <v>951</v>
      </c>
    </row>
    <row r="35" spans="1:14">
      <c r="A35" s="113" t="s">
        <v>263</v>
      </c>
      <c r="B35" s="837" t="str">
        <f>VLOOKUP(A35,EQUIPOS!A6:D154,3,FALSE)</f>
        <v xml:space="preserve">Motobomba 4 pulgadas
</v>
      </c>
      <c r="C35" s="838"/>
      <c r="D35" s="838"/>
      <c r="E35" s="838"/>
      <c r="F35" s="838"/>
      <c r="G35" s="838"/>
      <c r="H35" s="839"/>
      <c r="I35" s="267"/>
      <c r="J35" s="268"/>
      <c r="K35" s="269">
        <f>VLOOKUP(A35,EQUIPOS!A6:D163,4,FALSE)</f>
        <v>10903.942095670329</v>
      </c>
      <c r="L35" s="270"/>
      <c r="M35" s="336">
        <v>21</v>
      </c>
      <c r="N35" s="272">
        <f>K35/M35</f>
        <v>519.23533788906332</v>
      </c>
    </row>
    <row r="36" spans="1:14">
      <c r="A36" s="113" t="s">
        <v>129</v>
      </c>
      <c r="B36" s="837" t="str">
        <f>VLOOKUP(A36,EQUIPOS!A7:D154,3,FALSE)</f>
        <v xml:space="preserve">Buldozer, Potencia al volante de 140 HP, motor de 2200 RPM, longitud de hoja 4,80m. </v>
      </c>
      <c r="C36" s="838"/>
      <c r="D36" s="838"/>
      <c r="E36" s="838"/>
      <c r="F36" s="838"/>
      <c r="G36" s="838"/>
      <c r="H36" s="839"/>
      <c r="I36" s="421"/>
      <c r="J36" s="422"/>
      <c r="K36" s="269">
        <f>VLOOKUP(A36,EQUIPOS!A7:D164,4,FALSE)</f>
        <v>225549.22532635229</v>
      </c>
      <c r="L36" s="335"/>
      <c r="M36" s="336">
        <v>100</v>
      </c>
      <c r="N36" s="272">
        <f>K36/M36</f>
        <v>2255.4922532635228</v>
      </c>
    </row>
    <row r="37" spans="1:14">
      <c r="A37" s="113" t="s">
        <v>312</v>
      </c>
      <c r="B37" s="837" t="str">
        <f>VLOOKUP(A37,EQUIPOS!A8:D154,3,FALSE)</f>
        <v>Retroexcavadora sobre oruga, potencia 138 HP, balde de 1,5 m3.</v>
      </c>
      <c r="C37" s="838"/>
      <c r="D37" s="838"/>
      <c r="E37" s="838"/>
      <c r="F37" s="838"/>
      <c r="G37" s="838"/>
      <c r="H37" s="839"/>
      <c r="I37" s="328"/>
      <c r="J37" s="330"/>
      <c r="K37" s="269">
        <f>VLOOKUP(A37,EQUIPOS!A8:D165,4,FALSE)</f>
        <v>183098.24988478114</v>
      </c>
      <c r="L37" s="423"/>
      <c r="M37" s="424">
        <v>21</v>
      </c>
      <c r="N37" s="272">
        <f>K37/M37</f>
        <v>8718.964280227674</v>
      </c>
    </row>
    <row r="38" spans="1:14">
      <c r="B38" s="837"/>
      <c r="C38" s="838"/>
      <c r="D38" s="838"/>
      <c r="E38" s="838"/>
      <c r="F38" s="838"/>
      <c r="G38" s="838"/>
      <c r="H38" s="839"/>
      <c r="I38" s="36"/>
      <c r="J38" s="37"/>
      <c r="K38" s="269"/>
      <c r="L38" s="276"/>
      <c r="M38" s="336"/>
      <c r="N38" s="272"/>
    </row>
    <row r="39" spans="1:14">
      <c r="B39" s="320"/>
      <c r="C39" s="321"/>
      <c r="D39" s="321"/>
      <c r="E39" s="321"/>
      <c r="F39" s="323"/>
      <c r="G39" s="323"/>
      <c r="H39" s="125"/>
      <c r="I39" s="36"/>
      <c r="J39" s="37"/>
      <c r="K39" s="269"/>
      <c r="L39" s="276"/>
      <c r="M39" s="277"/>
      <c r="N39" s="273"/>
    </row>
    <row r="40" spans="1:14">
      <c r="B40" s="844" t="s">
        <v>952</v>
      </c>
      <c r="C40" s="845"/>
      <c r="D40" s="845"/>
      <c r="E40" s="38"/>
      <c r="F40" s="39"/>
      <c r="G40" s="39"/>
      <c r="H40" s="40"/>
      <c r="I40" s="36"/>
      <c r="J40" s="37"/>
      <c r="K40" s="279"/>
      <c r="L40" s="276"/>
      <c r="M40" s="401">
        <v>0.01</v>
      </c>
      <c r="N40" s="344">
        <f>N76*M40</f>
        <v>12.794538310381427</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SUM(N35:N41)</f>
        <v>11506.486409690642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4918.5954978917189</v>
      </c>
      <c r="N47" s="272">
        <f>K47*M47</f>
        <v>6394.1741472592348</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6394.1741472592348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1122.7940548877348</v>
      </c>
      <c r="M59" s="829"/>
      <c r="N59" s="287">
        <f>K59*L59</f>
        <v>1459.6322713540553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1459.6322713540553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1279.4538310381427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20639.746659342076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4127.9493318684154</v>
      </c>
      <c r="M83" s="859"/>
      <c r="N83" s="51"/>
    </row>
    <row r="84" spans="1:14">
      <c r="B84" s="89" t="s">
        <v>973</v>
      </c>
      <c r="C84" s="90"/>
      <c r="D84" s="90"/>
      <c r="E84" s="90"/>
      <c r="F84" s="90"/>
      <c r="G84" s="90"/>
      <c r="H84" s="90"/>
      <c r="I84" s="87"/>
      <c r="J84" s="88"/>
      <c r="K84" s="304">
        <v>0.05</v>
      </c>
      <c r="L84" s="858">
        <f>N78*K84</f>
        <v>1031.9873329671038</v>
      </c>
      <c r="M84" s="859"/>
      <c r="N84" s="51"/>
    </row>
    <row r="85" spans="1:14" ht="15.75" thickBot="1">
      <c r="B85" s="91" t="s">
        <v>974</v>
      </c>
      <c r="C85" s="92"/>
      <c r="D85" s="92"/>
      <c r="E85" s="92"/>
      <c r="F85" s="92"/>
      <c r="G85" s="92"/>
      <c r="H85" s="92"/>
      <c r="I85" s="93"/>
      <c r="J85" s="94"/>
      <c r="K85" s="305">
        <v>0.05</v>
      </c>
      <c r="L85" s="860">
        <f>N78*K85</f>
        <v>1031.9873329671038</v>
      </c>
      <c r="M85" s="861"/>
      <c r="N85" s="51"/>
    </row>
    <row r="86" spans="1:14" ht="15.75" thickBot="1">
      <c r="B86" s="824" t="s">
        <v>953</v>
      </c>
      <c r="C86" s="825"/>
      <c r="D86" s="825"/>
      <c r="E86" s="825"/>
      <c r="F86" s="825"/>
      <c r="G86" s="825"/>
      <c r="H86" s="825"/>
      <c r="I86" s="825"/>
      <c r="J86" s="825"/>
      <c r="K86" s="825"/>
      <c r="L86" s="825"/>
      <c r="M86" s="826"/>
      <c r="N86" s="52">
        <f>L83+L84+L85</f>
        <v>6191.9239978026226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26831.670657144699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20344.249987197905</v>
      </c>
      <c r="L36" s="270"/>
      <c r="M36" s="336">
        <v>2.5</v>
      </c>
      <c r="N36" s="272">
        <f>K36/M36</f>
        <v>8137.6999948791617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8543.6824948791618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37173.611289637141</v>
      </c>
      <c r="N48" s="272">
        <f>K48*M48</f>
        <v>48325.694676528285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74.20287575844651</v>
      </c>
      <c r="N49" s="272">
        <f>K49*M49</f>
        <v>2226.0862727533954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50551.780949281681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812.88531247861022</v>
      </c>
      <c r="M60" s="829"/>
      <c r="N60" s="287">
        <f>K60*L60</f>
        <v>1056.7509062221934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68271.864350383039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13654.372870076608</v>
      </c>
      <c r="M84" s="859"/>
      <c r="N84" s="51"/>
    </row>
    <row r="85" spans="1:14">
      <c r="B85" s="89" t="s">
        <v>973</v>
      </c>
      <c r="C85" s="90"/>
      <c r="D85" s="90"/>
      <c r="E85" s="90"/>
      <c r="F85" s="90"/>
      <c r="G85" s="90"/>
      <c r="H85" s="90"/>
      <c r="I85" s="87"/>
      <c r="J85" s="88"/>
      <c r="K85" s="304">
        <v>0.05</v>
      </c>
      <c r="L85" s="858">
        <f>N79*K85</f>
        <v>3413.5932175191519</v>
      </c>
      <c r="M85" s="859"/>
      <c r="N85" s="51"/>
    </row>
    <row r="86" spans="1:14" ht="15.75" thickBot="1">
      <c r="B86" s="91" t="s">
        <v>974</v>
      </c>
      <c r="C86" s="92"/>
      <c r="D86" s="92"/>
      <c r="E86" s="92"/>
      <c r="F86" s="92"/>
      <c r="G86" s="92"/>
      <c r="H86" s="92"/>
      <c r="I86" s="93"/>
      <c r="J86" s="94"/>
      <c r="K86" s="305">
        <v>0.05</v>
      </c>
      <c r="L86" s="860">
        <f>N79*K86</f>
        <v>3413.5932175191519</v>
      </c>
      <c r="M86" s="861"/>
      <c r="N86" s="51"/>
    </row>
    <row r="87" spans="1:14" ht="15.75" thickBot="1">
      <c r="B87" s="824" t="s">
        <v>953</v>
      </c>
      <c r="C87" s="825"/>
      <c r="D87" s="825"/>
      <c r="E87" s="825"/>
      <c r="F87" s="825"/>
      <c r="G87" s="825"/>
      <c r="H87" s="825"/>
      <c r="I87" s="825"/>
      <c r="J87" s="825"/>
      <c r="K87" s="825"/>
      <c r="L87" s="825"/>
      <c r="M87" s="826"/>
      <c r="N87" s="52">
        <f>L84+L85+L86</f>
        <v>20481.559305114912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88753.423655497958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20344.249987197905</v>
      </c>
      <c r="L36" s="270"/>
      <c r="M36" s="336">
        <v>2.5</v>
      </c>
      <c r="N36" s="272">
        <f>K36/M36</f>
        <v>8137.6999948791617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8543.6824948791618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37485.99457778535</v>
      </c>
      <c r="N48" s="272">
        <f>K48*M48</f>
        <v>48731.792951120959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74.20287575844651</v>
      </c>
      <c r="N49" s="272">
        <f>K49*M49</f>
        <v>2226.0862727533954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50957.879223874355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812.88531247861022</v>
      </c>
      <c r="M60" s="829"/>
      <c r="N60" s="287">
        <f>K60*L60</f>
        <v>1056.7509062221934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45"/>
    </row>
    <row r="66" spans="1:15" ht="15.75" thickBot="1">
      <c r="B66" s="830" t="s">
        <v>953</v>
      </c>
      <c r="C66" s="831"/>
      <c r="D66" s="831"/>
      <c r="E66" s="831"/>
      <c r="F66" s="831"/>
      <c r="G66" s="831"/>
      <c r="H66" s="831"/>
      <c r="I66" s="831"/>
      <c r="J66" s="831"/>
      <c r="K66" s="831"/>
      <c r="L66" s="831"/>
      <c r="M66" s="832"/>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68677.962624975713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13735.592524995143</v>
      </c>
      <c r="M84" s="859"/>
      <c r="N84" s="51"/>
    </row>
    <row r="85" spans="1:14">
      <c r="B85" s="89" t="s">
        <v>973</v>
      </c>
      <c r="C85" s="90"/>
      <c r="D85" s="90"/>
      <c r="E85" s="90"/>
      <c r="F85" s="90"/>
      <c r="G85" s="90"/>
      <c r="H85" s="90"/>
      <c r="I85" s="87"/>
      <c r="J85" s="88"/>
      <c r="K85" s="304">
        <v>0.05</v>
      </c>
      <c r="L85" s="858">
        <f>N79*K85</f>
        <v>3433.8981312487858</v>
      </c>
      <c r="M85" s="859"/>
      <c r="N85" s="51"/>
    </row>
    <row r="86" spans="1:14" ht="15.75" thickBot="1">
      <c r="B86" s="91" t="s">
        <v>974</v>
      </c>
      <c r="C86" s="92"/>
      <c r="D86" s="92"/>
      <c r="E86" s="92"/>
      <c r="F86" s="92"/>
      <c r="G86" s="92"/>
      <c r="H86" s="92"/>
      <c r="I86" s="93"/>
      <c r="J86" s="94"/>
      <c r="K86" s="305">
        <v>0.05</v>
      </c>
      <c r="L86" s="860">
        <f>N79*K86</f>
        <v>3433.8981312487858</v>
      </c>
      <c r="M86" s="861"/>
      <c r="N86" s="51"/>
    </row>
    <row r="87" spans="1:14" ht="15.75" thickBot="1">
      <c r="B87" s="824" t="s">
        <v>953</v>
      </c>
      <c r="C87" s="825"/>
      <c r="D87" s="825"/>
      <c r="E87" s="825"/>
      <c r="F87" s="825"/>
      <c r="G87" s="825"/>
      <c r="H87" s="825"/>
      <c r="I87" s="825"/>
      <c r="J87" s="825"/>
      <c r="K87" s="825"/>
      <c r="L87" s="825"/>
      <c r="M87" s="826"/>
      <c r="N87" s="52">
        <f>L84+L85+L86</f>
        <v>20603.388787492713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89281.35141246843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20344.249987197905</v>
      </c>
      <c r="L36" s="270"/>
      <c r="M36" s="336">
        <v>2.5</v>
      </c>
      <c r="N36" s="272">
        <f>K36/M36</f>
        <v>8137.6999948791617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8543.6824948791618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32861.472380039231</v>
      </c>
      <c r="N48" s="272">
        <f>K48*M48</f>
        <v>42719.914094051004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74.20287575844651</v>
      </c>
      <c r="N49" s="272">
        <f>K49*M49</f>
        <v>2226.0862727533954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44946.000366804401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812.88531247861022</v>
      </c>
      <c r="M60" s="829"/>
      <c r="N60" s="287">
        <f>K60*L60</f>
        <v>1056.7509062221934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62666.083767905759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12533.216753581153</v>
      </c>
      <c r="M84" s="859"/>
      <c r="N84" s="51"/>
    </row>
    <row r="85" spans="1:14">
      <c r="B85" s="89" t="s">
        <v>973</v>
      </c>
      <c r="C85" s="90"/>
      <c r="D85" s="90"/>
      <c r="E85" s="90"/>
      <c r="F85" s="90"/>
      <c r="G85" s="90"/>
      <c r="H85" s="90"/>
      <c r="I85" s="87"/>
      <c r="J85" s="88"/>
      <c r="K85" s="304">
        <v>0.05</v>
      </c>
      <c r="L85" s="858">
        <f>N79*K85</f>
        <v>3133.3041883952883</v>
      </c>
      <c r="M85" s="859"/>
      <c r="N85" s="51"/>
    </row>
    <row r="86" spans="1:14" ht="15.75" thickBot="1">
      <c r="B86" s="91" t="s">
        <v>974</v>
      </c>
      <c r="C86" s="92"/>
      <c r="D86" s="92"/>
      <c r="E86" s="92"/>
      <c r="F86" s="92"/>
      <c r="G86" s="92"/>
      <c r="H86" s="92"/>
      <c r="I86" s="93"/>
      <c r="J86" s="94"/>
      <c r="K86" s="305">
        <v>0.05</v>
      </c>
      <c r="L86" s="860">
        <f>N79*K86</f>
        <v>3133.3041883952883</v>
      </c>
      <c r="M86" s="861"/>
      <c r="N86" s="51"/>
    </row>
    <row r="87" spans="1:14" ht="15.75" thickBot="1">
      <c r="B87" s="824" t="s">
        <v>953</v>
      </c>
      <c r="C87" s="825"/>
      <c r="D87" s="825"/>
      <c r="E87" s="825"/>
      <c r="F87" s="825"/>
      <c r="G87" s="825"/>
      <c r="H87" s="825"/>
      <c r="I87" s="825"/>
      <c r="J87" s="825"/>
      <c r="K87" s="825"/>
      <c r="L87" s="825"/>
      <c r="M87" s="826"/>
      <c r="N87" s="52">
        <f>L84+L85+L86</f>
        <v>18799.82513037173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81465.908898277485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20344.249987197905</v>
      </c>
      <c r="L36" s="270"/>
      <c r="M36" s="336">
        <v>2.5</v>
      </c>
      <c r="N36" s="272">
        <f>K36/M36</f>
        <v>8137.6999948791617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8543.6824948791618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41173.691700846794</v>
      </c>
      <c r="N48" s="272">
        <f>K48*M48</f>
        <v>53525.799211100835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74.20287575844651</v>
      </c>
      <c r="N49" s="272">
        <f>K49*M49</f>
        <v>2226.0862727533954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55751.885483854232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812.88531247861022</v>
      </c>
      <c r="M60" s="829"/>
      <c r="N60" s="287">
        <f>K60*L60</f>
        <v>1056.7509062221934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73471.968884955582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14694.393776991117</v>
      </c>
      <c r="M84" s="859"/>
      <c r="N84" s="51"/>
    </row>
    <row r="85" spans="1:14">
      <c r="B85" s="89" t="s">
        <v>973</v>
      </c>
      <c r="C85" s="90"/>
      <c r="D85" s="90"/>
      <c r="E85" s="90"/>
      <c r="F85" s="90"/>
      <c r="G85" s="90"/>
      <c r="H85" s="90"/>
      <c r="I85" s="87"/>
      <c r="J85" s="88"/>
      <c r="K85" s="304">
        <v>0.05</v>
      </c>
      <c r="L85" s="858">
        <f>N79*K85</f>
        <v>3673.5984442477793</v>
      </c>
      <c r="M85" s="859"/>
      <c r="N85" s="51"/>
    </row>
    <row r="86" spans="1:14" ht="15.75" thickBot="1">
      <c r="B86" s="91" t="s">
        <v>974</v>
      </c>
      <c r="C86" s="92"/>
      <c r="D86" s="92"/>
      <c r="E86" s="92"/>
      <c r="F86" s="92"/>
      <c r="G86" s="92"/>
      <c r="H86" s="92"/>
      <c r="I86" s="93"/>
      <c r="J86" s="94"/>
      <c r="K86" s="305">
        <v>0.05</v>
      </c>
      <c r="L86" s="860">
        <f>N79*K86</f>
        <v>3673.5984442477793</v>
      </c>
      <c r="M86" s="861"/>
      <c r="N86" s="51"/>
    </row>
    <row r="87" spans="1:14" ht="15.75" thickBot="1">
      <c r="B87" s="824" t="s">
        <v>953</v>
      </c>
      <c r="C87" s="825"/>
      <c r="D87" s="825"/>
      <c r="E87" s="825"/>
      <c r="F87" s="825"/>
      <c r="G87" s="825"/>
      <c r="H87" s="825"/>
      <c r="I87" s="825"/>
      <c r="J87" s="825"/>
      <c r="K87" s="825"/>
      <c r="L87" s="825"/>
      <c r="M87" s="826"/>
      <c r="N87" s="52">
        <f>L84+L85+L86</f>
        <v>22041.590665486674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95513.559550442253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405.98250000000002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71868.981826631803</v>
      </c>
      <c r="N48" s="272">
        <f>K48*M48</f>
        <v>93429.676374621355</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93429.676374621355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812.88531247861022</v>
      </c>
      <c r="M60" s="829"/>
      <c r="N60" s="287">
        <f>K60*L60</f>
        <v>1056.7509062221934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103012.05978084354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20602.411956168711</v>
      </c>
      <c r="M84" s="859"/>
      <c r="N84" s="51"/>
    </row>
    <row r="85" spans="1:14">
      <c r="B85" s="89" t="s">
        <v>973</v>
      </c>
      <c r="C85" s="90"/>
      <c r="D85" s="90"/>
      <c r="E85" s="90"/>
      <c r="F85" s="90"/>
      <c r="G85" s="90"/>
      <c r="H85" s="90"/>
      <c r="I85" s="87"/>
      <c r="J85" s="88"/>
      <c r="K85" s="304">
        <v>0.05</v>
      </c>
      <c r="L85" s="858">
        <f>N79*K85</f>
        <v>5150.6029890421778</v>
      </c>
      <c r="M85" s="859"/>
      <c r="N85" s="51"/>
    </row>
    <row r="86" spans="1:14" ht="15.75" thickBot="1">
      <c r="B86" s="91" t="s">
        <v>974</v>
      </c>
      <c r="C86" s="92"/>
      <c r="D86" s="92"/>
      <c r="E86" s="92"/>
      <c r="F86" s="92"/>
      <c r="G86" s="92"/>
      <c r="H86" s="92"/>
      <c r="I86" s="93"/>
      <c r="J86" s="94"/>
      <c r="K86" s="305">
        <v>0.05</v>
      </c>
      <c r="L86" s="860">
        <f>N79*K86</f>
        <v>5150.6029890421778</v>
      </c>
      <c r="M86" s="861"/>
      <c r="N86" s="51"/>
    </row>
    <row r="87" spans="1:14" ht="15.75" thickBot="1">
      <c r="B87" s="824" t="s">
        <v>953</v>
      </c>
      <c r="C87" s="825"/>
      <c r="D87" s="825"/>
      <c r="E87" s="825"/>
      <c r="F87" s="825"/>
      <c r="G87" s="825"/>
      <c r="H87" s="825"/>
      <c r="I87" s="825"/>
      <c r="J87" s="825"/>
      <c r="K87" s="825"/>
      <c r="L87" s="825"/>
      <c r="M87" s="826"/>
      <c r="N87" s="52">
        <f>L84+L85+L86</f>
        <v>30903.617934253067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133915.67771509662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405.98250000000002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37536.638156459951</v>
      </c>
      <c r="N48" s="272">
        <f>K48*M48</f>
        <v>48797.629603397938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48797.629603397938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812.88531247861022</v>
      </c>
      <c r="M60" s="829"/>
      <c r="N60" s="287">
        <f>K60*L60</f>
        <v>1056.7509062221934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58380.013009620132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11676.002601924027</v>
      </c>
      <c r="M84" s="859"/>
      <c r="N84" s="51"/>
    </row>
    <row r="85" spans="1:14">
      <c r="B85" s="89" t="s">
        <v>973</v>
      </c>
      <c r="C85" s="90"/>
      <c r="D85" s="90"/>
      <c r="E85" s="90"/>
      <c r="F85" s="90"/>
      <c r="G85" s="90"/>
      <c r="H85" s="90"/>
      <c r="I85" s="87"/>
      <c r="J85" s="88"/>
      <c r="K85" s="304">
        <v>0.05</v>
      </c>
      <c r="L85" s="858">
        <f>N79*K85</f>
        <v>2919.0006504810067</v>
      </c>
      <c r="M85" s="859"/>
      <c r="N85" s="51"/>
    </row>
    <row r="86" spans="1:14" ht="15.75" thickBot="1">
      <c r="B86" s="91" t="s">
        <v>974</v>
      </c>
      <c r="C86" s="92"/>
      <c r="D86" s="92"/>
      <c r="E86" s="92"/>
      <c r="F86" s="92"/>
      <c r="G86" s="92"/>
      <c r="H86" s="92"/>
      <c r="I86" s="93"/>
      <c r="J86" s="94"/>
      <c r="K86" s="305">
        <v>0.05</v>
      </c>
      <c r="L86" s="860">
        <f>N79*K86</f>
        <v>2919.0006504810067</v>
      </c>
      <c r="M86" s="861"/>
      <c r="N86" s="51"/>
    </row>
    <row r="87" spans="1:14" ht="15.75" thickBot="1">
      <c r="B87" s="824" t="s">
        <v>953</v>
      </c>
      <c r="C87" s="825"/>
      <c r="D87" s="825"/>
      <c r="E87" s="825"/>
      <c r="F87" s="825"/>
      <c r="G87" s="825"/>
      <c r="H87" s="825"/>
      <c r="I87" s="825"/>
      <c r="J87" s="825"/>
      <c r="K87" s="825"/>
      <c r="L87" s="825"/>
      <c r="M87" s="826"/>
      <c r="N87" s="52">
        <f>L84+L85+L86</f>
        <v>17514.003902886041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75894.016912506166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270.65500000000003</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34689.844417073742</v>
      </c>
      <c r="N48" s="272">
        <f>K48*M48</f>
        <v>45096.797742195864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45096.797742195864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812.88531247861022</v>
      </c>
      <c r="M60" s="829"/>
      <c r="N60" s="287">
        <f>K60*L60</f>
        <v>1056.7509062221934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1056.7509062221934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51837.303648418056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10367.460729683611</v>
      </c>
      <c r="M84" s="859"/>
      <c r="N84" s="51"/>
    </row>
    <row r="85" spans="1:14">
      <c r="B85" s="89" t="s">
        <v>973</v>
      </c>
      <c r="C85" s="90"/>
      <c r="D85" s="90"/>
      <c r="E85" s="90"/>
      <c r="F85" s="90"/>
      <c r="G85" s="90"/>
      <c r="H85" s="90"/>
      <c r="I85" s="87"/>
      <c r="J85" s="88"/>
      <c r="K85" s="304">
        <v>0.05</v>
      </c>
      <c r="L85" s="858">
        <f>N79*K85</f>
        <v>2591.8651824209028</v>
      </c>
      <c r="M85" s="859"/>
      <c r="N85" s="51"/>
    </row>
    <row r="86" spans="1:14" ht="15.75" thickBot="1">
      <c r="B86" s="91" t="s">
        <v>974</v>
      </c>
      <c r="C86" s="92"/>
      <c r="D86" s="92"/>
      <c r="E86" s="92"/>
      <c r="F86" s="92"/>
      <c r="G86" s="92"/>
      <c r="H86" s="92"/>
      <c r="I86" s="93"/>
      <c r="J86" s="94"/>
      <c r="K86" s="305">
        <v>0.05</v>
      </c>
      <c r="L86" s="860">
        <f>N79*K86</f>
        <v>2591.8651824209028</v>
      </c>
      <c r="M86" s="861"/>
      <c r="N86" s="51"/>
    </row>
    <row r="87" spans="1:14" ht="15.75" thickBot="1">
      <c r="B87" s="824" t="s">
        <v>953</v>
      </c>
      <c r="C87" s="825"/>
      <c r="D87" s="825"/>
      <c r="E87" s="825"/>
      <c r="F87" s="825"/>
      <c r="G87" s="825"/>
      <c r="H87" s="825"/>
      <c r="I87" s="825"/>
      <c r="J87" s="825"/>
      <c r="K87" s="825"/>
      <c r="L87" s="825"/>
      <c r="M87" s="826"/>
      <c r="N87" s="52">
        <f>L84+L85+L86</f>
        <v>15551.191094525417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67388.494742943469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3480.6346362862091</v>
      </c>
      <c r="L36" s="270"/>
      <c r="M36" s="271">
        <v>2</v>
      </c>
      <c r="N36" s="272">
        <f>K36/M36</f>
        <v>1740.3173181431046</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722217.03334944916</v>
      </c>
      <c r="L37" s="335"/>
      <c r="M37" s="336">
        <v>4</v>
      </c>
      <c r="N37" s="272">
        <f>K37/M37</f>
        <v>180554.25833736229</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10223.288272993826</v>
      </c>
      <c r="L38" s="423"/>
      <c r="M38" s="424">
        <v>2</v>
      </c>
      <c r="N38" s="272">
        <f>K38/M38</f>
        <v>5111.6441364969132</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1240.0887785492826</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188646.30857055157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3343.369573459147</v>
      </c>
      <c r="N47" s="272">
        <f>K47*M47</f>
        <v>39703.24999701231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4738.3963190524146</v>
      </c>
      <c r="N48" s="272">
        <f>K48*M48</f>
        <v>2369.1981595262073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5947.7778063419428</v>
      </c>
      <c r="N49" s="272">
        <f>K49*M49</f>
        <v>2973.8889031709714</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389035.07719071244</v>
      </c>
      <c r="N50" s="272">
        <f>K50*M50</f>
        <v>51331.969100625378</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96378.306160334861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812.88531247861022</v>
      </c>
      <c r="M59" s="829"/>
      <c r="N59" s="287">
        <f>K59*L59</f>
        <v>40.644265623930515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40.644265623930515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297466.14678200317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59493.22935640064</v>
      </c>
      <c r="M83" s="859"/>
      <c r="N83" s="51"/>
    </row>
    <row r="84" spans="1:14">
      <c r="B84" s="89" t="s">
        <v>973</v>
      </c>
      <c r="C84" s="90"/>
      <c r="D84" s="90"/>
      <c r="E84" s="90"/>
      <c r="F84" s="90"/>
      <c r="G84" s="90"/>
      <c r="H84" s="90"/>
      <c r="I84" s="87"/>
      <c r="J84" s="88"/>
      <c r="K84" s="304">
        <v>0.05</v>
      </c>
      <c r="L84" s="858">
        <f>N78*K84</f>
        <v>14873.30733910016</v>
      </c>
      <c r="M84" s="859"/>
      <c r="N84" s="51"/>
    </row>
    <row r="85" spans="1:14" ht="15.75" thickBot="1">
      <c r="B85" s="91" t="s">
        <v>974</v>
      </c>
      <c r="C85" s="92"/>
      <c r="D85" s="92"/>
      <c r="E85" s="92"/>
      <c r="F85" s="92"/>
      <c r="G85" s="92"/>
      <c r="H85" s="92"/>
      <c r="I85" s="93"/>
      <c r="J85" s="94"/>
      <c r="K85" s="305">
        <v>0.05</v>
      </c>
      <c r="L85" s="860">
        <f>N78*K85</f>
        <v>14873.30733910016</v>
      </c>
      <c r="M85" s="861"/>
      <c r="N85" s="51"/>
    </row>
    <row r="86" spans="1:14" ht="15.75" thickBot="1">
      <c r="B86" s="824" t="s">
        <v>953</v>
      </c>
      <c r="C86" s="825"/>
      <c r="D86" s="825"/>
      <c r="E86" s="825"/>
      <c r="F86" s="825"/>
      <c r="G86" s="825"/>
      <c r="H86" s="825"/>
      <c r="I86" s="825"/>
      <c r="J86" s="825"/>
      <c r="K86" s="825"/>
      <c r="L86" s="825"/>
      <c r="M86" s="826"/>
      <c r="N86" s="52">
        <f>L83+L84+L85</f>
        <v>89239.844034600974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386705.99081660411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3480.6346362862091</v>
      </c>
      <c r="L36" s="270"/>
      <c r="M36" s="271">
        <v>2</v>
      </c>
      <c r="N36" s="272">
        <f>K36/M36</f>
        <v>1740.3173181431046</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722217.03334944916</v>
      </c>
      <c r="L37" s="335"/>
      <c r="M37" s="336">
        <v>4</v>
      </c>
      <c r="N37" s="272">
        <f>K37/M37</f>
        <v>180554.25833736229</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10223.288272993826</v>
      </c>
      <c r="L38" s="423"/>
      <c r="M38" s="424">
        <v>2</v>
      </c>
      <c r="N38" s="272">
        <f>K38/M38</f>
        <v>5111.6441364969132</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1240.0887785492826</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188646.30857055157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3343.369573459147</v>
      </c>
      <c r="N47" s="272">
        <f>K47*M47</f>
        <v>39703.24999701231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4738.3963190524146</v>
      </c>
      <c r="N48" s="272">
        <f>K48*M48</f>
        <v>2369.1981595262073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5947.7778063419428</v>
      </c>
      <c r="N49" s="272">
        <f>K49*M49</f>
        <v>2973.8889031709714</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389035.07719071244</v>
      </c>
      <c r="N50" s="272">
        <f>K50*M50</f>
        <v>51331.969100625378</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96378.306160334861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812.88531247861022</v>
      </c>
      <c r="M59" s="829"/>
      <c r="N59" s="287">
        <f>K59*L59</f>
        <v>40.644265623930515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40.644265623930515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297466.14678200317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59493.22935640064</v>
      </c>
      <c r="M83" s="859"/>
      <c r="N83" s="51"/>
    </row>
    <row r="84" spans="1:14">
      <c r="B84" s="89" t="s">
        <v>973</v>
      </c>
      <c r="C84" s="90"/>
      <c r="D84" s="90"/>
      <c r="E84" s="90"/>
      <c r="F84" s="90"/>
      <c r="G84" s="90"/>
      <c r="H84" s="90"/>
      <c r="I84" s="87"/>
      <c r="J84" s="88"/>
      <c r="K84" s="304">
        <v>0.05</v>
      </c>
      <c r="L84" s="858">
        <f>N78*K84</f>
        <v>14873.30733910016</v>
      </c>
      <c r="M84" s="859"/>
      <c r="N84" s="51"/>
    </row>
    <row r="85" spans="1:14" ht="15.75" thickBot="1">
      <c r="B85" s="91" t="s">
        <v>974</v>
      </c>
      <c r="C85" s="92"/>
      <c r="D85" s="92"/>
      <c r="E85" s="92"/>
      <c r="F85" s="92"/>
      <c r="G85" s="92"/>
      <c r="H85" s="92"/>
      <c r="I85" s="93"/>
      <c r="J85" s="94"/>
      <c r="K85" s="305">
        <v>0.05</v>
      </c>
      <c r="L85" s="860">
        <f>N78*K85</f>
        <v>14873.30733910016</v>
      </c>
      <c r="M85" s="861"/>
      <c r="N85" s="51"/>
    </row>
    <row r="86" spans="1:14" ht="15.75" thickBot="1">
      <c r="B86" s="824" t="s">
        <v>953</v>
      </c>
      <c r="C86" s="825"/>
      <c r="D86" s="825"/>
      <c r="E86" s="825"/>
      <c r="F86" s="825"/>
      <c r="G86" s="825"/>
      <c r="H86" s="825"/>
      <c r="I86" s="825"/>
      <c r="J86" s="825"/>
      <c r="K86" s="825"/>
      <c r="L86" s="825"/>
      <c r="M86" s="826"/>
      <c r="N86" s="52">
        <f>L83+L84+L85</f>
        <v>89239.844034600974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386705.99081660411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8"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243</v>
      </c>
      <c r="B36" s="837" t="str">
        <f>VLOOKUP(A36,EQUIPOS!A6:D154,3,FALSE)</f>
        <v>Grúa 10 ton</v>
      </c>
      <c r="C36" s="838"/>
      <c r="D36" s="838"/>
      <c r="E36" s="838"/>
      <c r="F36" s="838"/>
      <c r="G36" s="838"/>
      <c r="H36" s="839"/>
      <c r="I36" s="267"/>
      <c r="J36" s="268"/>
      <c r="K36" s="269">
        <f>VLOOKUP(A36,EQUIPOS!A6:D163,4,FALSE)</f>
        <v>124930.69068451504</v>
      </c>
      <c r="L36" s="270"/>
      <c r="M36" s="271">
        <v>0.158</v>
      </c>
      <c r="N36" s="272">
        <f t="shared" ref="N36:N44" si="0">K36/M36</f>
        <v>790700.57395262679</v>
      </c>
    </row>
    <row r="37" spans="1:14">
      <c r="A37" s="113" t="s">
        <v>121</v>
      </c>
      <c r="B37" s="837" t="str">
        <f>VLOOKUP(A37,EQUIPOS!A7:D154,3,FALSE)</f>
        <v>Bomba eléctrica para accionar la celda</v>
      </c>
      <c r="C37" s="838"/>
      <c r="D37" s="838"/>
      <c r="E37" s="838"/>
      <c r="F37" s="838"/>
      <c r="G37" s="838"/>
      <c r="H37" s="839"/>
      <c r="I37" s="421"/>
      <c r="J37" s="422"/>
      <c r="K37" s="269">
        <f>VLOOKUP(A37,EQUIPOS!A7:D164,4,FALSE)</f>
        <v>70825.879360471794</v>
      </c>
      <c r="L37" s="335"/>
      <c r="M37" s="336">
        <v>0.158</v>
      </c>
      <c r="N37" s="272">
        <f t="shared" si="0"/>
        <v>448265.05924349237</v>
      </c>
    </row>
    <row r="38" spans="1:14">
      <c r="A38" s="113" t="s">
        <v>217</v>
      </c>
      <c r="B38" s="837" t="str">
        <f>VLOOKUP(A38,EQUIPOS!A8:D154,3,FALSE)</f>
        <v>Equipo de soldadura y de acetileno (incluye soldadura)</v>
      </c>
      <c r="C38" s="838"/>
      <c r="D38" s="838"/>
      <c r="E38" s="838"/>
      <c r="F38" s="838"/>
      <c r="G38" s="838"/>
      <c r="H38" s="839"/>
      <c r="I38" s="421"/>
      <c r="J38" s="422"/>
      <c r="K38" s="438">
        <f>VLOOKUP(A38,EQUIPOS!A8:D165,4,FALSE)</f>
        <v>25630.593787085483</v>
      </c>
      <c r="L38" s="335"/>
      <c r="M38" s="336">
        <v>0.158</v>
      </c>
      <c r="N38" s="272">
        <f t="shared" si="0"/>
        <v>162218.94801952838</v>
      </c>
    </row>
    <row r="39" spans="1:14">
      <c r="A39" s="113" t="s">
        <v>255</v>
      </c>
      <c r="B39" s="837" t="str">
        <f>VLOOKUP(A39,EQUIPOS!A9:D154,3,FALSE)</f>
        <v>Manómetro cable de acero para bajar la celda</v>
      </c>
      <c r="C39" s="838"/>
      <c r="D39" s="838"/>
      <c r="E39" s="838"/>
      <c r="F39" s="838"/>
      <c r="G39" s="838"/>
      <c r="H39" s="839"/>
      <c r="I39" s="421"/>
      <c r="J39" s="422"/>
      <c r="K39" s="438">
        <f>VLOOKUP(A39,EQUIPOS!A9:D166,4,FALSE)</f>
        <v>1586406.6276754078</v>
      </c>
      <c r="L39" s="335"/>
      <c r="M39" s="336">
        <v>0.158</v>
      </c>
      <c r="N39" s="272">
        <f t="shared" si="0"/>
        <v>10040548.276426632</v>
      </c>
    </row>
    <row r="40" spans="1:14">
      <c r="A40" s="113" t="s">
        <v>1648</v>
      </c>
      <c r="B40" s="837" t="str">
        <f>VLOOKUP(A40,EQUIPOS!A10:D154,3,FALSE)</f>
        <v xml:space="preserve">Retroexcavadora sobre llantas 
</v>
      </c>
      <c r="C40" s="838"/>
      <c r="D40" s="838"/>
      <c r="E40" s="838"/>
      <c r="F40" s="838"/>
      <c r="G40" s="838"/>
      <c r="H40" s="839"/>
      <c r="I40" s="421"/>
      <c r="J40" s="422"/>
      <c r="K40" s="438">
        <f>VLOOKUP(A40,EQUIPOS!A10:D167,4,FALSE)</f>
        <v>133431.19556784158</v>
      </c>
      <c r="L40" s="335"/>
      <c r="M40" s="336">
        <v>0.158</v>
      </c>
      <c r="N40" s="272">
        <f t="shared" si="0"/>
        <v>844501.23777114926</v>
      </c>
    </row>
    <row r="41" spans="1:14">
      <c r="A41" s="113" t="s">
        <v>115</v>
      </c>
      <c r="B41" s="837" t="str">
        <f>VLOOKUP(A41,EQUIPOS!A6:D154,3,FALSE)</f>
        <v>Andamiaje para Aplicar la Carga (Equipos Sustituto de la Tara)</v>
      </c>
      <c r="C41" s="838"/>
      <c r="D41" s="838"/>
      <c r="E41" s="838"/>
      <c r="F41" s="838"/>
      <c r="G41" s="838"/>
      <c r="H41" s="839"/>
      <c r="I41" s="421"/>
      <c r="J41" s="422"/>
      <c r="K41" s="438">
        <f>VLOOKUP(A41,EQUIPOS!A6:D154,4,FALSE)</f>
        <v>71660.477523715002</v>
      </c>
      <c r="L41" s="335"/>
      <c r="M41" s="336">
        <v>0.158</v>
      </c>
      <c r="N41" s="272">
        <f t="shared" si="0"/>
        <v>453547.32609946205</v>
      </c>
    </row>
    <row r="42" spans="1:14">
      <c r="A42" s="113" t="s">
        <v>224</v>
      </c>
      <c r="B42" s="837" t="str">
        <f>VLOOKUP(A42,EQUIPOS!A12:D156,3,FALSE)</f>
        <v>Equipo de Medición (Deformimetros Eléctricos, Mecánicos, Celdas de Carga,  Etc.)</v>
      </c>
      <c r="C42" s="838"/>
      <c r="D42" s="838"/>
      <c r="E42" s="838"/>
      <c r="F42" s="838"/>
      <c r="G42" s="838"/>
      <c r="H42" s="839"/>
      <c r="I42" s="328"/>
      <c r="J42" s="330"/>
      <c r="K42" s="438">
        <f>VLOOKUP(A42,EQUIPOS!A12:D169,4,FALSE)</f>
        <v>199975.01884559839</v>
      </c>
      <c r="L42" s="423"/>
      <c r="M42" s="424">
        <v>0.158</v>
      </c>
      <c r="N42" s="272">
        <f t="shared" si="0"/>
        <v>1265664.6762379645</v>
      </c>
    </row>
    <row r="43" spans="1:14">
      <c r="A43" t="s">
        <v>335</v>
      </c>
      <c r="B43" s="837" t="str">
        <f>VLOOKUP(A43,EQUIPOS!A13:D157,3,FALSE)</f>
        <v>Tara (Recebo, Agua, Etc.)</v>
      </c>
      <c r="C43" s="838"/>
      <c r="D43" s="838"/>
      <c r="E43" s="838"/>
      <c r="F43" s="838"/>
      <c r="G43" s="838"/>
      <c r="H43" s="839"/>
      <c r="I43" s="36"/>
      <c r="J43" s="37"/>
      <c r="K43" s="438">
        <f>VLOOKUP(A43,EQUIPOS!A13:D170,4,FALSE)</f>
        <v>366457.13020168134</v>
      </c>
      <c r="L43" s="276"/>
      <c r="M43" s="277">
        <v>2.8000000000000001E-2</v>
      </c>
      <c r="N43" s="272">
        <f t="shared" si="0"/>
        <v>13087754.650060048</v>
      </c>
    </row>
    <row r="44" spans="1:14">
      <c r="A44" t="s">
        <v>216</v>
      </c>
      <c r="B44" s="837" t="str">
        <f>VLOOKUP(A44,EQUIPOS!A14:D158,3,FALSE)</f>
        <v xml:space="preserve">Equipo de topografía Teodolito electrónico con abertura de anteojo de 42 mm. Aumento del anteojo: 30x.Distancia mínima de enfoque: 1.0 m. Precisión: 5´´. Compensador con rango de trabajo ±3´. </v>
      </c>
      <c r="C44" s="838"/>
      <c r="D44" s="838"/>
      <c r="E44" s="838"/>
      <c r="F44" s="838"/>
      <c r="G44" s="838"/>
      <c r="H44" s="839"/>
      <c r="I44" s="36"/>
      <c r="J44" s="37"/>
      <c r="K44" s="438">
        <f>VLOOKUP(A44,EQUIPOS!A14:D171,4,FALSE)</f>
        <v>25630.593787085483</v>
      </c>
      <c r="L44" s="276"/>
      <c r="M44" s="277">
        <v>0.158</v>
      </c>
      <c r="N44" s="273">
        <f t="shared" si="0"/>
        <v>162218.94801952838</v>
      </c>
    </row>
    <row r="45" spans="1:14">
      <c r="B45" s="844" t="s">
        <v>952</v>
      </c>
      <c r="C45" s="845"/>
      <c r="D45" s="845"/>
      <c r="E45" s="38"/>
      <c r="F45" s="39"/>
      <c r="G45" s="39"/>
      <c r="H45" s="40"/>
      <c r="I45" s="36"/>
      <c r="J45" s="37"/>
      <c r="K45" s="279"/>
      <c r="L45" s="276"/>
      <c r="M45" s="401">
        <v>0.02</v>
      </c>
      <c r="N45" s="344">
        <f>N79*M45</f>
        <v>7707.987993879492</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27263127.683824316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1923931.1026239188</v>
      </c>
      <c r="N52" s="272">
        <f t="shared" ref="N52:N58" si="1">K52*M52</f>
        <v>1923931.1026239188</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82015.966645521097</v>
      </c>
      <c r="N53" s="272">
        <f t="shared" si="1"/>
        <v>2460478.9993656329</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93761.75206955029</v>
      </c>
      <c r="N54" s="272">
        <f t="shared" si="1"/>
        <v>5625705.1241730172</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34991.150494296322</v>
      </c>
      <c r="N55" s="272">
        <f t="shared" si="1"/>
        <v>419893.80593155586</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245285.55591565373</v>
      </c>
      <c r="N56" s="272">
        <f t="shared" si="1"/>
        <v>490571.11183130747</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146292.3957370494</v>
      </c>
      <c r="N57" s="272">
        <f t="shared" si="1"/>
        <v>731461.97868524701</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37173.611289637141</v>
      </c>
      <c r="N58" s="272">
        <f t="shared" si="1"/>
        <v>2602152.7902746</v>
      </c>
    </row>
    <row r="59" spans="1:14" ht="15.75" thickBot="1">
      <c r="B59" s="824" t="s">
        <v>953</v>
      </c>
      <c r="C59" s="825"/>
      <c r="D59" s="825"/>
      <c r="E59" s="825"/>
      <c r="F59" s="825"/>
      <c r="G59" s="825"/>
      <c r="H59" s="825"/>
      <c r="I59" s="825"/>
      <c r="J59" s="825"/>
      <c r="K59" s="825"/>
      <c r="L59" s="825"/>
      <c r="M59" s="826"/>
      <c r="N59" s="394">
        <f>SUM(N52:N58)</f>
        <v>14254194.912885277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8">
        <f>VLOOKUP(A64,TRANSPORTE!A5:D117,4,FALSE)</f>
        <v>812.88531247861022</v>
      </c>
      <c r="M64" s="829"/>
      <c r="N64" s="287">
        <f>K64*L64</f>
        <v>40.644265623930515</v>
      </c>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40.644265623930515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SUM(N75:N78)</f>
        <v>385399.39969397458</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N47+N59+N70+N79</f>
        <v>41902762.640669189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8380552.5281338384</v>
      </c>
      <c r="M86" s="859"/>
      <c r="N86" s="51"/>
    </row>
    <row r="87" spans="1:14">
      <c r="B87" s="89" t="s">
        <v>973</v>
      </c>
      <c r="C87" s="90"/>
      <c r="D87" s="90"/>
      <c r="E87" s="90"/>
      <c r="F87" s="90"/>
      <c r="G87" s="90"/>
      <c r="H87" s="90"/>
      <c r="I87" s="87"/>
      <c r="J87" s="88"/>
      <c r="K87" s="304">
        <v>0.05</v>
      </c>
      <c r="L87" s="858">
        <f>N81*K87</f>
        <v>2095138.1320334596</v>
      </c>
      <c r="M87" s="859"/>
      <c r="N87" s="51"/>
    </row>
    <row r="88" spans="1:14" ht="15.75" thickBot="1">
      <c r="B88" s="91" t="s">
        <v>974</v>
      </c>
      <c r="C88" s="92"/>
      <c r="D88" s="92"/>
      <c r="E88" s="92"/>
      <c r="F88" s="92"/>
      <c r="G88" s="92"/>
      <c r="H88" s="92"/>
      <c r="I88" s="93"/>
      <c r="J88" s="94"/>
      <c r="K88" s="305">
        <v>0.05</v>
      </c>
      <c r="L88" s="860">
        <f>N81*K88</f>
        <v>2095138.1320334596</v>
      </c>
      <c r="M88" s="861"/>
      <c r="N88" s="51"/>
    </row>
    <row r="89" spans="1:14" ht="15.75" thickBot="1">
      <c r="B89" s="824" t="s">
        <v>953</v>
      </c>
      <c r="C89" s="825"/>
      <c r="D89" s="825"/>
      <c r="E89" s="825"/>
      <c r="F89" s="825"/>
      <c r="G89" s="825"/>
      <c r="H89" s="825"/>
      <c r="I89" s="825"/>
      <c r="J89" s="825"/>
      <c r="K89" s="825"/>
      <c r="L89" s="825"/>
      <c r="M89" s="826"/>
      <c r="N89" s="52">
        <f>L86+L87+L88</f>
        <v>12570828.792200757</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54473591.432869948</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140</v>
      </c>
      <c r="B36" s="837" t="str">
        <f>VLOOKUP(A36,EQUIPOS!A6:D154,3,FALSE)</f>
        <v>Camisa para Pilote D=1.20m</v>
      </c>
      <c r="C36" s="838"/>
      <c r="D36" s="838"/>
      <c r="E36" s="838"/>
      <c r="F36" s="838"/>
      <c r="G36" s="838"/>
      <c r="H36" s="839"/>
      <c r="I36" s="267"/>
      <c r="J36" s="268"/>
      <c r="K36" s="269">
        <f>VLOOKUP(A36,EQUIPOS!A6:D163,4,FALSE)</f>
        <v>62049.962460953611</v>
      </c>
      <c r="L36" s="270"/>
      <c r="M36" s="271">
        <v>1</v>
      </c>
      <c r="N36" s="272">
        <f t="shared" ref="N36:N42" si="0">K36/M36</f>
        <v>62049.962460953611</v>
      </c>
    </row>
    <row r="37" spans="1:14">
      <c r="A37" s="113" t="s">
        <v>206</v>
      </c>
      <c r="B37" s="837" t="str">
        <f>VLOOKUP(A37,EQUIPOS!A7:D154,3,FALSE)</f>
        <v>Equipo de Soldadura</v>
      </c>
      <c r="C37" s="838"/>
      <c r="D37" s="838"/>
      <c r="E37" s="838"/>
      <c r="F37" s="838"/>
      <c r="G37" s="838"/>
      <c r="H37" s="839"/>
      <c r="I37" s="421"/>
      <c r="J37" s="422"/>
      <c r="K37" s="269">
        <f>VLOOKUP(A37,EQUIPOS!A7:D164,4,FALSE)</f>
        <v>12493.547603940193</v>
      </c>
      <c r="L37" s="335"/>
      <c r="M37" s="336">
        <v>1</v>
      </c>
      <c r="N37" s="272">
        <f t="shared" si="0"/>
        <v>12493.547603940193</v>
      </c>
    </row>
    <row r="38" spans="1:14">
      <c r="A38" s="113" t="s">
        <v>242</v>
      </c>
      <c r="B38" s="837" t="str">
        <f>VLOOKUP(A38,EQUIPOS!A8:D154,3,FALSE)</f>
        <v>Grúa con torre capacidad 1 ton en la punta.</v>
      </c>
      <c r="C38" s="838"/>
      <c r="D38" s="838"/>
      <c r="E38" s="838"/>
      <c r="F38" s="838"/>
      <c r="G38" s="838"/>
      <c r="H38" s="839"/>
      <c r="I38" s="421"/>
      <c r="J38" s="422"/>
      <c r="K38" s="438">
        <f>VLOOKUP(A38,EQUIPOS!A8:D165,4,FALSE)</f>
        <v>204086.33389972101</v>
      </c>
      <c r="L38" s="335"/>
      <c r="M38" s="336">
        <v>2.5</v>
      </c>
      <c r="N38" s="272">
        <f t="shared" si="0"/>
        <v>81634.533559888398</v>
      </c>
    </row>
    <row r="39" spans="1:14">
      <c r="A39" s="113" t="s">
        <v>267</v>
      </c>
      <c r="B39" s="837" t="str">
        <f>VLOOKUP(A39,EQUIPOS!A9:D154,3,FALSE)</f>
        <v>Motobomba de concreto</v>
      </c>
      <c r="C39" s="838"/>
      <c r="D39" s="838"/>
      <c r="E39" s="838"/>
      <c r="F39" s="838"/>
      <c r="G39" s="838"/>
      <c r="H39" s="839"/>
      <c r="I39" s="421"/>
      <c r="J39" s="422"/>
      <c r="K39" s="438">
        <f>VLOOKUP(A39,EQUIPOS!A9:D166,4,FALSE)</f>
        <v>82727.305762003933</v>
      </c>
      <c r="L39" s="335"/>
      <c r="M39" s="336">
        <v>2.5499800000000001</v>
      </c>
      <c r="N39" s="272">
        <f t="shared" si="0"/>
        <v>32442.335140669311</v>
      </c>
    </row>
    <row r="40" spans="1:14">
      <c r="A40" s="113" t="s">
        <v>277</v>
      </c>
      <c r="B40" s="837" t="str">
        <f>VLOOKUP(A40,EQUIPOS!A10:D154,3,FALSE)</f>
        <v>Pala auxiliar de piloteadora</v>
      </c>
      <c r="C40" s="838"/>
      <c r="D40" s="838"/>
      <c r="E40" s="838"/>
      <c r="F40" s="838"/>
      <c r="G40" s="838"/>
      <c r="H40" s="839"/>
      <c r="I40" s="421"/>
      <c r="J40" s="422"/>
      <c r="K40" s="438">
        <f>VLOOKUP(A40,EQUIPOS!A10:D167,4,FALSE)</f>
        <v>399027.46170075162</v>
      </c>
      <c r="L40" s="335"/>
      <c r="M40" s="336">
        <v>2.5</v>
      </c>
      <c r="N40" s="272">
        <f t="shared" si="0"/>
        <v>159610.98468030064</v>
      </c>
    </row>
    <row r="41" spans="1:14">
      <c r="A41" s="113" t="s">
        <v>282</v>
      </c>
      <c r="B41" s="837" t="str">
        <f>VLOOKUP(A41,EQUIPOS!A6:D154,3,FALSE)</f>
        <v>Piloteadora potencia 250KW, RPM 1800, fuerza elevadora 200KN</v>
      </c>
      <c r="C41" s="838"/>
      <c r="D41" s="838"/>
      <c r="E41" s="838"/>
      <c r="F41" s="838"/>
      <c r="G41" s="838"/>
      <c r="H41" s="839"/>
      <c r="I41" s="421"/>
      <c r="J41" s="422"/>
      <c r="K41" s="438">
        <f>VLOOKUP(A41,EQUIPOS!A6:D154,4,FALSE)</f>
        <v>722217.03334944916</v>
      </c>
      <c r="L41" s="335"/>
      <c r="M41" s="336">
        <v>1</v>
      </c>
      <c r="N41" s="272">
        <f t="shared" si="0"/>
        <v>722217.03334944916</v>
      </c>
    </row>
    <row r="42" spans="1:14">
      <c r="A42" s="113" t="s">
        <v>310</v>
      </c>
      <c r="B42" s="837" t="str">
        <f>VLOOKUP(A42,EQUIPOS!A12:D156,3,FALSE)</f>
        <v>Retroexcavadora A25C</v>
      </c>
      <c r="C42" s="838"/>
      <c r="D42" s="838"/>
      <c r="E42" s="838"/>
      <c r="F42" s="838"/>
      <c r="G42" s="838"/>
      <c r="H42" s="839"/>
      <c r="I42" s="328"/>
      <c r="J42" s="330"/>
      <c r="K42" s="438">
        <f>VLOOKUP(A42,EQUIPOS!A12:D169,4,FALSE)</f>
        <v>173850.66640166999</v>
      </c>
      <c r="L42" s="423"/>
      <c r="M42" s="424">
        <v>2.5</v>
      </c>
      <c r="N42" s="272">
        <f t="shared" si="0"/>
        <v>69540.266560667995</v>
      </c>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N83*M45</f>
        <v>8989.0050753001669</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1148977.6684311694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8849.2229547358766</v>
      </c>
      <c r="N52" s="272">
        <f>K52*M52</f>
        <v>20839.92005840299</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3343.369573459147</v>
      </c>
      <c r="N53" s="272">
        <f>K53*M53</f>
        <v>413575.52080221154</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389035.07719071244</v>
      </c>
      <c r="N54" s="272">
        <f>K54*M54</f>
        <v>320824.8068789086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SUM(N52:N58)</f>
        <v>755240.24773952318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8">
        <f>VLOOKUP(A64,TRANSPORTE!A5:D117,4,FALSE)</f>
        <v>1122.7940548877348</v>
      </c>
      <c r="M64" s="829"/>
      <c r="N64" s="287">
        <f>K64*L64</f>
        <v>1459.6322713540553</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8">
        <f>VLOOKUP(A65,TRANSPORTE!A6:D117,4,FALSE)</f>
        <v>812.88531247861022</v>
      </c>
      <c r="M65" s="829"/>
      <c r="N65" s="287">
        <f>K65*L65</f>
        <v>40.644265623930515</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1500.2765369779859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SUM(N76:N82)</f>
        <v>89890.050753001662</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N47+N59+N70+N83</f>
        <v>1995608.2434606722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399121.64869213448</v>
      </c>
      <c r="M90" s="859"/>
      <c r="N90" s="51"/>
    </row>
    <row r="91" spans="1:14">
      <c r="B91" s="89" t="s">
        <v>973</v>
      </c>
      <c r="C91" s="90"/>
      <c r="D91" s="90"/>
      <c r="E91" s="90"/>
      <c r="F91" s="90"/>
      <c r="G91" s="90"/>
      <c r="H91" s="90"/>
      <c r="I91" s="87"/>
      <c r="J91" s="88"/>
      <c r="K91" s="304">
        <v>0.05</v>
      </c>
      <c r="L91" s="858">
        <f>N85*K91</f>
        <v>99780.412173033619</v>
      </c>
      <c r="M91" s="859"/>
      <c r="N91" s="51"/>
    </row>
    <row r="92" spans="1:14" ht="15.75" thickBot="1">
      <c r="B92" s="91" t="s">
        <v>974</v>
      </c>
      <c r="C92" s="92"/>
      <c r="D92" s="92"/>
      <c r="E92" s="92"/>
      <c r="F92" s="92"/>
      <c r="G92" s="92"/>
      <c r="H92" s="92"/>
      <c r="I92" s="93"/>
      <c r="J92" s="94"/>
      <c r="K92" s="305">
        <v>0.05</v>
      </c>
      <c r="L92" s="860">
        <f>N85*K92</f>
        <v>99780.412173033619</v>
      </c>
      <c r="M92" s="861"/>
      <c r="N92" s="51"/>
    </row>
    <row r="93" spans="1:14" ht="15.75" thickBot="1">
      <c r="B93" s="824" t="s">
        <v>953</v>
      </c>
      <c r="C93" s="825"/>
      <c r="D93" s="825"/>
      <c r="E93" s="825"/>
      <c r="F93" s="825"/>
      <c r="G93" s="825"/>
      <c r="H93" s="825"/>
      <c r="I93" s="825"/>
      <c r="J93" s="825"/>
      <c r="K93" s="825"/>
      <c r="L93" s="825"/>
      <c r="M93" s="826"/>
      <c r="N93" s="52">
        <f>L90+L91+L92</f>
        <v>598682.47303820169</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2594290.7164988741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182</v>
      </c>
      <c r="B36" s="837" t="str">
        <f>VLOOKUP(A36,EQUIPOS!A6:D154,3,FALSE)</f>
        <v xml:space="preserve">Compresor para penetrar roca
</v>
      </c>
      <c r="C36" s="838"/>
      <c r="D36" s="838"/>
      <c r="E36" s="838"/>
      <c r="F36" s="838"/>
      <c r="G36" s="838"/>
      <c r="H36" s="839"/>
      <c r="I36" s="267"/>
      <c r="J36" s="268"/>
      <c r="K36" s="269">
        <f>VLOOKUP(A36,EQUIPOS!A6:D163,4,FALSE)</f>
        <v>55423.748763532625</v>
      </c>
      <c r="L36" s="270"/>
      <c r="M36" s="271">
        <v>0.125</v>
      </c>
      <c r="N36" s="272">
        <f>K36/M36</f>
        <v>443389.990108261</v>
      </c>
    </row>
    <row r="37" spans="1:14">
      <c r="A37" s="113" t="s">
        <v>242</v>
      </c>
      <c r="B37" s="837" t="str">
        <f>VLOOKUP(A37,EQUIPOS!A7:D154,3,FALSE)</f>
        <v>Grúa con torre capacidad 1 ton en la punta.</v>
      </c>
      <c r="C37" s="838"/>
      <c r="D37" s="838"/>
      <c r="E37" s="838"/>
      <c r="F37" s="838"/>
      <c r="G37" s="838"/>
      <c r="H37" s="839"/>
      <c r="I37" s="421"/>
      <c r="J37" s="422"/>
      <c r="K37" s="269">
        <f>VLOOKUP(A37,EQUIPOS!A7:D164,4,FALSE)</f>
        <v>204086.33389972101</v>
      </c>
      <c r="L37" s="335"/>
      <c r="M37" s="336">
        <v>2.5</v>
      </c>
      <c r="N37" s="272">
        <f>K37/M37</f>
        <v>81634.533559888398</v>
      </c>
    </row>
    <row r="38" spans="1:14">
      <c r="A38" s="113" t="s">
        <v>267</v>
      </c>
      <c r="B38" s="837" t="str">
        <f>VLOOKUP(A38,EQUIPOS!A8:D154,3,FALSE)</f>
        <v>Motobomba de concreto</v>
      </c>
      <c r="C38" s="838"/>
      <c r="D38" s="838"/>
      <c r="E38" s="838"/>
      <c r="F38" s="838"/>
      <c r="G38" s="838"/>
      <c r="H38" s="839"/>
      <c r="I38" s="421"/>
      <c r="J38" s="422"/>
      <c r="K38" s="438">
        <f>VLOOKUP(A38,EQUIPOS!A8:D165,4,FALSE)</f>
        <v>82727.305762003933</v>
      </c>
      <c r="L38" s="335"/>
      <c r="M38" s="336">
        <v>0.65</v>
      </c>
      <c r="N38" s="272">
        <f>K38/M38</f>
        <v>127272.77809539066</v>
      </c>
    </row>
    <row r="39" spans="1:14">
      <c r="A39" s="113" t="s">
        <v>310</v>
      </c>
      <c r="B39" s="837" t="str">
        <f>VLOOKUP(A39,EQUIPOS!A9:D154,3,FALSE)</f>
        <v>Retroexcavadora A25C</v>
      </c>
      <c r="C39" s="838"/>
      <c r="D39" s="838"/>
      <c r="E39" s="838"/>
      <c r="F39" s="838"/>
      <c r="G39" s="838"/>
      <c r="H39" s="839"/>
      <c r="I39" s="421"/>
      <c r="J39" s="422"/>
      <c r="K39" s="438">
        <f>VLOOKUP(A39,EQUIPOS!A9:D166,4,FALSE)</f>
        <v>173850.66640166999</v>
      </c>
      <c r="L39" s="335"/>
      <c r="M39" s="336">
        <v>0.65</v>
      </c>
      <c r="N39" s="272">
        <f>K39/M39</f>
        <v>267462.56369487691</v>
      </c>
    </row>
    <row r="40" spans="1:14">
      <c r="A40" s="113"/>
      <c r="B40" s="837"/>
      <c r="C40" s="838"/>
      <c r="D40" s="838"/>
      <c r="E40" s="838"/>
      <c r="F40" s="838"/>
      <c r="G40" s="838"/>
      <c r="H40" s="839"/>
      <c r="I40" s="421"/>
      <c r="J40" s="422"/>
      <c r="K40" s="438"/>
      <c r="L40" s="335"/>
      <c r="M40" s="336"/>
      <c r="N40" s="272"/>
    </row>
    <row r="41" spans="1:14">
      <c r="A41" s="113"/>
      <c r="B41" s="837"/>
      <c r="C41" s="838"/>
      <c r="D41" s="838"/>
      <c r="E41" s="838"/>
      <c r="F41" s="838"/>
      <c r="G41" s="838"/>
      <c r="H41" s="839"/>
      <c r="I41" s="421"/>
      <c r="J41" s="422"/>
      <c r="K41" s="438"/>
      <c r="L41" s="335"/>
      <c r="M41" s="336"/>
      <c r="N41" s="272"/>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N87*M45</f>
        <v>46742.82639156087</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966502.69184997783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3343.369573459147</v>
      </c>
      <c r="N52" s="272">
        <f>K52*M52</f>
        <v>595548.74995518464</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389035.07719071244</v>
      </c>
      <c r="N53" s="272">
        <f t="shared" ref="N53:N59" si="0">K53*M53</f>
        <v>461987.72190562839</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5671.5717237491517</v>
      </c>
      <c r="N54" s="272">
        <f t="shared" si="0"/>
        <v>1701.4715171247456</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1947.295468118089</v>
      </c>
      <c r="N55" s="272">
        <f t="shared" si="0"/>
        <v>5841.8864043542671</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12364.848144021766</v>
      </c>
      <c r="N56" s="272">
        <f t="shared" si="0"/>
        <v>3091.2120360054414</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689.06274486808593</v>
      </c>
      <c r="N57" s="272">
        <f t="shared" si="0"/>
        <v>689.06274486808593</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951.9168918726424</v>
      </c>
      <c r="N58" s="272">
        <f t="shared" si="0"/>
        <v>951.9168918726424</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7623.8154636392474</v>
      </c>
      <c r="N59" s="272">
        <f t="shared" si="0"/>
        <v>3491.7074823467756</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4" t="s">
        <v>953</v>
      </c>
      <c r="C63" s="825"/>
      <c r="D63" s="825"/>
      <c r="E63" s="825"/>
      <c r="F63" s="825"/>
      <c r="G63" s="825"/>
      <c r="H63" s="825"/>
      <c r="I63" s="825"/>
      <c r="J63" s="825"/>
      <c r="K63" s="825"/>
      <c r="L63" s="825"/>
      <c r="M63" s="826"/>
      <c r="N63" s="394">
        <f>SUM(N52:N62)</f>
        <v>1073303.7289373849</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8">
        <f>VLOOKUP(A68,TRANSPORTE!A5:D117,4,FALSE)</f>
        <v>1122.7940548877348</v>
      </c>
      <c r="M68" s="829"/>
      <c r="N68" s="287">
        <f>K68*L68</f>
        <v>1459.6322713540553</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8">
        <f>VLOOKUP(A69,TRANSPORTE!A6:D117,4,FALSE)</f>
        <v>812.88531247861022</v>
      </c>
      <c r="M69" s="829"/>
      <c r="N69" s="287">
        <f>K69*L69</f>
        <v>40.644265623930515</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1500.2765369779859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1"/>
      <c r="C86" s="812"/>
      <c r="D86" s="812"/>
      <c r="E86" s="812"/>
      <c r="F86" s="812"/>
      <c r="G86" s="812"/>
      <c r="H86" s="812"/>
      <c r="I86" s="126"/>
      <c r="J86" s="126"/>
      <c r="K86" s="126"/>
      <c r="L86" s="912"/>
      <c r="M86" s="912"/>
      <c r="N86" s="45"/>
    </row>
    <row r="87" spans="1:14" ht="15.75" thickBot="1">
      <c r="B87" s="830" t="s">
        <v>953</v>
      </c>
      <c r="C87" s="831"/>
      <c r="D87" s="831"/>
      <c r="E87" s="831"/>
      <c r="F87" s="831"/>
      <c r="G87" s="831"/>
      <c r="H87" s="831"/>
      <c r="I87" s="831"/>
      <c r="J87" s="831"/>
      <c r="K87" s="831"/>
      <c r="L87" s="831"/>
      <c r="M87" s="832"/>
      <c r="N87" s="301">
        <f>SUM(N80:N86)</f>
        <v>467428.26391560864</v>
      </c>
    </row>
    <row r="88" spans="1:14" ht="15.75" thickBot="1">
      <c r="B88" s="33"/>
      <c r="C88" s="34"/>
      <c r="D88" s="34"/>
      <c r="E88" s="34"/>
      <c r="F88" s="34"/>
      <c r="G88" s="34"/>
      <c r="H88" s="34"/>
      <c r="I88" s="34"/>
      <c r="J88" s="34"/>
      <c r="K88" s="34"/>
      <c r="L88" s="34"/>
      <c r="M88" s="34"/>
      <c r="N88" s="35"/>
    </row>
    <row r="89" spans="1:14" ht="15.75" thickBot="1">
      <c r="B89" s="824" t="s">
        <v>967</v>
      </c>
      <c r="C89" s="825"/>
      <c r="D89" s="825"/>
      <c r="E89" s="825"/>
      <c r="F89" s="825"/>
      <c r="G89" s="825"/>
      <c r="H89" s="825"/>
      <c r="I89" s="825"/>
      <c r="J89" s="825"/>
      <c r="K89" s="825"/>
      <c r="L89" s="825"/>
      <c r="M89" s="826"/>
      <c r="N89" s="99">
        <f>N47+N63+N74+N87</f>
        <v>2508734.9612399498</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5" t="s">
        <v>969</v>
      </c>
      <c r="C93" s="816"/>
      <c r="D93" s="816"/>
      <c r="E93" s="816"/>
      <c r="F93" s="816"/>
      <c r="G93" s="816"/>
      <c r="H93" s="816"/>
      <c r="I93" s="314"/>
      <c r="J93" s="334"/>
      <c r="K93" s="302" t="s">
        <v>970</v>
      </c>
      <c r="L93" s="854" t="s">
        <v>971</v>
      </c>
      <c r="M93" s="855"/>
      <c r="N93" s="303"/>
    </row>
    <row r="94" spans="1:14">
      <c r="B94" s="856" t="s">
        <v>972</v>
      </c>
      <c r="C94" s="857"/>
      <c r="D94" s="857"/>
      <c r="E94" s="857"/>
      <c r="F94" s="857"/>
      <c r="G94" s="857"/>
      <c r="H94" s="857"/>
      <c r="I94" s="87"/>
      <c r="J94" s="88"/>
      <c r="K94" s="304">
        <v>0.2</v>
      </c>
      <c r="L94" s="858">
        <f>N89*K94</f>
        <v>501746.99224798998</v>
      </c>
      <c r="M94" s="859"/>
      <c r="N94" s="51"/>
    </row>
    <row r="95" spans="1:14">
      <c r="B95" s="89" t="s">
        <v>973</v>
      </c>
      <c r="C95" s="90"/>
      <c r="D95" s="90"/>
      <c r="E95" s="90"/>
      <c r="F95" s="90"/>
      <c r="G95" s="90"/>
      <c r="H95" s="90"/>
      <c r="I95" s="87"/>
      <c r="J95" s="88"/>
      <c r="K95" s="304">
        <v>0.05</v>
      </c>
      <c r="L95" s="858">
        <f>N89*K95</f>
        <v>125436.7480619975</v>
      </c>
      <c r="M95" s="859"/>
      <c r="N95" s="51"/>
    </row>
    <row r="96" spans="1:14" ht="15.75" thickBot="1">
      <c r="B96" s="91" t="s">
        <v>974</v>
      </c>
      <c r="C96" s="92"/>
      <c r="D96" s="92"/>
      <c r="E96" s="92"/>
      <c r="F96" s="92"/>
      <c r="G96" s="92"/>
      <c r="H96" s="92"/>
      <c r="I96" s="93"/>
      <c r="J96" s="94"/>
      <c r="K96" s="305">
        <v>0.05</v>
      </c>
      <c r="L96" s="860">
        <f>N89*K96</f>
        <v>125436.7480619975</v>
      </c>
      <c r="M96" s="861"/>
      <c r="N96" s="51"/>
    </row>
    <row r="97" spans="1:14" ht="15.75" thickBot="1">
      <c r="B97" s="824" t="s">
        <v>953</v>
      </c>
      <c r="C97" s="825"/>
      <c r="D97" s="825"/>
      <c r="E97" s="825"/>
      <c r="F97" s="825"/>
      <c r="G97" s="825"/>
      <c r="H97" s="825"/>
      <c r="I97" s="825"/>
      <c r="J97" s="825"/>
      <c r="K97" s="825"/>
      <c r="L97" s="825"/>
      <c r="M97" s="826"/>
      <c r="N97" s="52">
        <f>L94+L95+L96</f>
        <v>752620.48837198492</v>
      </c>
    </row>
    <row r="98" spans="1:14" ht="15.75" thickBot="1">
      <c r="B98" s="33"/>
      <c r="C98" s="34"/>
      <c r="D98" s="34"/>
      <c r="E98" s="34"/>
      <c r="F98" s="34"/>
      <c r="G98" s="34"/>
      <c r="H98" s="34"/>
      <c r="I98" s="34"/>
      <c r="J98" s="34"/>
      <c r="K98" s="34"/>
      <c r="L98" s="34"/>
      <c r="M98" s="34"/>
      <c r="N98" s="35"/>
    </row>
    <row r="99" spans="1:14" ht="15.75" thickBot="1">
      <c r="A99" t="s">
        <v>2016</v>
      </c>
      <c r="B99" s="824" t="s">
        <v>975</v>
      </c>
      <c r="C99" s="825"/>
      <c r="D99" s="825"/>
      <c r="E99" s="825"/>
      <c r="F99" s="825"/>
      <c r="G99" s="825"/>
      <c r="H99" s="825"/>
      <c r="I99" s="825"/>
      <c r="J99" s="825"/>
      <c r="K99" s="825"/>
      <c r="L99" s="825"/>
      <c r="M99" s="826"/>
      <c r="N99" s="188">
        <f>N89+N97</f>
        <v>3261355.4496119348</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40.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2"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102522.37514834193</v>
      </c>
      <c r="L36" s="270"/>
      <c r="M36" s="271">
        <v>0.16</v>
      </c>
      <c r="N36" s="272">
        <f>K36/M36</f>
        <v>640764.84467713709</v>
      </c>
    </row>
    <row r="37" spans="1:14">
      <c r="A37" s="113" t="s">
        <v>261</v>
      </c>
      <c r="B37" s="837" t="str">
        <f>VLOOKUP(A37,EQUIPOS!A7:D154,3,FALSE)</f>
        <v xml:space="preserve">Motobomba 3 PULGADAS (incluye operario)
</v>
      </c>
      <c r="C37" s="838"/>
      <c r="D37" s="838"/>
      <c r="E37" s="838"/>
      <c r="F37" s="838"/>
      <c r="G37" s="838"/>
      <c r="H37" s="839"/>
      <c r="I37" s="421"/>
      <c r="J37" s="422"/>
      <c r="K37" s="269">
        <f>VLOOKUP(A37,EQUIPOS!A7:D164,4,FALSE)</f>
        <v>11390.330429216045</v>
      </c>
      <c r="L37" s="335"/>
      <c r="M37" s="336">
        <v>0.16</v>
      </c>
      <c r="N37" s="272">
        <f>K37/M37</f>
        <v>71189.565182600272</v>
      </c>
    </row>
    <row r="38" spans="1:14">
      <c r="A38" s="113"/>
      <c r="B38" s="837"/>
      <c r="C38" s="838"/>
      <c r="D38" s="838"/>
      <c r="E38" s="838"/>
      <c r="F38" s="838"/>
      <c r="G38" s="838"/>
      <c r="H38" s="839"/>
      <c r="I38" s="421"/>
      <c r="J38" s="422"/>
      <c r="K38" s="438"/>
      <c r="L38" s="335"/>
      <c r="M38" s="336"/>
      <c r="N38" s="272"/>
    </row>
    <row r="39" spans="1:14">
      <c r="A39" s="113"/>
      <c r="B39" s="837"/>
      <c r="C39" s="838"/>
      <c r="D39" s="838"/>
      <c r="E39" s="838"/>
      <c r="F39" s="838"/>
      <c r="G39" s="838"/>
      <c r="H39" s="839"/>
      <c r="I39" s="421"/>
      <c r="J39" s="422"/>
      <c r="K39" s="438"/>
      <c r="L39" s="335"/>
      <c r="M39" s="336"/>
      <c r="N39" s="272"/>
    </row>
    <row r="40" spans="1:14">
      <c r="A40" s="113"/>
      <c r="B40" s="837"/>
      <c r="C40" s="838"/>
      <c r="D40" s="838"/>
      <c r="E40" s="838"/>
      <c r="F40" s="838"/>
      <c r="G40" s="838"/>
      <c r="H40" s="839"/>
      <c r="I40" s="328"/>
      <c r="J40" s="330"/>
      <c r="K40" s="438"/>
      <c r="L40" s="423"/>
      <c r="M40" s="424"/>
      <c r="N40" s="272"/>
    </row>
    <row r="41" spans="1:14">
      <c r="B41" s="837"/>
      <c r="C41" s="838"/>
      <c r="D41" s="838"/>
      <c r="E41" s="838"/>
      <c r="F41" s="838"/>
      <c r="G41" s="838"/>
      <c r="H41" s="839"/>
      <c r="I41" s="36"/>
      <c r="J41" s="37"/>
      <c r="K41" s="438"/>
      <c r="L41" s="276"/>
      <c r="M41" s="277"/>
      <c r="N41" s="272"/>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0.05</v>
      </c>
      <c r="N43" s="344">
        <f>N77*M43</f>
        <v>12625.400141187813</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724579.81000092521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12364.848144021766</v>
      </c>
      <c r="N50" s="272">
        <f>K50*M50</f>
        <v>2472.9696288043533</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689.06274486808593</v>
      </c>
      <c r="N51" s="272">
        <f>K51*M51</f>
        <v>689.06274486808593</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951.9168918726424</v>
      </c>
      <c r="N52" s="272">
        <f>K52*M52</f>
        <v>475.9584459363212</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2905.0010323327565</v>
      </c>
      <c r="N53" s="272">
        <f>K53*M53</f>
        <v>435750.1548499135</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413416.02208277344</v>
      </c>
      <c r="N54" s="272">
        <f>K54*M54</f>
        <v>413416.02208277344</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852804.16775229573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8">
        <f>VLOOKUP(A63,TRANSPORTE!A5:D117,4,FALSE)</f>
        <v>1122.7940548877348</v>
      </c>
      <c r="M63" s="829"/>
      <c r="N63" s="287">
        <f>K63*L63</f>
        <v>1122.7940548877348</v>
      </c>
    </row>
    <row r="64" spans="1:14">
      <c r="B64" s="46"/>
      <c r="C64" s="47"/>
      <c r="D64" s="47"/>
      <c r="E64" s="47"/>
      <c r="F64" s="47"/>
      <c r="G64" s="4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1122.7940548877348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SUM(N73:N76)</f>
        <v>252508.00282375625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N45+N58+N68+N77</f>
        <v>1831014.7746318651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366202.95492637303</v>
      </c>
      <c r="M84" s="859"/>
      <c r="N84" s="51"/>
    </row>
    <row r="85" spans="1:14">
      <c r="B85" s="89" t="s">
        <v>973</v>
      </c>
      <c r="C85" s="90"/>
      <c r="D85" s="90"/>
      <c r="E85" s="90"/>
      <c r="F85" s="90"/>
      <c r="G85" s="90"/>
      <c r="H85" s="90"/>
      <c r="I85" s="87"/>
      <c r="J85" s="88"/>
      <c r="K85" s="304">
        <v>0.05</v>
      </c>
      <c r="L85" s="858">
        <f>N79*K85</f>
        <v>91550.738731593257</v>
      </c>
      <c r="M85" s="859"/>
      <c r="N85" s="51"/>
    </row>
    <row r="86" spans="1:14" ht="15.75" thickBot="1">
      <c r="B86" s="91" t="s">
        <v>974</v>
      </c>
      <c r="C86" s="92"/>
      <c r="D86" s="92"/>
      <c r="E86" s="92"/>
      <c r="F86" s="92"/>
      <c r="G86" s="92"/>
      <c r="H86" s="92"/>
      <c r="I86" s="93"/>
      <c r="J86" s="94"/>
      <c r="K86" s="305">
        <v>0.05</v>
      </c>
      <c r="L86" s="860">
        <f>N79*K86</f>
        <v>91550.738731593257</v>
      </c>
      <c r="M86" s="861"/>
      <c r="N86" s="51"/>
    </row>
    <row r="87" spans="1:14" ht="15.75" thickBot="1">
      <c r="B87" s="824" t="s">
        <v>953</v>
      </c>
      <c r="C87" s="825"/>
      <c r="D87" s="825"/>
      <c r="E87" s="825"/>
      <c r="F87" s="825"/>
      <c r="G87" s="825"/>
      <c r="H87" s="825"/>
      <c r="I87" s="825"/>
      <c r="J87" s="825"/>
      <c r="K87" s="825"/>
      <c r="L87" s="825"/>
      <c r="M87" s="826"/>
      <c r="N87" s="52">
        <f>L84+L85+L86</f>
        <v>549304.43238955957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2380319.2070214245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7"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38.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452"/>
      <c r="L30" s="835" t="s">
        <v>945</v>
      </c>
      <c r="M30" s="836"/>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70825.879360471794</v>
      </c>
      <c r="L36" s="270"/>
      <c r="M36" s="271">
        <v>0.01</v>
      </c>
      <c r="N36" s="272">
        <f t="shared" ref="N36:N41" si="0">K36/M36</f>
        <v>7082587.9360471796</v>
      </c>
    </row>
    <row r="37" spans="1:14">
      <c r="A37" s="113" t="s">
        <v>192</v>
      </c>
      <c r="B37" s="837" t="str">
        <f>VLOOKUP(A37,EQUIPOS!A7:D154,3,FALSE)</f>
        <v>Equipo de acarreo interno</v>
      </c>
      <c r="C37" s="838"/>
      <c r="D37" s="838"/>
      <c r="E37" s="838"/>
      <c r="F37" s="838"/>
      <c r="G37" s="838"/>
      <c r="H37" s="839"/>
      <c r="I37" s="421"/>
      <c r="J37" s="422"/>
      <c r="K37" s="269">
        <f>VLOOKUP(A37,EQUIPOS!A7:D164,4,FALSE)</f>
        <v>71204.874955192659</v>
      </c>
      <c r="L37" s="335"/>
      <c r="M37" s="336">
        <v>0.05</v>
      </c>
      <c r="N37" s="272">
        <f t="shared" si="0"/>
        <v>1424097.499103853</v>
      </c>
    </row>
    <row r="38" spans="1:14">
      <c r="A38" s="113" t="s">
        <v>217</v>
      </c>
      <c r="B38" s="837" t="str">
        <f>VLOOKUP(A38,EQUIPOS!A8:D154,3,FALSE)</f>
        <v>Equipo de soldadura y de acetileno (incluye soldadura)</v>
      </c>
      <c r="C38" s="838"/>
      <c r="D38" s="838"/>
      <c r="E38" s="838"/>
      <c r="F38" s="838"/>
      <c r="G38" s="838"/>
      <c r="H38" s="839"/>
      <c r="I38" s="421"/>
      <c r="J38" s="422"/>
      <c r="K38" s="269">
        <f>VLOOKUP(A38,EQUIPOS!A8:D165,4,FALSE)</f>
        <v>25630.593787085483</v>
      </c>
      <c r="L38" s="335"/>
      <c r="M38" s="336">
        <v>0.01</v>
      </c>
      <c r="N38" s="272">
        <f t="shared" si="0"/>
        <v>2563059.3787085484</v>
      </c>
    </row>
    <row r="39" spans="1:14">
      <c r="A39" s="113" t="s">
        <v>242</v>
      </c>
      <c r="B39" s="837" t="str">
        <f>VLOOKUP(A39,EQUIPOS!A9:D154,3,FALSE)</f>
        <v>Grúa con torre capacidad 1 ton en la punta.</v>
      </c>
      <c r="C39" s="838"/>
      <c r="D39" s="838"/>
      <c r="E39" s="838"/>
      <c r="F39" s="838"/>
      <c r="G39" s="838"/>
      <c r="H39" s="839"/>
      <c r="I39" s="421"/>
      <c r="J39" s="422"/>
      <c r="K39" s="269">
        <f>VLOOKUP(A39,EQUIPOS!A9:D166,4,FALSE)</f>
        <v>204086.33389972101</v>
      </c>
      <c r="L39" s="335"/>
      <c r="M39" s="336">
        <v>0.04</v>
      </c>
      <c r="N39" s="272">
        <f t="shared" si="0"/>
        <v>5102158.3474930255</v>
      </c>
    </row>
    <row r="40" spans="1:14">
      <c r="A40" s="113" t="s">
        <v>255</v>
      </c>
      <c r="B40" s="837" t="str">
        <f>VLOOKUP(A40,EQUIPOS!A10:D154,3,FALSE)</f>
        <v>Manómetro cable de acero para bajar la celda</v>
      </c>
      <c r="C40" s="838"/>
      <c r="D40" s="838"/>
      <c r="E40" s="838"/>
      <c r="F40" s="838"/>
      <c r="G40" s="838"/>
      <c r="H40" s="839"/>
      <c r="I40" s="328"/>
      <c r="J40" s="330"/>
      <c r="K40" s="269">
        <f>VLOOKUP(A40,EQUIPOS!A10:D167,4,FALSE)</f>
        <v>1586406.6276754078</v>
      </c>
      <c r="L40" s="423"/>
      <c r="M40" s="424">
        <v>1</v>
      </c>
      <c r="N40" s="272">
        <f t="shared" si="0"/>
        <v>1586406.6276754078</v>
      </c>
    </row>
    <row r="41" spans="1:14">
      <c r="A41" t="s">
        <v>320</v>
      </c>
      <c r="B41" s="837" t="str">
        <f>VLOOKUP(A41,EQUIPOS!A11:D155,3,FALSE)</f>
        <v>Retroexcavadora sobre llantas, motor 62HP, Profundidad de excavación de 5.41 metros.</v>
      </c>
      <c r="C41" s="838"/>
      <c r="D41" s="838"/>
      <c r="E41" s="838"/>
      <c r="F41" s="838"/>
      <c r="G41" s="838"/>
      <c r="H41" s="839"/>
      <c r="I41" s="36"/>
      <c r="J41" s="37"/>
      <c r="K41" s="269">
        <f>VLOOKUP(A41,EQUIPOS!A11:D168,4,FALSE)</f>
        <v>101721.24993598952</v>
      </c>
      <c r="L41" s="276"/>
      <c r="M41" s="277">
        <v>0.2</v>
      </c>
      <c r="N41" s="272">
        <f t="shared" si="0"/>
        <v>508606.24967994756</v>
      </c>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0.01</v>
      </c>
      <c r="N43" s="344">
        <f>N81*M43</f>
        <v>6913.9567913614801</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18273829.995499324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1923931.1026239188</v>
      </c>
      <c r="N50" s="272">
        <f t="shared" ref="N50:N55" si="1">K50*M50</f>
        <v>1923931.1026239188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82015.966645521097</v>
      </c>
      <c r="N51" s="272">
        <f t="shared" si="1"/>
        <v>2460478.9993656329</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245285.55591565373</v>
      </c>
      <c r="N52" s="272">
        <f t="shared" si="1"/>
        <v>490571.11183130747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146292.3957370494</v>
      </c>
      <c r="N53" s="272">
        <f t="shared" si="1"/>
        <v>731461.97868524701</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93761.75206955029</v>
      </c>
      <c r="N54" s="272">
        <f t="shared" si="1"/>
        <v>5625705.1241730172</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34991.150494296322</v>
      </c>
      <c r="N55" s="272">
        <f t="shared" si="1"/>
        <v>419893.80593155586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11652042.122610679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8">
        <f>VLOOKUP(A63,TRANSPORTE!A5:D117,4,FALSE)</f>
        <v>812.88531247861022</v>
      </c>
      <c r="M63" s="829"/>
      <c r="N63" s="287">
        <f>K63*L63</f>
        <v>812.88531247861022</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8">
        <f>VLOOKUP(A64,TRANSPORTE!A6:D117,4,FALSE)</f>
        <v>812.88531247861022</v>
      </c>
      <c r="M64" s="829"/>
      <c r="N64" s="287">
        <f>K64*L64</f>
        <v>6503.0824998288817</v>
      </c>
    </row>
    <row r="65" spans="1:15">
      <c r="A65" t="s">
        <v>1399</v>
      </c>
      <c r="B65" s="46" t="str">
        <f>VLOOKUP(A65,TRANSPORTE!A6:D117,3,FALSE)</f>
        <v>Pasajes aéreos</v>
      </c>
      <c r="C65" s="47"/>
      <c r="D65" s="47"/>
      <c r="E65" s="47"/>
      <c r="F65" s="47"/>
      <c r="G65" s="47"/>
      <c r="H65" s="311" t="s">
        <v>945</v>
      </c>
      <c r="I65" s="279">
        <v>3</v>
      </c>
      <c r="J65" s="286">
        <v>1</v>
      </c>
      <c r="K65" s="279">
        <f>I65*J65</f>
        <v>3</v>
      </c>
      <c r="L65" s="828">
        <f>VLOOKUP(A65,TRANSPORTE!A6:D117,4,FALSE)</f>
        <v>812.88531247861022</v>
      </c>
      <c r="M65" s="829"/>
      <c r="N65" s="287">
        <f>K65*L65</f>
        <v>2438.6559374358308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9754.6237497433231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30627022.420995895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6125404.4841991793</v>
      </c>
      <c r="M88" s="859"/>
      <c r="N88" s="51"/>
    </row>
    <row r="89" spans="1:14">
      <c r="B89" s="89" t="s">
        <v>973</v>
      </c>
      <c r="C89" s="90"/>
      <c r="D89" s="90"/>
      <c r="E89" s="90"/>
      <c r="F89" s="90"/>
      <c r="G89" s="90"/>
      <c r="H89" s="90"/>
      <c r="I89" s="87"/>
      <c r="J89" s="88"/>
      <c r="K89" s="304">
        <v>0.05</v>
      </c>
      <c r="L89" s="858">
        <f>N83*K89</f>
        <v>1531351.1210497948</v>
      </c>
      <c r="M89" s="859"/>
      <c r="N89" s="51"/>
    </row>
    <row r="90" spans="1:14" ht="15.75" thickBot="1">
      <c r="B90" s="91" t="s">
        <v>974</v>
      </c>
      <c r="C90" s="92"/>
      <c r="D90" s="92"/>
      <c r="E90" s="92"/>
      <c r="F90" s="92"/>
      <c r="G90" s="92"/>
      <c r="H90" s="92"/>
      <c r="I90" s="93"/>
      <c r="J90" s="94"/>
      <c r="K90" s="305">
        <v>0.05</v>
      </c>
      <c r="L90" s="860">
        <f>N83*K90</f>
        <v>1531351.1210497948</v>
      </c>
      <c r="M90" s="861"/>
      <c r="N90" s="51"/>
    </row>
    <row r="91" spans="1:14" ht="15.75" thickBot="1">
      <c r="B91" s="824" t="s">
        <v>953</v>
      </c>
      <c r="C91" s="825"/>
      <c r="D91" s="825"/>
      <c r="E91" s="825"/>
      <c r="F91" s="825"/>
      <c r="G91" s="825"/>
      <c r="H91" s="825"/>
      <c r="I91" s="825"/>
      <c r="J91" s="825"/>
      <c r="K91" s="825"/>
      <c r="L91" s="825"/>
      <c r="M91" s="826"/>
      <c r="N91" s="52">
        <f>L88+L89+L90</f>
        <v>9188106.7262987699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39815129.147294663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0"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t="s">
        <v>121</v>
      </c>
      <c r="B36" s="837" t="str">
        <f>VLOOKUP(A36,EQUIPOS!A6:D154,3,FALSE)</f>
        <v>Bomba eléctrica para accionar la celda</v>
      </c>
      <c r="C36" s="838"/>
      <c r="D36" s="838"/>
      <c r="E36" s="838"/>
      <c r="F36" s="838"/>
      <c r="G36" s="838"/>
      <c r="H36" s="839"/>
      <c r="I36" s="267"/>
      <c r="J36" s="268"/>
      <c r="K36" s="269">
        <f>VLOOKUP(A36,EQUIPOS!A6:D163,4,FALSE)</f>
        <v>70825.879360471794</v>
      </c>
      <c r="L36" s="270"/>
      <c r="M36" s="271">
        <v>0.01</v>
      </c>
      <c r="N36" s="272">
        <f>K36/M36</f>
        <v>7082587.9360471796</v>
      </c>
    </row>
    <row r="37" spans="1:16">
      <c r="A37" s="113" t="s">
        <v>217</v>
      </c>
      <c r="B37" s="837" t="str">
        <f>VLOOKUP(A37,EQUIPOS!A7:D154,3,FALSE)</f>
        <v>Equipo de soldadura y de acetileno (incluye soldadura)</v>
      </c>
      <c r="C37" s="838"/>
      <c r="D37" s="838"/>
      <c r="E37" s="838"/>
      <c r="F37" s="838"/>
      <c r="G37" s="838"/>
      <c r="H37" s="839"/>
      <c r="I37" s="421"/>
      <c r="J37" s="422"/>
      <c r="K37" s="269">
        <f>VLOOKUP(A37,EQUIPOS!A7:D164,4,FALSE)</f>
        <v>25630.593787085483</v>
      </c>
      <c r="L37" s="335"/>
      <c r="M37" s="336">
        <v>0.01</v>
      </c>
      <c r="N37" s="272">
        <f>K37/M37</f>
        <v>2563059.3787085484</v>
      </c>
    </row>
    <row r="38" spans="1:16">
      <c r="A38" s="113" t="s">
        <v>255</v>
      </c>
      <c r="B38" s="837" t="str">
        <f>VLOOKUP(A38,EQUIPOS!A8:D154,3,FALSE)</f>
        <v>Manómetro cable de acero para bajar la celda</v>
      </c>
      <c r="C38" s="838"/>
      <c r="D38" s="838"/>
      <c r="E38" s="838"/>
      <c r="F38" s="838"/>
      <c r="G38" s="838"/>
      <c r="H38" s="839"/>
      <c r="I38" s="421"/>
      <c r="J38" s="422"/>
      <c r="K38" s="269">
        <f>VLOOKUP(A38,EQUIPOS!A8:D165,4,FALSE)</f>
        <v>1586406.6276754078</v>
      </c>
      <c r="L38" s="335"/>
      <c r="M38" s="336">
        <v>1</v>
      </c>
      <c r="N38" s="272">
        <f>K38/M38</f>
        <v>1586406.6276754078</v>
      </c>
    </row>
    <row r="39" spans="1:16">
      <c r="A39" s="113"/>
      <c r="B39" s="837"/>
      <c r="C39" s="838"/>
      <c r="D39" s="838"/>
      <c r="E39" s="838"/>
      <c r="F39" s="838"/>
      <c r="G39" s="838"/>
      <c r="H39" s="839"/>
      <c r="I39" s="421"/>
      <c r="J39" s="422"/>
      <c r="K39" s="269"/>
      <c r="L39" s="335"/>
      <c r="M39" s="336"/>
      <c r="N39" s="272"/>
    </row>
    <row r="40" spans="1:16">
      <c r="A40" s="113"/>
      <c r="B40" s="837"/>
      <c r="C40" s="838"/>
      <c r="D40" s="838"/>
      <c r="E40" s="838"/>
      <c r="F40" s="838"/>
      <c r="G40" s="838"/>
      <c r="H40" s="839"/>
      <c r="I40" s="328"/>
      <c r="J40" s="330"/>
      <c r="K40" s="269"/>
      <c r="L40" s="423"/>
      <c r="M40" s="424"/>
      <c r="N40" s="272"/>
    </row>
    <row r="41" spans="1:16">
      <c r="B41" s="837"/>
      <c r="C41" s="838"/>
      <c r="D41" s="838"/>
      <c r="E41" s="838"/>
      <c r="F41" s="838"/>
      <c r="G41" s="838"/>
      <c r="H41" s="839"/>
      <c r="I41" s="36"/>
      <c r="J41" s="37"/>
      <c r="K41" s="269"/>
      <c r="L41" s="276"/>
      <c r="M41" s="277"/>
      <c r="N41" s="272"/>
    </row>
    <row r="42" spans="1:16">
      <c r="B42" s="320"/>
      <c r="C42" s="321"/>
      <c r="D42" s="321"/>
      <c r="E42" s="321"/>
      <c r="F42" s="323"/>
      <c r="G42" s="323"/>
      <c r="H42" s="125"/>
      <c r="I42" s="36"/>
      <c r="J42" s="37"/>
      <c r="K42" s="438"/>
      <c r="L42" s="276"/>
      <c r="M42" s="277"/>
      <c r="N42" s="273"/>
    </row>
    <row r="43" spans="1:16">
      <c r="B43" s="844" t="s">
        <v>952</v>
      </c>
      <c r="C43" s="845"/>
      <c r="D43" s="845"/>
      <c r="E43" s="38"/>
      <c r="F43" s="39"/>
      <c r="G43" s="39"/>
      <c r="H43" s="40"/>
      <c r="I43" s="36"/>
      <c r="J43" s="37"/>
      <c r="K43" s="279"/>
      <c r="L43" s="276"/>
      <c r="M43" s="401">
        <v>0.01</v>
      </c>
      <c r="N43" s="344">
        <f>N81*M43</f>
        <v>6913.9567913614801</v>
      </c>
    </row>
    <row r="44" spans="1:16" ht="15.75" thickBot="1">
      <c r="B44" s="837"/>
      <c r="C44" s="838"/>
      <c r="D44" s="838"/>
      <c r="E44" s="838"/>
      <c r="F44" s="838"/>
      <c r="G44" s="838"/>
      <c r="H44" s="839"/>
      <c r="I44" s="846"/>
      <c r="J44" s="847"/>
      <c r="K44" s="41"/>
      <c r="L44" s="848"/>
      <c r="M44" s="849"/>
      <c r="N44" s="105"/>
    </row>
    <row r="45" spans="1:16" ht="15.75" thickBot="1">
      <c r="B45" s="824" t="s">
        <v>953</v>
      </c>
      <c r="C45" s="825"/>
      <c r="D45" s="825"/>
      <c r="E45" s="825"/>
      <c r="F45" s="825"/>
      <c r="G45" s="825"/>
      <c r="H45" s="825"/>
      <c r="I45" s="825"/>
      <c r="J45" s="825"/>
      <c r="K45" s="825"/>
      <c r="L45" s="825"/>
      <c r="M45" s="826"/>
      <c r="N45" s="394">
        <f>SUM(N36:N44)</f>
        <v>11238967.899222499</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1923931.1026239188</v>
      </c>
      <c r="N50" s="272">
        <f t="shared" ref="N50:N55" si="0">K50*M50</f>
        <v>1923931.1026239188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82015.966645521097</v>
      </c>
      <c r="N51" s="272">
        <f t="shared" si="0"/>
        <v>2460478.9993656329</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245285.55591565373</v>
      </c>
      <c r="N52" s="272">
        <f t="shared" si="0"/>
        <v>490571.11183130747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146292.3957370494</v>
      </c>
      <c r="N53" s="272">
        <f t="shared" si="0"/>
        <v>731461.97868524701</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93761.75206955029</v>
      </c>
      <c r="N54" s="272">
        <f t="shared" si="0"/>
        <v>5625705.1241730172</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34991.150494296322</v>
      </c>
      <c r="N55" s="272">
        <f t="shared" si="0"/>
        <v>419893.80593155586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11652042.122610679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8">
        <f>VLOOKUP(A63,TRANSPORTE!A5:D117,4,FALSE)</f>
        <v>812.88531247861022</v>
      </c>
      <c r="M63" s="829"/>
      <c r="N63" s="287">
        <f>K63*L63</f>
        <v>2438.6559374358308</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8">
        <f>VLOOKUP(A64,TRANSPORTE!A6:D117,4,FALSE)</f>
        <v>812.88531247861022</v>
      </c>
      <c r="M64" s="829"/>
      <c r="N64" s="287">
        <f>K64*L64</f>
        <v>812.88531247861022</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8">
        <f>VLOOKUP(A65,TRANSPORTE!A6:D118,4,FALSE)</f>
        <v>812.88531247861022</v>
      </c>
      <c r="M65" s="829"/>
      <c r="N65" s="287">
        <f>K65*L65</f>
        <v>6503.0824998288817</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9754.6237497433231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44"/>
      <c r="J80" s="44"/>
      <c r="K80" s="44"/>
      <c r="L80" s="977"/>
      <c r="M80" s="978"/>
      <c r="N80" s="45"/>
    </row>
    <row r="81" spans="1:14" ht="15.75" thickBot="1">
      <c r="B81" s="824" t="s">
        <v>953</v>
      </c>
      <c r="C81" s="825"/>
      <c r="D81" s="825"/>
      <c r="E81" s="825"/>
      <c r="F81" s="825"/>
      <c r="G81" s="825"/>
      <c r="H81" s="825"/>
      <c r="I81" s="831"/>
      <c r="J81" s="831"/>
      <c r="K81" s="831"/>
      <c r="L81" s="831"/>
      <c r="M81" s="832"/>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23592160.324719071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4718432.0649438147</v>
      </c>
      <c r="M88" s="859"/>
      <c r="N88" s="51"/>
    </row>
    <row r="89" spans="1:14">
      <c r="B89" s="89" t="s">
        <v>973</v>
      </c>
      <c r="C89" s="90"/>
      <c r="D89" s="90"/>
      <c r="E89" s="90"/>
      <c r="F89" s="90"/>
      <c r="G89" s="90"/>
      <c r="H89" s="90"/>
      <c r="I89" s="87"/>
      <c r="J89" s="88"/>
      <c r="K89" s="304">
        <v>0.05</v>
      </c>
      <c r="L89" s="858">
        <f>N83*K89</f>
        <v>1179608.0162359537</v>
      </c>
      <c r="M89" s="859"/>
      <c r="N89" s="51"/>
    </row>
    <row r="90" spans="1:14" ht="15.75" thickBot="1">
      <c r="B90" s="91" t="s">
        <v>974</v>
      </c>
      <c r="C90" s="92"/>
      <c r="D90" s="92"/>
      <c r="E90" s="92"/>
      <c r="F90" s="92"/>
      <c r="G90" s="92"/>
      <c r="H90" s="92"/>
      <c r="I90" s="93"/>
      <c r="J90" s="94"/>
      <c r="K90" s="305">
        <v>0.05</v>
      </c>
      <c r="L90" s="860">
        <f>N83*K90</f>
        <v>1179608.0162359537</v>
      </c>
      <c r="M90" s="861"/>
      <c r="N90" s="51"/>
    </row>
    <row r="91" spans="1:14" ht="15.75" thickBot="1">
      <c r="B91" s="824" t="s">
        <v>953</v>
      </c>
      <c r="C91" s="825"/>
      <c r="D91" s="825"/>
      <c r="E91" s="825"/>
      <c r="F91" s="825"/>
      <c r="G91" s="825"/>
      <c r="H91" s="825"/>
      <c r="I91" s="825"/>
      <c r="J91" s="825"/>
      <c r="K91" s="825"/>
      <c r="L91" s="825"/>
      <c r="M91" s="826"/>
      <c r="N91" s="52">
        <f>L88+L89+L90</f>
        <v>7077648.097415721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30669808.422134794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259</v>
      </c>
      <c r="B36" s="837" t="str">
        <f>VLOOKUP(A36,EQUIPOS!A6:D154,3,FALSE)</f>
        <v>Montacargas</v>
      </c>
      <c r="C36" s="838"/>
      <c r="D36" s="838"/>
      <c r="E36" s="838"/>
      <c r="F36" s="838"/>
      <c r="G36" s="838"/>
      <c r="H36" s="839"/>
      <c r="I36" s="267"/>
      <c r="J36" s="268"/>
      <c r="K36" s="269">
        <f>VLOOKUP(A36,EQUIPOS!A6:D163,4,FALSE)</f>
        <v>88425.548565444929</v>
      </c>
      <c r="L36" s="270"/>
      <c r="M36" s="336">
        <v>1.5</v>
      </c>
      <c r="N36" s="272">
        <f>K36/M36</f>
        <v>58950.365710296617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61643.784407083353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6770.4823924171124</v>
      </c>
      <c r="N48" s="272">
        <f>K48*M48</f>
        <v>2120522.3947153552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2120522.3947153552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53868.373935734664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2236034.5530581735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447206.91061163472</v>
      </c>
      <c r="M84" s="859"/>
      <c r="N84" s="51"/>
    </row>
    <row r="85" spans="1:14">
      <c r="B85" s="89" t="s">
        <v>973</v>
      </c>
      <c r="C85" s="90"/>
      <c r="D85" s="90"/>
      <c r="E85" s="90"/>
      <c r="F85" s="90"/>
      <c r="G85" s="90"/>
      <c r="H85" s="90"/>
      <c r="I85" s="87"/>
      <c r="J85" s="88"/>
      <c r="K85" s="304">
        <v>0.05</v>
      </c>
      <c r="L85" s="858">
        <f>N79*K85</f>
        <v>111801.72765290868</v>
      </c>
      <c r="M85" s="859"/>
      <c r="N85" s="51"/>
    </row>
    <row r="86" spans="1:14" ht="15.75" thickBot="1">
      <c r="B86" s="91" t="s">
        <v>974</v>
      </c>
      <c r="C86" s="92"/>
      <c r="D86" s="92"/>
      <c r="E86" s="92"/>
      <c r="F86" s="92"/>
      <c r="G86" s="92"/>
      <c r="H86" s="92"/>
      <c r="I86" s="93"/>
      <c r="J86" s="94"/>
      <c r="K86" s="305">
        <v>0.05</v>
      </c>
      <c r="L86" s="860">
        <f>N79*K86</f>
        <v>111801.72765290868</v>
      </c>
      <c r="M86" s="861"/>
      <c r="N86" s="51"/>
    </row>
    <row r="87" spans="1:14" ht="15.75" thickBot="1">
      <c r="B87" s="824" t="s">
        <v>953</v>
      </c>
      <c r="C87" s="825"/>
      <c r="D87" s="825"/>
      <c r="E87" s="825"/>
      <c r="F87" s="825"/>
      <c r="G87" s="825"/>
      <c r="H87" s="825"/>
      <c r="I87" s="825"/>
      <c r="J87" s="825"/>
      <c r="K87" s="825"/>
      <c r="L87" s="825"/>
      <c r="M87" s="826"/>
      <c r="N87" s="52">
        <f>L84+L85+L86</f>
        <v>670810.36591745203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2906844.9189756257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267</v>
      </c>
      <c r="B36" s="837" t="str">
        <f>VLOOKUP(A36,EQUIPOS!A6:D154,3,FALSE)</f>
        <v>Motobomba de concreto</v>
      </c>
      <c r="C36" s="838"/>
      <c r="D36" s="838"/>
      <c r="E36" s="838"/>
      <c r="F36" s="838"/>
      <c r="G36" s="838"/>
      <c r="H36" s="839"/>
      <c r="I36" s="267"/>
      <c r="J36" s="268"/>
      <c r="K36" s="269">
        <f>VLOOKUP(A36,EQUIPOS!A6:D163,4,FALSE)</f>
        <v>82727.305762003933</v>
      </c>
      <c r="L36" s="270"/>
      <c r="M36" s="336">
        <v>2.5</v>
      </c>
      <c r="N36" s="272">
        <f>K36/M36</f>
        <v>33090.92230480157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33090.92230480157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3343.369573459147</v>
      </c>
      <c r="N48" s="272">
        <f>K48*M48</f>
        <v>156331.54686323597</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375254.54312128667</v>
      </c>
      <c r="N49" s="272">
        <f>K49*M49</f>
        <v>250662.95674239303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406994.50360562897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8">
        <f>VLOOKUP(A60,TRANSPORTE!A2:D117,4,FALSE)</f>
        <v>1122.7940548877348</v>
      </c>
      <c r="M60" s="829"/>
      <c r="N60" s="287">
        <f>K60*L60</f>
        <v>975.00682563613134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975.00682563613134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441060.43273606669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88212.086547213345</v>
      </c>
      <c r="M84" s="859"/>
      <c r="N84" s="51"/>
    </row>
    <row r="85" spans="1:14">
      <c r="B85" s="89" t="s">
        <v>973</v>
      </c>
      <c r="C85" s="90"/>
      <c r="D85" s="90"/>
      <c r="E85" s="90"/>
      <c r="F85" s="90"/>
      <c r="G85" s="90"/>
      <c r="H85" s="90"/>
      <c r="I85" s="87"/>
      <c r="J85" s="88"/>
      <c r="K85" s="304">
        <v>0.05</v>
      </c>
      <c r="L85" s="858">
        <f>N79*K85</f>
        <v>22053.021636803336</v>
      </c>
      <c r="M85" s="859"/>
      <c r="N85" s="51"/>
    </row>
    <row r="86" spans="1:14" ht="15.75" thickBot="1">
      <c r="B86" s="91" t="s">
        <v>974</v>
      </c>
      <c r="C86" s="92"/>
      <c r="D86" s="92"/>
      <c r="E86" s="92"/>
      <c r="F86" s="92"/>
      <c r="G86" s="92"/>
      <c r="H86" s="92"/>
      <c r="I86" s="93"/>
      <c r="J86" s="94"/>
      <c r="K86" s="305">
        <v>0.05</v>
      </c>
      <c r="L86" s="860">
        <f>N79*K86</f>
        <v>22053.021636803336</v>
      </c>
      <c r="M86" s="861"/>
      <c r="N86" s="51"/>
    </row>
    <row r="87" spans="1:14" ht="15.75" thickBot="1">
      <c r="B87" s="824" t="s">
        <v>953</v>
      </c>
      <c r="C87" s="825"/>
      <c r="D87" s="825"/>
      <c r="E87" s="825"/>
      <c r="F87" s="825"/>
      <c r="G87" s="825"/>
      <c r="H87" s="825"/>
      <c r="I87" s="825"/>
      <c r="J87" s="825"/>
      <c r="K87" s="825"/>
      <c r="L87" s="825"/>
      <c r="M87" s="826"/>
      <c r="N87" s="52">
        <f>L84+L85+L86</f>
        <v>132318.12982082003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573378.5625568867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6"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70825.879360471794</v>
      </c>
      <c r="L36" s="270"/>
      <c r="M36" s="271">
        <v>0.01</v>
      </c>
      <c r="N36" s="272">
        <f t="shared" ref="N36:N41" si="0">K36/M36</f>
        <v>7082587.9360471796</v>
      </c>
    </row>
    <row r="37" spans="1:14">
      <c r="A37" s="113" t="s">
        <v>192</v>
      </c>
      <c r="B37" s="837" t="str">
        <f>VLOOKUP(A37,EQUIPOS!A7:D154,3,FALSE)</f>
        <v>Equipo de acarreo interno</v>
      </c>
      <c r="C37" s="838"/>
      <c r="D37" s="838"/>
      <c r="E37" s="838"/>
      <c r="F37" s="838"/>
      <c r="G37" s="838"/>
      <c r="H37" s="839"/>
      <c r="I37" s="421"/>
      <c r="J37" s="422"/>
      <c r="K37" s="269">
        <f>VLOOKUP(A37,EQUIPOS!A7:D164,4,FALSE)</f>
        <v>71204.874955192659</v>
      </c>
      <c r="L37" s="335"/>
      <c r="M37" s="336">
        <v>0.05</v>
      </c>
      <c r="N37" s="272">
        <f t="shared" si="0"/>
        <v>1424097.499103853</v>
      </c>
    </row>
    <row r="38" spans="1:14">
      <c r="A38" s="113" t="s">
        <v>214</v>
      </c>
      <c r="B38" s="837" t="str">
        <f>VLOOKUP(A38,EQUIPOS!A8:D154,3,FALSE)</f>
        <v>Equipo de oxigeno y soldadura</v>
      </c>
      <c r="C38" s="838"/>
      <c r="D38" s="838"/>
      <c r="E38" s="838"/>
      <c r="F38" s="838"/>
      <c r="G38" s="838"/>
      <c r="H38" s="839"/>
      <c r="I38" s="421"/>
      <c r="J38" s="422"/>
      <c r="K38" s="438">
        <f>VLOOKUP(A38,EQUIPOS!A8:D165,4,FALSE)</f>
        <v>17452.497750044928</v>
      </c>
      <c r="L38" s="335"/>
      <c r="M38" s="336">
        <v>0.01</v>
      </c>
      <c r="N38" s="272">
        <f t="shared" si="0"/>
        <v>1745249.7750044928</v>
      </c>
    </row>
    <row r="39" spans="1:14">
      <c r="A39" s="113" t="s">
        <v>248</v>
      </c>
      <c r="B39" s="837" t="str">
        <f>VLOOKUP(A39,EQUIPOS!A9:D154,3,FALSE)</f>
        <v>Grúa telescópica de 50 Ton.</v>
      </c>
      <c r="C39" s="838"/>
      <c r="D39" s="838"/>
      <c r="E39" s="838"/>
      <c r="F39" s="838"/>
      <c r="G39" s="838"/>
      <c r="H39" s="839"/>
      <c r="I39" s="421"/>
      <c r="J39" s="422"/>
      <c r="K39" s="438">
        <f>VLOOKUP(A39,EQUIPOS!A9:D166,4,FALSE)</f>
        <v>281685.35183882696</v>
      </c>
      <c r="L39" s="335"/>
      <c r="M39" s="336">
        <v>0.04</v>
      </c>
      <c r="N39" s="272">
        <f t="shared" si="0"/>
        <v>7042133.7959706737</v>
      </c>
    </row>
    <row r="40" spans="1:14">
      <c r="A40" s="113" t="s">
        <v>255</v>
      </c>
      <c r="B40" s="837" t="str">
        <f>VLOOKUP(A40,EQUIPOS!A10:D154,3,FALSE)</f>
        <v>Manómetro cable de acero para bajar la celda</v>
      </c>
      <c r="C40" s="838"/>
      <c r="D40" s="838"/>
      <c r="E40" s="838"/>
      <c r="F40" s="838"/>
      <c r="G40" s="838"/>
      <c r="H40" s="839"/>
      <c r="I40" s="421"/>
      <c r="J40" s="422"/>
      <c r="K40" s="438">
        <f>VLOOKUP(A40,EQUIPOS!A10:D167,4,FALSE)</f>
        <v>1586406.6276754078</v>
      </c>
      <c r="L40" s="335"/>
      <c r="M40" s="336">
        <v>1</v>
      </c>
      <c r="N40" s="272">
        <f t="shared" si="0"/>
        <v>1586406.6276754078</v>
      </c>
    </row>
    <row r="41" spans="1:14">
      <c r="A41" s="113" t="s">
        <v>322</v>
      </c>
      <c r="B41" s="837" t="str">
        <f>VLOOKUP(A41,EQUIPOS!A11:D155,3,FALSE)</f>
        <v xml:space="preserve">Retroexcavadora sobre llantas JD 410
</v>
      </c>
      <c r="C41" s="838"/>
      <c r="D41" s="838"/>
      <c r="E41" s="838"/>
      <c r="F41" s="838"/>
      <c r="G41" s="838"/>
      <c r="H41" s="839"/>
      <c r="I41" s="421"/>
      <c r="J41" s="422"/>
      <c r="K41" s="438">
        <f>VLOOKUP(A41,EQUIPOS!A11:D168,4,FALSE)</f>
        <v>161697.00882698508</v>
      </c>
      <c r="L41" s="335"/>
      <c r="M41" s="336">
        <v>0.2</v>
      </c>
      <c r="N41" s="272">
        <f t="shared" si="0"/>
        <v>808485.04413492535</v>
      </c>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N86*M45</f>
        <v>69139.567913614796</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411">
        <f>SUM(N36:N45)</f>
        <v>19758100.245850146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5" t="s">
        <v>944</v>
      </c>
      <c r="C51" s="816"/>
      <c r="D51" s="816"/>
      <c r="E51" s="816"/>
      <c r="F51" s="816"/>
      <c r="G51" s="816"/>
      <c r="H51" s="816"/>
      <c r="I51" s="817"/>
      <c r="J51" s="315" t="s">
        <v>945</v>
      </c>
      <c r="K51" s="85" t="s">
        <v>946</v>
      </c>
      <c r="L51" s="818" t="s">
        <v>955</v>
      </c>
      <c r="M51" s="817"/>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1923931.1026239188</v>
      </c>
      <c r="N52" s="272">
        <f t="shared" ref="N52:N57" si="1">K52*M52</f>
        <v>1923931.1026239188</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82015.966645521097</v>
      </c>
      <c r="N53" s="272">
        <f t="shared" si="1"/>
        <v>2460478.9993656329</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245285.55591565373</v>
      </c>
      <c r="N54" s="272">
        <f t="shared" si="1"/>
        <v>490571.11183130747</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146292.3957370494</v>
      </c>
      <c r="N55" s="272">
        <f t="shared" si="1"/>
        <v>731461.97868524701</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93761.75206955029</v>
      </c>
      <c r="N56" s="272">
        <f t="shared" si="1"/>
        <v>5625705.1241730172</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34991.150494296322</v>
      </c>
      <c r="N57" s="272">
        <f t="shared" si="1"/>
        <v>419893.80593155586</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4" t="s">
        <v>953</v>
      </c>
      <c r="C63" s="825"/>
      <c r="D63" s="825"/>
      <c r="E63" s="825"/>
      <c r="F63" s="825"/>
      <c r="G63" s="825"/>
      <c r="H63" s="825"/>
      <c r="I63" s="825"/>
      <c r="J63" s="825"/>
      <c r="K63" s="825"/>
      <c r="L63" s="825"/>
      <c r="M63" s="826"/>
      <c r="N63" s="394">
        <f>SUM(N52:N62)</f>
        <v>11652042.122610679</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8">
        <f>VLOOKUP(A68,TRANSPORTE!A5:D117,4,FALSE)</f>
        <v>812.88531247861022</v>
      </c>
      <c r="M68" s="829"/>
      <c r="N68" s="287">
        <f>K68*L68</f>
        <v>812.88531247861022</v>
      </c>
    </row>
    <row r="69" spans="1:15">
      <c r="A69" t="s">
        <v>1399</v>
      </c>
      <c r="B69" s="46" t="str">
        <f>VLOOKUP(A69,TRANSPORTE!A5:D117,3,FALSE)</f>
        <v>Pasajes aéreos</v>
      </c>
      <c r="C69" s="47"/>
      <c r="D69" s="47"/>
      <c r="E69" s="47"/>
      <c r="F69" s="47"/>
      <c r="G69" s="47"/>
      <c r="H69" s="311" t="s">
        <v>945</v>
      </c>
      <c r="I69" s="279">
        <v>3</v>
      </c>
      <c r="J69" s="286">
        <v>1</v>
      </c>
      <c r="K69" s="279">
        <f>I69*J69</f>
        <v>3</v>
      </c>
      <c r="L69" s="828">
        <f>VLOOKUP(A69,TRANSPORTE!A5:D117,4,FALSE)</f>
        <v>812.88531247861022</v>
      </c>
      <c r="M69" s="829"/>
      <c r="N69" s="287">
        <f>K69*L69</f>
        <v>2438.6559374358308</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3251.5412499144409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853"/>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1"/>
      <c r="C85" s="812" t="e">
        <f>VLOOKUP(B85,'MANO DE OBRA'!B12:E73,3,FALSE)</f>
        <v>#N/A</v>
      </c>
      <c r="D85" s="812" t="e">
        <f>VLOOKUP(C85,'MANO DE OBRA'!C12:F73,3,FALSE)</f>
        <v>#N/A</v>
      </c>
      <c r="E85" s="812" t="e">
        <f>VLOOKUP(D85,'MANO DE OBRA'!D12:G73,3,FALSE)</f>
        <v>#N/A</v>
      </c>
      <c r="F85" s="812" t="e">
        <f>VLOOKUP(E85,'MANO DE OBRA'!E12:H73,3,FALSE)</f>
        <v>#N/A</v>
      </c>
      <c r="G85" s="812" t="e">
        <f>VLOOKUP(F85,'MANO DE OBRA'!F12:I73,3,FALSE)</f>
        <v>#N/A</v>
      </c>
      <c r="H85" s="812" t="e">
        <f>VLOOKUP(G85,'MANO DE OBRA'!G12:J73,3,FALSE)</f>
        <v>#N/A</v>
      </c>
      <c r="I85" s="470"/>
      <c r="J85" s="471"/>
      <c r="K85" s="472"/>
      <c r="L85" s="979"/>
      <c r="M85" s="979"/>
      <c r="N85" s="473"/>
    </row>
    <row r="86" spans="1:14" ht="15.75" thickBot="1">
      <c r="B86" s="830" t="s">
        <v>953</v>
      </c>
      <c r="C86" s="831"/>
      <c r="D86" s="831"/>
      <c r="E86" s="831"/>
      <c r="F86" s="831"/>
      <c r="G86" s="831"/>
      <c r="H86" s="831"/>
      <c r="I86" s="831"/>
      <c r="J86" s="831"/>
      <c r="K86" s="831"/>
      <c r="L86" s="831"/>
      <c r="M86" s="832"/>
      <c r="N86" s="460">
        <f>SUM(N79:N85)</f>
        <v>691395.67913614796</v>
      </c>
    </row>
    <row r="87" spans="1:14" ht="15.75" thickBot="1">
      <c r="B87" s="33"/>
      <c r="C87" s="34"/>
      <c r="D87" s="34"/>
      <c r="E87" s="34"/>
      <c r="F87" s="34"/>
      <c r="G87" s="34"/>
      <c r="H87" s="34"/>
      <c r="I87" s="34"/>
      <c r="J87" s="34"/>
      <c r="K87" s="34"/>
      <c r="L87" s="34"/>
      <c r="M87" s="34"/>
      <c r="N87" s="35"/>
    </row>
    <row r="88" spans="1:14" ht="15.75" thickBot="1">
      <c r="B88" s="824" t="s">
        <v>967</v>
      </c>
      <c r="C88" s="825"/>
      <c r="D88" s="825"/>
      <c r="E88" s="825"/>
      <c r="F88" s="825"/>
      <c r="G88" s="825"/>
      <c r="H88" s="825"/>
      <c r="I88" s="825"/>
      <c r="J88" s="825"/>
      <c r="K88" s="825"/>
      <c r="L88" s="825"/>
      <c r="M88" s="826"/>
      <c r="N88" s="99">
        <f>N86+N74+N63+N47</f>
        <v>32104789.588846885</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5" t="s">
        <v>969</v>
      </c>
      <c r="C92" s="816"/>
      <c r="D92" s="816"/>
      <c r="E92" s="816"/>
      <c r="F92" s="816"/>
      <c r="G92" s="816"/>
      <c r="H92" s="816"/>
      <c r="I92" s="314"/>
      <c r="J92" s="334"/>
      <c r="K92" s="302" t="s">
        <v>970</v>
      </c>
      <c r="L92" s="854" t="s">
        <v>971</v>
      </c>
      <c r="M92" s="855"/>
      <c r="N92" s="303"/>
    </row>
    <row r="93" spans="1:14">
      <c r="B93" s="856" t="s">
        <v>972</v>
      </c>
      <c r="C93" s="857"/>
      <c r="D93" s="857"/>
      <c r="E93" s="857"/>
      <c r="F93" s="857"/>
      <c r="G93" s="857"/>
      <c r="H93" s="857"/>
      <c r="I93" s="87"/>
      <c r="J93" s="88"/>
      <c r="K93" s="304">
        <v>0.2</v>
      </c>
      <c r="L93" s="858">
        <f>N88*K93</f>
        <v>6420957.9177693771</v>
      </c>
      <c r="M93" s="859"/>
      <c r="N93" s="51"/>
    </row>
    <row r="94" spans="1:14">
      <c r="B94" s="89" t="s">
        <v>973</v>
      </c>
      <c r="C94" s="90"/>
      <c r="D94" s="90"/>
      <c r="E94" s="90"/>
      <c r="F94" s="90"/>
      <c r="G94" s="90"/>
      <c r="H94" s="90"/>
      <c r="I94" s="87"/>
      <c r="J94" s="88"/>
      <c r="K94" s="304">
        <v>0.05</v>
      </c>
      <c r="L94" s="858">
        <f>N88*K94</f>
        <v>1605239.4794423443</v>
      </c>
      <c r="M94" s="859"/>
      <c r="N94" s="51"/>
    </row>
    <row r="95" spans="1:14" ht="15.75" thickBot="1">
      <c r="B95" s="91" t="s">
        <v>974</v>
      </c>
      <c r="C95" s="92"/>
      <c r="D95" s="92"/>
      <c r="E95" s="92"/>
      <c r="F95" s="92"/>
      <c r="G95" s="92"/>
      <c r="H95" s="92"/>
      <c r="I95" s="93"/>
      <c r="J95" s="94"/>
      <c r="K95" s="305">
        <v>0.05</v>
      </c>
      <c r="L95" s="860">
        <f>N88*K95</f>
        <v>1605239.4794423443</v>
      </c>
      <c r="M95" s="861"/>
      <c r="N95" s="51"/>
    </row>
    <row r="96" spans="1:14" ht="15.75" thickBot="1">
      <c r="B96" s="824" t="s">
        <v>953</v>
      </c>
      <c r="C96" s="825"/>
      <c r="D96" s="825"/>
      <c r="E96" s="825"/>
      <c r="F96" s="825"/>
      <c r="G96" s="825"/>
      <c r="H96" s="825"/>
      <c r="I96" s="825"/>
      <c r="J96" s="825"/>
      <c r="K96" s="825"/>
      <c r="L96" s="825"/>
      <c r="M96" s="826"/>
      <c r="N96" s="52">
        <f>L93+L94+L95</f>
        <v>9631436.8766540661</v>
      </c>
    </row>
    <row r="97" spans="1:14" ht="15.75" thickBot="1">
      <c r="B97" s="33"/>
      <c r="C97" s="34"/>
      <c r="D97" s="34"/>
      <c r="E97" s="34"/>
      <c r="F97" s="34"/>
      <c r="G97" s="34"/>
      <c r="H97" s="34"/>
      <c r="I97" s="34"/>
      <c r="J97" s="34"/>
      <c r="K97" s="34"/>
      <c r="L97" s="34"/>
      <c r="M97" s="34"/>
      <c r="N97" s="35"/>
    </row>
    <row r="98" spans="1:14" ht="15.75" thickBot="1">
      <c r="A98" t="s">
        <v>2016</v>
      </c>
      <c r="B98" s="824" t="s">
        <v>975</v>
      </c>
      <c r="C98" s="825"/>
      <c r="D98" s="825"/>
      <c r="E98" s="825"/>
      <c r="F98" s="825"/>
      <c r="G98" s="825"/>
      <c r="H98" s="825"/>
      <c r="I98" s="825"/>
      <c r="J98" s="825"/>
      <c r="K98" s="825"/>
      <c r="L98" s="825"/>
      <c r="M98" s="826"/>
      <c r="N98" s="188">
        <f>N88+N96</f>
        <v>41736226.465500951</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10" sqref="N10"/>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8554687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326</v>
      </c>
      <c r="B36" s="837" t="str">
        <f>VLOOKUP(A36,EQUIPOS!A6:D154,3,FALSE)</f>
        <v>Sensor de Impacto para prueba de integridad tipo</v>
      </c>
      <c r="C36" s="838"/>
      <c r="D36" s="838"/>
      <c r="E36" s="838"/>
      <c r="F36" s="838"/>
      <c r="G36" s="838"/>
      <c r="H36" s="839"/>
      <c r="I36" s="267"/>
      <c r="J36" s="268"/>
      <c r="K36" s="269">
        <f>VLOOKUP(A36,EQUIPOS!A6:D163,4,FALSE)</f>
        <v>124214.05928222813</v>
      </c>
      <c r="L36" s="270"/>
      <c r="M36" s="336">
        <v>1</v>
      </c>
      <c r="N36" s="272">
        <f>K36/M36</f>
        <v>124214.05928222813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124214.05928222813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400073.41755476414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524287.47683699225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104857.49536739846</v>
      </c>
      <c r="M84" s="859"/>
      <c r="N84" s="51"/>
    </row>
    <row r="85" spans="1:14">
      <c r="B85" s="89" t="s">
        <v>973</v>
      </c>
      <c r="C85" s="90"/>
      <c r="D85" s="90"/>
      <c r="E85" s="90"/>
      <c r="F85" s="90"/>
      <c r="G85" s="90"/>
      <c r="H85" s="90"/>
      <c r="I85" s="87"/>
      <c r="J85" s="88"/>
      <c r="K85" s="304">
        <v>0.05</v>
      </c>
      <c r="L85" s="858">
        <f>N79*K85</f>
        <v>26214.373841849614</v>
      </c>
      <c r="M85" s="859"/>
      <c r="N85" s="51"/>
    </row>
    <row r="86" spans="1:14" ht="15.75" thickBot="1">
      <c r="B86" s="91" t="s">
        <v>974</v>
      </c>
      <c r="C86" s="92"/>
      <c r="D86" s="92"/>
      <c r="E86" s="92"/>
      <c r="F86" s="92"/>
      <c r="G86" s="92"/>
      <c r="H86" s="92"/>
      <c r="I86" s="93"/>
      <c r="J86" s="94"/>
      <c r="K86" s="305">
        <v>0.05</v>
      </c>
      <c r="L86" s="860">
        <f>N79*K86</f>
        <v>26214.373841849614</v>
      </c>
      <c r="M86" s="861"/>
      <c r="N86" s="51"/>
    </row>
    <row r="87" spans="1:14" ht="15.75" thickBot="1">
      <c r="B87" s="824" t="s">
        <v>953</v>
      </c>
      <c r="C87" s="825"/>
      <c r="D87" s="825"/>
      <c r="E87" s="825"/>
      <c r="F87" s="825"/>
      <c r="G87" s="825"/>
      <c r="H87" s="825"/>
      <c r="I87" s="825"/>
      <c r="J87" s="825"/>
      <c r="K87" s="825"/>
      <c r="L87" s="825"/>
      <c r="M87" s="826"/>
      <c r="N87" s="52">
        <f>L84+L85+L86</f>
        <v>157286.2430510977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681573.71988808992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320</v>
      </c>
      <c r="B36" s="837" t="str">
        <f>VLOOKUP(A36,EQUIPOS!A6:D154,3,FALSE)</f>
        <v>Retroexcavadora sobre llantas, motor 62HP, Profundidad de excavación de 5.41 metros.</v>
      </c>
      <c r="C36" s="838"/>
      <c r="D36" s="838"/>
      <c r="E36" s="838"/>
      <c r="F36" s="838"/>
      <c r="G36" s="838"/>
      <c r="H36" s="839"/>
      <c r="I36" s="267"/>
      <c r="J36" s="268"/>
      <c r="K36" s="269">
        <f>VLOOKUP(A36,EQUIPOS!A6:D163,4,FALSE)</f>
        <v>101721.24993598952</v>
      </c>
      <c r="L36" s="270"/>
      <c r="M36" s="336">
        <v>10</v>
      </c>
      <c r="N36" s="272">
        <f>K36/M36</f>
        <v>10172.124993598951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336.34905451801001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10508.474048116961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43733.660340749579</v>
      </c>
      <c r="N48" s="272">
        <f>K48*M48</f>
        <v>21380.900611033128</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28634.889755184511</v>
      </c>
      <c r="N49" s="272">
        <f>K49*M49</f>
        <v>38179.853006912679</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6054.9546618892355</v>
      </c>
      <c r="N50" s="272">
        <f>K50*M50</f>
        <v>9082.4319928338537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68643.185610779663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3363.4905451800996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82515.150204076723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16503.030040815345</v>
      </c>
      <c r="M84" s="859"/>
      <c r="N84" s="51"/>
    </row>
    <row r="85" spans="1:14">
      <c r="B85" s="89" t="s">
        <v>973</v>
      </c>
      <c r="C85" s="90"/>
      <c r="D85" s="90"/>
      <c r="E85" s="90"/>
      <c r="F85" s="90"/>
      <c r="G85" s="90"/>
      <c r="H85" s="90"/>
      <c r="I85" s="87"/>
      <c r="J85" s="88"/>
      <c r="K85" s="304">
        <v>0.05</v>
      </c>
      <c r="L85" s="858">
        <f>N79*K85</f>
        <v>4125.7575102038363</v>
      </c>
      <c r="M85" s="859"/>
      <c r="N85" s="51"/>
    </row>
    <row r="86" spans="1:14" ht="15.75" thickBot="1">
      <c r="B86" s="91" t="s">
        <v>974</v>
      </c>
      <c r="C86" s="92"/>
      <c r="D86" s="92"/>
      <c r="E86" s="92"/>
      <c r="F86" s="92"/>
      <c r="G86" s="92"/>
      <c r="H86" s="92"/>
      <c r="I86" s="93"/>
      <c r="J86" s="94"/>
      <c r="K86" s="305">
        <v>0.05</v>
      </c>
      <c r="L86" s="860">
        <f>N79*K86</f>
        <v>4125.7575102038363</v>
      </c>
      <c r="M86" s="861"/>
      <c r="N86" s="51"/>
    </row>
    <row r="87" spans="1:14" ht="15.75" thickBot="1">
      <c r="B87" s="824" t="s">
        <v>953</v>
      </c>
      <c r="C87" s="825"/>
      <c r="D87" s="825"/>
      <c r="E87" s="825"/>
      <c r="F87" s="825"/>
      <c r="G87" s="825"/>
      <c r="H87" s="825"/>
      <c r="I87" s="825"/>
      <c r="J87" s="825"/>
      <c r="K87" s="825"/>
      <c r="L87" s="825"/>
      <c r="M87" s="826"/>
      <c r="N87" s="52">
        <f>L84+L85+L86</f>
        <v>24754.545061223016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107269.69526529974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204</v>
      </c>
      <c r="B36" s="837" t="str">
        <f>VLOOKUP(A36,EQUIPOS!A6:D154,3,FALSE)</f>
        <v xml:space="preserve">Equipo de soldadura 250 AMP
</v>
      </c>
      <c r="C36" s="838"/>
      <c r="D36" s="838"/>
      <c r="E36" s="838"/>
      <c r="F36" s="838"/>
      <c r="G36" s="838"/>
      <c r="H36" s="839"/>
      <c r="I36" s="267"/>
      <c r="J36" s="268"/>
      <c r="K36" s="269">
        <f>VLOOKUP(A36,EQUIPOS!A6:D163,4,FALSE)</f>
        <v>61032.749961593712</v>
      </c>
      <c r="L36" s="270"/>
      <c r="M36" s="336">
        <v>10</v>
      </c>
      <c r="N36" s="272">
        <f>K36/M36</f>
        <v>6103.2749961593709</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101721.24993598952</v>
      </c>
      <c r="L37" s="335"/>
      <c r="M37" s="336">
        <v>10</v>
      </c>
      <c r="N37" s="272">
        <f>K37/M37</f>
        <v>10172.124993598951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402.04310903601998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16677.443098794341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15768.111098669884</v>
      </c>
      <c r="N48" s="272">
        <f>K48*M48</f>
        <v>520.34766625610621</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105872.85012339841</v>
      </c>
      <c r="N49" s="272">
        <f>K49*M49</f>
        <v>317618.55037019524</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809.85018602768525</v>
      </c>
      <c r="N50" s="272">
        <f>K50*M50</f>
        <v>8098.5018602768523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326237.39989672822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4020.4310903601995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346935.27408588276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69387.054817176555</v>
      </c>
      <c r="M84" s="859"/>
      <c r="N84" s="51"/>
    </row>
    <row r="85" spans="1:14">
      <c r="B85" s="89" t="s">
        <v>973</v>
      </c>
      <c r="C85" s="90"/>
      <c r="D85" s="90"/>
      <c r="E85" s="90"/>
      <c r="F85" s="90"/>
      <c r="G85" s="90"/>
      <c r="H85" s="90"/>
      <c r="I85" s="87"/>
      <c r="J85" s="88"/>
      <c r="K85" s="304">
        <v>0.05</v>
      </c>
      <c r="L85" s="858">
        <f>N79*K85</f>
        <v>17346.763704294139</v>
      </c>
      <c r="M85" s="859"/>
      <c r="N85" s="51"/>
    </row>
    <row r="86" spans="1:14" ht="15.75" thickBot="1">
      <c r="B86" s="91" t="s">
        <v>974</v>
      </c>
      <c r="C86" s="92"/>
      <c r="D86" s="92"/>
      <c r="E86" s="92"/>
      <c r="F86" s="92"/>
      <c r="G86" s="92"/>
      <c r="H86" s="92"/>
      <c r="I86" s="93"/>
      <c r="J86" s="94"/>
      <c r="K86" s="305">
        <v>0.05</v>
      </c>
      <c r="L86" s="860">
        <f>N79*K86</f>
        <v>17346.763704294139</v>
      </c>
      <c r="M86" s="861"/>
      <c r="N86" s="51"/>
    </row>
    <row r="87" spans="1:14" ht="15.75" thickBot="1">
      <c r="B87" s="824" t="s">
        <v>953</v>
      </c>
      <c r="C87" s="825"/>
      <c r="D87" s="825"/>
      <c r="E87" s="825"/>
      <c r="F87" s="825"/>
      <c r="G87" s="825"/>
      <c r="H87" s="825"/>
      <c r="I87" s="825"/>
      <c r="J87" s="825"/>
      <c r="K87" s="825"/>
      <c r="L87" s="825"/>
      <c r="M87" s="826"/>
      <c r="N87" s="52">
        <f>L84+L85+L86</f>
        <v>104080.58222576483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451015.85631164757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722217.03334944916</v>
      </c>
      <c r="L36" s="270"/>
      <c r="M36" s="336">
        <v>2</v>
      </c>
      <c r="N36" s="272">
        <f>K36/M36</f>
        <v>361108.51667472458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4716.7655451800993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365825.28221990471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3343.369573459147</v>
      </c>
      <c r="N48" s="272">
        <f>K48*M48</f>
        <v>93614.348056856121</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389035.07719071244</v>
      </c>
      <c r="N49" s="272">
        <f>K49*M49</f>
        <v>136162.27701674934</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2461.4153930158973</v>
      </c>
      <c r="N50" s="272">
        <f>K50*M50</f>
        <v>7384.2461790476918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237160.87125265313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1827.0921438627684</v>
      </c>
      <c r="M60" s="829"/>
      <c r="N60" s="287">
        <f>K60*L60</f>
        <v>639.4822503519689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639.4822503519689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650793.29117471084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130158.65823494218</v>
      </c>
      <c r="M84" s="859"/>
      <c r="N84" s="51"/>
    </row>
    <row r="85" spans="1:14">
      <c r="B85" s="89" t="s">
        <v>973</v>
      </c>
      <c r="C85" s="90"/>
      <c r="D85" s="90"/>
      <c r="E85" s="90"/>
      <c r="F85" s="90"/>
      <c r="G85" s="90"/>
      <c r="H85" s="90"/>
      <c r="I85" s="87"/>
      <c r="J85" s="88"/>
      <c r="K85" s="304">
        <v>0.05</v>
      </c>
      <c r="L85" s="858">
        <f>N79*K85</f>
        <v>32539.664558735545</v>
      </c>
      <c r="M85" s="859"/>
      <c r="N85" s="51"/>
    </row>
    <row r="86" spans="1:14" ht="15.75" thickBot="1">
      <c r="B86" s="91" t="s">
        <v>974</v>
      </c>
      <c r="C86" s="92"/>
      <c r="D86" s="92"/>
      <c r="E86" s="92"/>
      <c r="F86" s="92"/>
      <c r="G86" s="92"/>
      <c r="H86" s="92"/>
      <c r="I86" s="93"/>
      <c r="J86" s="94"/>
      <c r="K86" s="305">
        <v>0.05</v>
      </c>
      <c r="L86" s="860">
        <f>N79*K86</f>
        <v>32539.664558735545</v>
      </c>
      <c r="M86" s="861"/>
      <c r="N86" s="51"/>
    </row>
    <row r="87" spans="1:14" ht="15.75" thickBot="1">
      <c r="B87" s="824" t="s">
        <v>953</v>
      </c>
      <c r="C87" s="825"/>
      <c r="D87" s="825"/>
      <c r="E87" s="825"/>
      <c r="F87" s="825"/>
      <c r="G87" s="825"/>
      <c r="H87" s="825"/>
      <c r="I87" s="825"/>
      <c r="J87" s="825"/>
      <c r="K87" s="825"/>
      <c r="L87" s="825"/>
      <c r="M87" s="826"/>
      <c r="N87" s="52">
        <f>L84+L85+L86</f>
        <v>195237.9873524133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846031.27852712409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722217.03334944916</v>
      </c>
      <c r="L36" s="270"/>
      <c r="M36" s="336">
        <v>2</v>
      </c>
      <c r="N36" s="272">
        <f>K36/M36</f>
        <v>361108.51667472458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4716.7655451800993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365825.28221990471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3343.369573459147</v>
      </c>
      <c r="N48" s="272">
        <f>K48*M48</f>
        <v>93614.348056856121</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418716.22749409103</v>
      </c>
      <c r="N49" s="272">
        <f>K49*M49</f>
        <v>146550.67962293184</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2461.4153930158973</v>
      </c>
      <c r="N50" s="272">
        <f>K50*M50</f>
        <v>4922.8307860317946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245087.85846581974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1827.0921438627684</v>
      </c>
      <c r="M60" s="829"/>
      <c r="N60" s="287">
        <f>K60*L60</f>
        <v>639.4822503519689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639.4822503519689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658720.27838787739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131744.0556775755</v>
      </c>
      <c r="M84" s="859"/>
      <c r="N84" s="51"/>
    </row>
    <row r="85" spans="1:14">
      <c r="B85" s="89" t="s">
        <v>973</v>
      </c>
      <c r="C85" s="90"/>
      <c r="D85" s="90"/>
      <c r="E85" s="90"/>
      <c r="F85" s="90"/>
      <c r="G85" s="90"/>
      <c r="H85" s="90"/>
      <c r="I85" s="87"/>
      <c r="J85" s="88"/>
      <c r="K85" s="304">
        <v>0.05</v>
      </c>
      <c r="L85" s="858">
        <f>N79*K85</f>
        <v>32936.013919393874</v>
      </c>
      <c r="M85" s="859"/>
      <c r="N85" s="51"/>
    </row>
    <row r="86" spans="1:14" ht="15.75" thickBot="1">
      <c r="B86" s="91" t="s">
        <v>974</v>
      </c>
      <c r="C86" s="92"/>
      <c r="D86" s="92"/>
      <c r="E86" s="92"/>
      <c r="F86" s="92"/>
      <c r="G86" s="92"/>
      <c r="H86" s="92"/>
      <c r="I86" s="93"/>
      <c r="J86" s="94"/>
      <c r="K86" s="305">
        <v>0.05</v>
      </c>
      <c r="L86" s="860">
        <f>N79*K86</f>
        <v>32936.013919393874</v>
      </c>
      <c r="M86" s="861"/>
      <c r="N86" s="51"/>
    </row>
    <row r="87" spans="1:14" ht="15.75" thickBot="1">
      <c r="B87" s="824" t="s">
        <v>953</v>
      </c>
      <c r="C87" s="825"/>
      <c r="D87" s="825"/>
      <c r="E87" s="825"/>
      <c r="F87" s="825"/>
      <c r="G87" s="825"/>
      <c r="H87" s="825"/>
      <c r="I87" s="825"/>
      <c r="J87" s="825"/>
      <c r="K87" s="825"/>
      <c r="L87" s="825"/>
      <c r="M87" s="826"/>
      <c r="N87" s="52">
        <f>L84+L85+L86</f>
        <v>197616.08351636326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856336.36190424068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195</v>
      </c>
      <c r="B36" s="837" t="str">
        <f>VLOOKUP(A36,EQUIPOS!A6:D154,3,FALSE)</f>
        <v xml:space="preserve">Equipo de oxicorte, Capacidad de corte: hasta 6´´ (152mm) </v>
      </c>
      <c r="C36" s="838"/>
      <c r="D36" s="838"/>
      <c r="E36" s="838"/>
      <c r="F36" s="838"/>
      <c r="G36" s="838"/>
      <c r="H36" s="839"/>
      <c r="I36" s="267"/>
      <c r="J36" s="268"/>
      <c r="K36" s="269">
        <f>VLOOKUP(A36,EQUIPOS!A6:D163,4,FALSE)</f>
        <v>16745.023810342071</v>
      </c>
      <c r="L36" s="270"/>
      <c r="M36" s="336">
        <v>1.1299999999999999</v>
      </c>
      <c r="N36" s="272">
        <f>K36/M36</f>
        <v>14818.605141895639</v>
      </c>
    </row>
    <row r="37" spans="1:14">
      <c r="A37" s="113" t="s">
        <v>332</v>
      </c>
      <c r="B37" s="837" t="str">
        <f>VLOOKUP(A37,EQUIPOS!A7:D154,3,FALSE)</f>
        <v xml:space="preserve">Taladro de 1/2´´, pulidora, lijadora y circular
</v>
      </c>
      <c r="C37" s="838"/>
      <c r="D37" s="838"/>
      <c r="E37" s="838"/>
      <c r="F37" s="838"/>
      <c r="G37" s="838"/>
      <c r="H37" s="839"/>
      <c r="I37" s="421"/>
      <c r="J37" s="422"/>
      <c r="K37" s="269">
        <f>VLOOKUP(A37,EQUIPOS!A7:D164,4,FALSE)</f>
        <v>3453.9788187476402</v>
      </c>
      <c r="L37" s="335"/>
      <c r="M37" s="336">
        <v>0.53</v>
      </c>
      <c r="N37" s="272">
        <f>K37/M37</f>
        <v>6516.9411674483772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2680.2873935734665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24015.833702917484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66500.023631713702</v>
      </c>
      <c r="N48" s="272">
        <f>K48*M48</f>
        <v>1330.000472634274</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22333.867862873547</v>
      </c>
      <c r="N49" s="272">
        <f>K49*M49</f>
        <v>11166.933931436773</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73500.068520905799</v>
      </c>
      <c r="N50" s="272">
        <f>K50*M50</f>
        <v>5880.0054816724642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18376.939885743512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26802.873935734664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69195.647524395667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13839.129504879134</v>
      </c>
      <c r="M84" s="859"/>
      <c r="N84" s="51"/>
    </row>
    <row r="85" spans="1:14">
      <c r="B85" s="89" t="s">
        <v>973</v>
      </c>
      <c r="C85" s="90"/>
      <c r="D85" s="90"/>
      <c r="E85" s="90"/>
      <c r="F85" s="90"/>
      <c r="G85" s="90"/>
      <c r="H85" s="90"/>
      <c r="I85" s="87"/>
      <c r="J85" s="88"/>
      <c r="K85" s="304">
        <v>0.05</v>
      </c>
      <c r="L85" s="858">
        <f>N79*K85</f>
        <v>3459.7823762197836</v>
      </c>
      <c r="M85" s="859"/>
      <c r="N85" s="51"/>
    </row>
    <row r="86" spans="1:14" ht="15.75" thickBot="1">
      <c r="B86" s="91" t="s">
        <v>974</v>
      </c>
      <c r="C86" s="92"/>
      <c r="D86" s="92"/>
      <c r="E86" s="92"/>
      <c r="F86" s="92"/>
      <c r="G86" s="92"/>
      <c r="H86" s="92"/>
      <c r="I86" s="93"/>
      <c r="J86" s="94"/>
      <c r="K86" s="305">
        <v>0.05</v>
      </c>
      <c r="L86" s="860">
        <f>N79*K86</f>
        <v>3459.7823762197836</v>
      </c>
      <c r="M86" s="861"/>
      <c r="N86" s="51"/>
    </row>
    <row r="87" spans="1:14" ht="15.75" thickBot="1">
      <c r="B87" s="824" t="s">
        <v>953</v>
      </c>
      <c r="C87" s="825"/>
      <c r="D87" s="825"/>
      <c r="E87" s="825"/>
      <c r="F87" s="825"/>
      <c r="G87" s="825"/>
      <c r="H87" s="825"/>
      <c r="I87" s="825"/>
      <c r="J87" s="825"/>
      <c r="K87" s="825"/>
      <c r="L87" s="825"/>
      <c r="M87" s="826"/>
      <c r="N87" s="52">
        <f>L84+L85+L86</f>
        <v>20758.694257318701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89954.341781714364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16777.081223234858</v>
      </c>
      <c r="L36" s="270"/>
      <c r="M36" s="336">
        <v>12</v>
      </c>
      <c r="N36" s="272">
        <f t="shared" ref="N36:N42" si="0">K36/M36</f>
        <v>1398.0901019362382</v>
      </c>
    </row>
    <row r="37" spans="1:14">
      <c r="A37" s="113" t="s">
        <v>288</v>
      </c>
      <c r="B37" s="837" t="str">
        <f>VLOOKUP(A37,EQUIPOS!A7:D154,3,FALSE)</f>
        <v xml:space="preserve">Planta eléctrica </v>
      </c>
      <c r="C37" s="838"/>
      <c r="D37" s="838"/>
      <c r="E37" s="838"/>
      <c r="F37" s="838"/>
      <c r="G37" s="838"/>
      <c r="H37" s="839"/>
      <c r="I37" s="267"/>
      <c r="J37" s="268"/>
      <c r="K37" s="269">
        <f>VLOOKUP(A37,EQUIPOS!A7:D164,4,FALSE)</f>
        <v>121734.72768821457</v>
      </c>
      <c r="L37" s="270"/>
      <c r="M37" s="336">
        <v>1.3</v>
      </c>
      <c r="N37" s="272">
        <f t="shared" si="0"/>
        <v>93642.098221703505</v>
      </c>
    </row>
    <row r="38" spans="1:14">
      <c r="A38" s="113" t="s">
        <v>125</v>
      </c>
      <c r="B38" s="837" t="str">
        <f>VLOOKUP(A38,EQUIPOS!A8:D154,3,FALSE)</f>
        <v>Bomba para gato de tensionamiento</v>
      </c>
      <c r="C38" s="838"/>
      <c r="D38" s="838"/>
      <c r="E38" s="838"/>
      <c r="F38" s="838"/>
      <c r="G38" s="838"/>
      <c r="H38" s="839"/>
      <c r="I38" s="267"/>
      <c r="J38" s="268"/>
      <c r="K38" s="269">
        <f>VLOOKUP(A38,EQUIPOS!A8:D165,4,FALSE)</f>
        <v>53590.495937541302</v>
      </c>
      <c r="L38" s="270"/>
      <c r="M38" s="336">
        <v>12</v>
      </c>
      <c r="N38" s="272">
        <f t="shared" si="0"/>
        <v>4465.8746614617748</v>
      </c>
    </row>
    <row r="39" spans="1:14">
      <c r="A39" s="113" t="s">
        <v>180</v>
      </c>
      <c r="B39" s="837" t="str">
        <f>VLOOKUP(A39,EQUIPOS!A9:D154,3,FALSE)</f>
        <v>Compresor 120 HP, con martillo.</v>
      </c>
      <c r="C39" s="838"/>
      <c r="D39" s="838"/>
      <c r="E39" s="838"/>
      <c r="F39" s="838"/>
      <c r="G39" s="838"/>
      <c r="H39" s="839"/>
      <c r="I39" s="267"/>
      <c r="J39" s="268"/>
      <c r="K39" s="269">
        <f>VLOOKUP(A39,EQUIPOS!A9:D166,4,FALSE)</f>
        <v>102522.37514834193</v>
      </c>
      <c r="L39" s="270"/>
      <c r="M39" s="336">
        <v>1.3</v>
      </c>
      <c r="N39" s="272">
        <f t="shared" si="0"/>
        <v>78863.365498724568</v>
      </c>
    </row>
    <row r="40" spans="1:14">
      <c r="A40" s="113" t="s">
        <v>197</v>
      </c>
      <c r="B40" s="837" t="str">
        <f>VLOOKUP(A40,EQUIPOS!A10:D154,3,FALSE)</f>
        <v>Equipo de perforación (TRACKDRILL), potencia 40 HP, 2100 golpes / minuto</v>
      </c>
      <c r="C40" s="838"/>
      <c r="D40" s="838"/>
      <c r="E40" s="838"/>
      <c r="F40" s="838"/>
      <c r="G40" s="838"/>
      <c r="H40" s="839"/>
      <c r="I40" s="267"/>
      <c r="J40" s="268"/>
      <c r="K40" s="269">
        <f>VLOOKUP(A40,EQUIPOS!A10:D167,4,FALSE)</f>
        <v>190261.02380029298</v>
      </c>
      <c r="L40" s="270"/>
      <c r="M40" s="336">
        <v>1.3</v>
      </c>
      <c r="N40" s="272">
        <f t="shared" si="0"/>
        <v>146354.63369253307</v>
      </c>
    </row>
    <row r="41" spans="1:14">
      <c r="A41" s="113" t="s">
        <v>195</v>
      </c>
      <c r="B41" s="837" t="str">
        <f>VLOOKUP(A41,EQUIPOS!A11:D155,3,FALSE)</f>
        <v xml:space="preserve">Equipo de oxicorte, Capacidad de corte: hasta 6´´ (152mm) </v>
      </c>
      <c r="C41" s="838"/>
      <c r="D41" s="838"/>
      <c r="E41" s="838"/>
      <c r="F41" s="838"/>
      <c r="G41" s="838"/>
      <c r="H41" s="839"/>
      <c r="I41" s="267"/>
      <c r="J41" s="268"/>
      <c r="K41" s="269">
        <f>VLOOKUP(A41,EQUIPOS!A11:D168,4,FALSE)</f>
        <v>16745.023810342071</v>
      </c>
      <c r="L41" s="270"/>
      <c r="M41" s="336">
        <v>15</v>
      </c>
      <c r="N41" s="272">
        <f t="shared" si="0"/>
        <v>1116.3349206894713</v>
      </c>
    </row>
    <row r="42" spans="1:14">
      <c r="A42" s="113" t="s">
        <v>240</v>
      </c>
      <c r="B42" s="837" t="str">
        <f>VLOOKUP(A42,EQUIPOS!A12:D156,3,FALSE)</f>
        <v>Gato para tensionamiento, fuerza Max 200 ton, área de tensión 314 cm2.</v>
      </c>
      <c r="C42" s="838"/>
      <c r="D42" s="838"/>
      <c r="E42" s="838"/>
      <c r="F42" s="838"/>
      <c r="G42" s="838"/>
      <c r="H42" s="839"/>
      <c r="I42" s="267"/>
      <c r="J42" s="268"/>
      <c r="K42" s="269">
        <f>VLOOKUP(A42,EQUIPOS!A12:D169,4,FALSE)</f>
        <v>151423.74251308935</v>
      </c>
      <c r="L42" s="270"/>
      <c r="M42" s="336">
        <v>12</v>
      </c>
      <c r="N42" s="272">
        <f t="shared" si="0"/>
        <v>12618.645209424112</v>
      </c>
    </row>
    <row r="43" spans="1:14">
      <c r="A43" s="113"/>
      <c r="B43" s="837"/>
      <c r="C43" s="838"/>
      <c r="D43" s="838"/>
      <c r="E43" s="838"/>
      <c r="F43" s="838"/>
      <c r="G43" s="838"/>
      <c r="H43" s="839"/>
      <c r="I43" s="421"/>
      <c r="J43" s="422"/>
      <c r="K43" s="269"/>
      <c r="L43" s="335"/>
      <c r="M43" s="336"/>
      <c r="N43" s="272"/>
    </row>
    <row r="44" spans="1:14">
      <c r="A44" s="113"/>
      <c r="B44" s="837"/>
      <c r="C44" s="838"/>
      <c r="D44" s="838"/>
      <c r="E44" s="838"/>
      <c r="F44" s="838"/>
      <c r="G44" s="838"/>
      <c r="H44" s="839"/>
      <c r="I44" s="328"/>
      <c r="J44" s="330"/>
      <c r="K44" s="269"/>
      <c r="L44" s="423"/>
      <c r="M44" s="424"/>
      <c r="N44" s="272"/>
    </row>
    <row r="45" spans="1:14">
      <c r="B45" s="837"/>
      <c r="C45" s="838"/>
      <c r="D45" s="838"/>
      <c r="E45" s="838"/>
      <c r="F45" s="838"/>
      <c r="G45" s="838"/>
      <c r="H45" s="839"/>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342592.66237598058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5947.7778063419428</v>
      </c>
      <c r="N54" s="272">
        <f>K54*M54</f>
        <v>1189.5555612683886</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5762.3833231845028</v>
      </c>
      <c r="N55" s="272">
        <f t="shared" ref="N55:N67" si="1">K55*M55</f>
        <v>31865.979777210301</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29681.150303378603</v>
      </c>
      <c r="N56" s="272">
        <f t="shared" si="1"/>
        <v>237.44920242702884</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55377.606178528629</v>
      </c>
      <c r="N57" s="272">
        <f t="shared" si="1"/>
        <v>1218.3073359276298</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536.11577735477613</v>
      </c>
      <c r="N58" s="272">
        <f t="shared" si="1"/>
        <v>160.83473320643284</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1059.6170658306162</v>
      </c>
      <c r="N59" s="272">
        <f t="shared" si="1"/>
        <v>105.96170658306163</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11662.571987063266</v>
      </c>
      <c r="N60" s="272">
        <f t="shared" si="1"/>
        <v>5831.2859935316328</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69857.837324959764</v>
      </c>
      <c r="N61" s="272">
        <f t="shared" si="1"/>
        <v>6985.7837324959764</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1146.2504073361179</v>
      </c>
      <c r="N62" s="272">
        <f t="shared" si="1"/>
        <v>11462.504073361179</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14665.005211414758</v>
      </c>
      <c r="N63" s="272">
        <f t="shared" si="1"/>
        <v>14665.005211414758</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13166.770282795202</v>
      </c>
      <c r="N64" s="272">
        <f t="shared" si="1"/>
        <v>6583.3851413976008</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25772.346866331976</v>
      </c>
      <c r="N65" s="272">
        <f t="shared" si="1"/>
        <v>14174.790776482589</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6054.9546618892355</v>
      </c>
      <c r="N66" s="272">
        <f t="shared" si="1"/>
        <v>302.74773309446181</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2120.0821645270435</v>
      </c>
      <c r="N67" s="272">
        <f t="shared" si="1"/>
        <v>2120.0821645270435</v>
      </c>
    </row>
    <row r="68" spans="1:14" ht="15.75" thickBot="1">
      <c r="B68" s="43"/>
      <c r="C68" s="310"/>
      <c r="D68" s="310"/>
      <c r="E68" s="310"/>
      <c r="F68" s="310"/>
      <c r="G68" s="310"/>
      <c r="H68" s="310"/>
      <c r="I68" s="310"/>
      <c r="J68" s="435"/>
      <c r="K68" s="126"/>
      <c r="L68" s="325"/>
      <c r="M68" s="402"/>
      <c r="N68" s="272"/>
    </row>
    <row r="69" spans="1:14" ht="15.75" thickBot="1">
      <c r="B69" s="824" t="s">
        <v>953</v>
      </c>
      <c r="C69" s="825"/>
      <c r="D69" s="825"/>
      <c r="E69" s="825"/>
      <c r="F69" s="825"/>
      <c r="G69" s="825"/>
      <c r="H69" s="825"/>
      <c r="I69" s="825"/>
      <c r="J69" s="825"/>
      <c r="K69" s="825"/>
      <c r="L69" s="825"/>
      <c r="M69" s="826"/>
      <c r="N69" s="394">
        <f>SUM(N54:N68)</f>
        <v>96903.673142928077</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7" t="s">
        <v>961</v>
      </c>
      <c r="M73" s="800"/>
      <c r="N73" s="76" t="s">
        <v>951</v>
      </c>
    </row>
    <row r="74" spans="1:14">
      <c r="B74" s="46"/>
      <c r="C74" s="317"/>
      <c r="D74" s="317"/>
      <c r="E74" s="317"/>
      <c r="F74" s="317"/>
      <c r="G74" s="317"/>
      <c r="H74" s="311"/>
      <c r="I74" s="279"/>
      <c r="J74" s="286"/>
      <c r="K74" s="279"/>
      <c r="L74" s="828"/>
      <c r="M74" s="829"/>
      <c r="N74" s="287"/>
    </row>
    <row r="75" spans="1:14">
      <c r="B75" s="46"/>
      <c r="C75" s="47"/>
      <c r="D75" s="47"/>
      <c r="E75" s="47"/>
      <c r="F75" s="47"/>
      <c r="G75" s="47"/>
      <c r="H75" s="311"/>
      <c r="I75" s="279"/>
      <c r="J75" s="286"/>
      <c r="K75" s="279"/>
      <c r="L75" s="828"/>
      <c r="M75" s="829"/>
      <c r="N75" s="287"/>
    </row>
    <row r="76" spans="1:14">
      <c r="B76" s="46"/>
      <c r="C76" s="47"/>
      <c r="D76" s="47"/>
      <c r="E76" s="47"/>
      <c r="F76" s="47"/>
      <c r="G76" s="47"/>
      <c r="H76" s="311"/>
      <c r="I76" s="279"/>
      <c r="J76" s="286"/>
      <c r="K76" s="279"/>
      <c r="L76" s="828"/>
      <c r="M76" s="829"/>
      <c r="N76" s="287"/>
    </row>
    <row r="77" spans="1:14">
      <c r="B77" s="46"/>
      <c r="C77" s="47"/>
      <c r="D77" s="47"/>
      <c r="E77" s="47"/>
      <c r="F77" s="47"/>
      <c r="G77" s="47"/>
      <c r="H77" s="311"/>
      <c r="I77" s="279"/>
      <c r="J77" s="286"/>
      <c r="K77" s="279"/>
      <c r="L77" s="828"/>
      <c r="M77" s="829"/>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3"/>
      <c r="M79" s="814"/>
      <c r="N79" s="127"/>
    </row>
    <row r="80" spans="1:14" ht="15.75" thickBot="1">
      <c r="B80" s="830" t="s">
        <v>953</v>
      </c>
      <c r="C80" s="831"/>
      <c r="D80" s="831"/>
      <c r="E80" s="831"/>
      <c r="F80" s="831"/>
      <c r="G80" s="831"/>
      <c r="H80" s="831"/>
      <c r="I80" s="831"/>
      <c r="J80" s="831"/>
      <c r="K80" s="831"/>
      <c r="L80" s="831"/>
      <c r="M80" s="832"/>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0" t="s">
        <v>963</v>
      </c>
      <c r="C84" s="851"/>
      <c r="D84" s="851"/>
      <c r="E84" s="851"/>
      <c r="F84" s="851"/>
      <c r="G84" s="851"/>
      <c r="H84" s="851"/>
      <c r="I84" s="73" t="s">
        <v>964</v>
      </c>
      <c r="J84" s="75" t="s">
        <v>1410</v>
      </c>
      <c r="K84" s="74" t="s">
        <v>966</v>
      </c>
      <c r="L84" s="852" t="s">
        <v>950</v>
      </c>
      <c r="M84" s="853"/>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1"/>
      <c r="C90" s="812"/>
      <c r="D90" s="812"/>
      <c r="E90" s="812"/>
      <c r="F90" s="812"/>
      <c r="G90" s="812"/>
      <c r="H90" s="812"/>
      <c r="I90" s="126"/>
      <c r="J90" s="126"/>
      <c r="K90" s="126"/>
      <c r="L90" s="912"/>
      <c r="M90" s="912"/>
      <c r="N90" s="45"/>
    </row>
    <row r="91" spans="1:15" ht="15.75" thickBot="1">
      <c r="B91" s="830" t="s">
        <v>953</v>
      </c>
      <c r="C91" s="831"/>
      <c r="D91" s="831"/>
      <c r="E91" s="831"/>
      <c r="F91" s="831"/>
      <c r="G91" s="831"/>
      <c r="H91" s="831"/>
      <c r="I91" s="831"/>
      <c r="J91" s="831"/>
      <c r="K91" s="831"/>
      <c r="L91" s="831"/>
      <c r="M91" s="832"/>
      <c r="N91" s="301">
        <f>SUM(N85:N90)</f>
        <v>41336.200695078456</v>
      </c>
    </row>
    <row r="92" spans="1:15" ht="15.75" thickBot="1">
      <c r="B92" s="33"/>
      <c r="C92" s="34"/>
      <c r="D92" s="34"/>
      <c r="E92" s="34"/>
      <c r="F92" s="34"/>
      <c r="G92" s="34"/>
      <c r="H92" s="34"/>
      <c r="I92" s="34"/>
      <c r="J92" s="34"/>
      <c r="K92" s="34"/>
      <c r="L92" s="34"/>
      <c r="M92" s="34"/>
      <c r="N92" s="35"/>
    </row>
    <row r="93" spans="1:15" ht="15.75" thickBot="1">
      <c r="B93" s="824" t="s">
        <v>967</v>
      </c>
      <c r="C93" s="825"/>
      <c r="D93" s="825"/>
      <c r="E93" s="825"/>
      <c r="F93" s="825"/>
      <c r="G93" s="825"/>
      <c r="H93" s="825"/>
      <c r="I93" s="825"/>
      <c r="J93" s="825"/>
      <c r="K93" s="825"/>
      <c r="L93" s="825"/>
      <c r="M93" s="826"/>
      <c r="N93" s="99">
        <f>N49+N69+N80+N91</f>
        <v>480832.53621398716</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5" t="s">
        <v>969</v>
      </c>
      <c r="C97" s="816"/>
      <c r="D97" s="816"/>
      <c r="E97" s="816"/>
      <c r="F97" s="816"/>
      <c r="G97" s="816"/>
      <c r="H97" s="816"/>
      <c r="I97" s="314"/>
      <c r="J97" s="334"/>
      <c r="K97" s="302" t="s">
        <v>970</v>
      </c>
      <c r="L97" s="854" t="s">
        <v>971</v>
      </c>
      <c r="M97" s="855"/>
      <c r="N97" s="303"/>
    </row>
    <row r="98" spans="1:14">
      <c r="B98" s="856" t="s">
        <v>972</v>
      </c>
      <c r="C98" s="857"/>
      <c r="D98" s="857"/>
      <c r="E98" s="857"/>
      <c r="F98" s="857"/>
      <c r="G98" s="857"/>
      <c r="H98" s="857"/>
      <c r="I98" s="87"/>
      <c r="J98" s="88"/>
      <c r="K98" s="304">
        <v>0.2</v>
      </c>
      <c r="L98" s="858">
        <f>N93*K98</f>
        <v>96166.507242797437</v>
      </c>
      <c r="M98" s="859"/>
      <c r="N98" s="51"/>
    </row>
    <row r="99" spans="1:14">
      <c r="B99" s="89" t="s">
        <v>973</v>
      </c>
      <c r="C99" s="90"/>
      <c r="D99" s="90"/>
      <c r="E99" s="90"/>
      <c r="F99" s="90"/>
      <c r="G99" s="90"/>
      <c r="H99" s="90"/>
      <c r="I99" s="87"/>
      <c r="J99" s="88"/>
      <c r="K99" s="304">
        <v>0.05</v>
      </c>
      <c r="L99" s="858">
        <f>N93*K99</f>
        <v>24041.626810699359</v>
      </c>
      <c r="M99" s="859"/>
      <c r="N99" s="51"/>
    </row>
    <row r="100" spans="1:14" ht="15.75" thickBot="1">
      <c r="B100" s="91" t="s">
        <v>974</v>
      </c>
      <c r="C100" s="92"/>
      <c r="D100" s="92"/>
      <c r="E100" s="92"/>
      <c r="F100" s="92"/>
      <c r="G100" s="92"/>
      <c r="H100" s="92"/>
      <c r="I100" s="93"/>
      <c r="J100" s="94"/>
      <c r="K100" s="305">
        <v>0.05</v>
      </c>
      <c r="L100" s="860">
        <f>N93*K100</f>
        <v>24041.626810699359</v>
      </c>
      <c r="M100" s="861"/>
      <c r="N100" s="51"/>
    </row>
    <row r="101" spans="1:14" ht="15.75" thickBot="1">
      <c r="B101" s="824" t="s">
        <v>953</v>
      </c>
      <c r="C101" s="825"/>
      <c r="D101" s="825"/>
      <c r="E101" s="825"/>
      <c r="F101" s="825"/>
      <c r="G101" s="825"/>
      <c r="H101" s="825"/>
      <c r="I101" s="825"/>
      <c r="J101" s="825"/>
      <c r="K101" s="825"/>
      <c r="L101" s="825"/>
      <c r="M101" s="826"/>
      <c r="N101" s="52">
        <f>L98+L99+L100</f>
        <v>144249.76086419614</v>
      </c>
    </row>
    <row r="102" spans="1:14" ht="15.75" thickBot="1">
      <c r="B102" s="33"/>
      <c r="C102" s="34"/>
      <c r="D102" s="34"/>
      <c r="E102" s="34"/>
      <c r="F102" s="34"/>
      <c r="G102" s="34"/>
      <c r="H102" s="34"/>
      <c r="I102" s="34"/>
      <c r="J102" s="34"/>
      <c r="K102" s="34"/>
      <c r="L102" s="34"/>
      <c r="M102" s="34"/>
      <c r="N102" s="35"/>
    </row>
    <row r="103" spans="1:14" ht="15.75" thickBot="1">
      <c r="A103" t="s">
        <v>2016</v>
      </c>
      <c r="B103" s="824" t="s">
        <v>975</v>
      </c>
      <c r="C103" s="825"/>
      <c r="D103" s="825"/>
      <c r="E103" s="825"/>
      <c r="F103" s="825"/>
      <c r="G103" s="825"/>
      <c r="H103" s="825"/>
      <c r="I103" s="825"/>
      <c r="J103" s="825"/>
      <c r="K103" s="825"/>
      <c r="L103" s="825"/>
      <c r="M103" s="826"/>
      <c r="N103" s="188">
        <f>N93+N101</f>
        <v>625082.29707818327</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224</v>
      </c>
      <c r="B36" s="837" t="str">
        <f>VLOOKUP(A36,EQUIPOS!A6:D154,3,FALSE)</f>
        <v>Equipo de Medición (Deformimetros Eléctricos, Mecánicos, Celdas de Carga,  Etc.)</v>
      </c>
      <c r="C36" s="838"/>
      <c r="D36" s="838"/>
      <c r="E36" s="838"/>
      <c r="F36" s="838"/>
      <c r="G36" s="838"/>
      <c r="H36" s="839"/>
      <c r="I36" s="267"/>
      <c r="J36" s="268"/>
      <c r="K36" s="269">
        <f>VLOOKUP(A36,EQUIPOS!A6:D163,4,FALSE)</f>
        <v>199975.01884559839</v>
      </c>
      <c r="L36" s="270"/>
      <c r="M36" s="336">
        <v>3.3333333330000001</v>
      </c>
      <c r="N36" s="272">
        <f>K36/M36</f>
        <v>59992.505659678762</v>
      </c>
    </row>
    <row r="37" spans="1:14">
      <c r="A37" s="113" t="s">
        <v>125</v>
      </c>
      <c r="B37" s="837" t="str">
        <f>VLOOKUP(A37,EQUIPOS!A7:D154,3,FALSE)</f>
        <v>Bomba para gato de tensionamiento</v>
      </c>
      <c r="C37" s="838"/>
      <c r="D37" s="838"/>
      <c r="E37" s="838"/>
      <c r="F37" s="838"/>
      <c r="G37" s="838"/>
      <c r="H37" s="839"/>
      <c r="I37" s="421"/>
      <c r="J37" s="422"/>
      <c r="K37" s="269">
        <f>VLOOKUP(A37,EQUIPOS!A7:D164,4,FALSE)</f>
        <v>53590.495937541302</v>
      </c>
      <c r="L37" s="335"/>
      <c r="M37" s="336">
        <v>0.1</v>
      </c>
      <c r="N37" s="272">
        <f>K37/M37</f>
        <v>535904.95937541302</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151423.74251308935</v>
      </c>
      <c r="L38" s="423"/>
      <c r="M38" s="424">
        <v>0.1</v>
      </c>
      <c r="N38" s="272">
        <f>K38/M38</f>
        <v>1514237.4251308935</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2110134.8901659851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8">
        <f>VLOOKUP(A60,TRANSPORTE!A2:D117,4,FALSE)</f>
        <v>812.88531247861022</v>
      </c>
      <c r="M60" s="829"/>
      <c r="N60" s="287">
        <f>K60*L60</f>
        <v>12193.279687179152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12193.279687179152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6101.0196361652497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2128429.1894893297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425685.83789786597</v>
      </c>
      <c r="M84" s="859"/>
      <c r="N84" s="51"/>
    </row>
    <row r="85" spans="1:14">
      <c r="B85" s="89" t="s">
        <v>973</v>
      </c>
      <c r="C85" s="90"/>
      <c r="D85" s="90"/>
      <c r="E85" s="90"/>
      <c r="F85" s="90"/>
      <c r="G85" s="90"/>
      <c r="H85" s="90"/>
      <c r="I85" s="87"/>
      <c r="J85" s="88"/>
      <c r="K85" s="304">
        <v>0.05</v>
      </c>
      <c r="L85" s="858">
        <f>N79*K85</f>
        <v>106421.45947446649</v>
      </c>
      <c r="M85" s="859"/>
      <c r="N85" s="51"/>
    </row>
    <row r="86" spans="1:14" ht="15.75" thickBot="1">
      <c r="B86" s="91" t="s">
        <v>974</v>
      </c>
      <c r="C86" s="92"/>
      <c r="D86" s="92"/>
      <c r="E86" s="92"/>
      <c r="F86" s="92"/>
      <c r="G86" s="92"/>
      <c r="H86" s="92"/>
      <c r="I86" s="93"/>
      <c r="J86" s="94"/>
      <c r="K86" s="305">
        <v>0.05</v>
      </c>
      <c r="L86" s="860">
        <f>N79*K86</f>
        <v>106421.45947446649</v>
      </c>
      <c r="M86" s="861"/>
      <c r="N86" s="51"/>
    </row>
    <row r="87" spans="1:14" ht="15.75" thickBot="1">
      <c r="B87" s="824" t="s">
        <v>953</v>
      </c>
      <c r="C87" s="825"/>
      <c r="D87" s="825"/>
      <c r="E87" s="825"/>
      <c r="F87" s="825"/>
      <c r="G87" s="825"/>
      <c r="H87" s="825"/>
      <c r="I87" s="825"/>
      <c r="J87" s="825"/>
      <c r="K87" s="825"/>
      <c r="L87" s="825"/>
      <c r="M87" s="826"/>
      <c r="N87" s="52">
        <f>L84+L85+L86</f>
        <v>638528.75684679893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2766957.9463361287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3294.1755317414422</v>
      </c>
      <c r="L36" s="270"/>
      <c r="M36" s="336">
        <v>2</v>
      </c>
      <c r="N36" s="272">
        <f>K36/M36</f>
        <v>1647.0877658707211</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10223.288272993826</v>
      </c>
      <c r="L37" s="335"/>
      <c r="M37" s="336">
        <v>2</v>
      </c>
      <c r="N37" s="272">
        <f>K37/M37</f>
        <v>5111.6441364969132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1681.7452725900498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8440.4771749576848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56032.832412050862</v>
      </c>
      <c r="N48" s="272">
        <f>K48*M48</f>
        <v>257751.02909543394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418716.22749409103</v>
      </c>
      <c r="N50" s="272">
        <f>K50*M50</f>
        <v>418716.22749409103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21647.544158157925</v>
      </c>
      <c r="N51" s="272">
        <f>K51*M51</f>
        <v>99578.703127526445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782158.51970789162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1827.0921438627684</v>
      </c>
      <c r="M60" s="829"/>
      <c r="N60" s="287">
        <f>K60*L60</f>
        <v>1827.0921438627684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1827.0921438627684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826060.99447851302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165212.1988957026</v>
      </c>
      <c r="M84" s="859"/>
      <c r="N84" s="51"/>
    </row>
    <row r="85" spans="1:14">
      <c r="B85" s="89" t="s">
        <v>973</v>
      </c>
      <c r="C85" s="90"/>
      <c r="D85" s="90"/>
      <c r="E85" s="90"/>
      <c r="F85" s="90"/>
      <c r="G85" s="90"/>
      <c r="H85" s="90"/>
      <c r="I85" s="87"/>
      <c r="J85" s="88"/>
      <c r="K85" s="304">
        <v>0.05</v>
      </c>
      <c r="L85" s="858">
        <f>N79*K85</f>
        <v>41303.049723925651</v>
      </c>
      <c r="M85" s="859"/>
      <c r="N85" s="51"/>
    </row>
    <row r="86" spans="1:14" ht="15.75" thickBot="1">
      <c r="B86" s="91" t="s">
        <v>974</v>
      </c>
      <c r="C86" s="92"/>
      <c r="D86" s="92"/>
      <c r="E86" s="92"/>
      <c r="F86" s="92"/>
      <c r="G86" s="92"/>
      <c r="H86" s="92"/>
      <c r="I86" s="93"/>
      <c r="J86" s="94"/>
      <c r="K86" s="305">
        <v>0.05</v>
      </c>
      <c r="L86" s="860">
        <f>N79*K86</f>
        <v>41303.049723925651</v>
      </c>
      <c r="M86" s="861"/>
      <c r="N86" s="51"/>
    </row>
    <row r="87" spans="1:14" ht="15.75" thickBot="1">
      <c r="B87" s="824" t="s">
        <v>953</v>
      </c>
      <c r="C87" s="825"/>
      <c r="D87" s="825"/>
      <c r="E87" s="825"/>
      <c r="F87" s="825"/>
      <c r="G87" s="825"/>
      <c r="H87" s="825"/>
      <c r="I87" s="825"/>
      <c r="J87" s="825"/>
      <c r="K87" s="825"/>
      <c r="L87" s="825"/>
      <c r="M87" s="826"/>
      <c r="N87" s="52">
        <f>L84+L85+L86</f>
        <v>247818.29834355391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1073879.2928220669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3294.1755317414422</v>
      </c>
      <c r="L36" s="270"/>
      <c r="M36" s="336">
        <v>2</v>
      </c>
      <c r="N36" s="272">
        <f>K36/M36</f>
        <v>1647.0877658707211</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10223.288272993826</v>
      </c>
      <c r="L37" s="335"/>
      <c r="M37" s="336">
        <v>2</v>
      </c>
      <c r="N37" s="272">
        <f>K37/M37</f>
        <v>5111.6441364969132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8107.0826636626598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56032.832412050862</v>
      </c>
      <c r="N48" s="272">
        <f>K48*M48</f>
        <v>257751.02909543394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413416.02208277344</v>
      </c>
      <c r="N50" s="272">
        <f>K50*M50</f>
        <v>413416.02208277344</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21647.544158157925</v>
      </c>
      <c r="N51" s="272">
        <f>K51*M51</f>
        <v>99578.703127526445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776858.31429657398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1827.0921438627684</v>
      </c>
      <c r="M60" s="829"/>
      <c r="N60" s="287">
        <f>K60*L60</f>
        <v>1827.0921438627684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1827.0921438627684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813759.50432999979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162751.90086599998</v>
      </c>
      <c r="M84" s="859"/>
      <c r="N84" s="51"/>
    </row>
    <row r="85" spans="1:14">
      <c r="B85" s="89" t="s">
        <v>973</v>
      </c>
      <c r="C85" s="90"/>
      <c r="D85" s="90"/>
      <c r="E85" s="90"/>
      <c r="F85" s="90"/>
      <c r="G85" s="90"/>
      <c r="H85" s="90"/>
      <c r="I85" s="87"/>
      <c r="J85" s="88"/>
      <c r="K85" s="304">
        <v>0.05</v>
      </c>
      <c r="L85" s="858">
        <f>N79*K85</f>
        <v>40687.975216499995</v>
      </c>
      <c r="M85" s="859"/>
      <c r="N85" s="51"/>
    </row>
    <row r="86" spans="1:14" ht="15.75" thickBot="1">
      <c r="B86" s="91" t="s">
        <v>974</v>
      </c>
      <c r="C86" s="92"/>
      <c r="D86" s="92"/>
      <c r="E86" s="92"/>
      <c r="F86" s="92"/>
      <c r="G86" s="92"/>
      <c r="H86" s="92"/>
      <c r="I86" s="93"/>
      <c r="J86" s="94"/>
      <c r="K86" s="305">
        <v>0.05</v>
      </c>
      <c r="L86" s="860">
        <f>N79*K86</f>
        <v>40687.975216499995</v>
      </c>
      <c r="M86" s="861"/>
      <c r="N86" s="51"/>
    </row>
    <row r="87" spans="1:14" ht="15.75" thickBot="1">
      <c r="B87" s="824" t="s">
        <v>953</v>
      </c>
      <c r="C87" s="825"/>
      <c r="D87" s="825"/>
      <c r="E87" s="825"/>
      <c r="F87" s="825"/>
      <c r="G87" s="825"/>
      <c r="H87" s="825"/>
      <c r="I87" s="825"/>
      <c r="J87" s="825"/>
      <c r="K87" s="825"/>
      <c r="L87" s="825"/>
      <c r="M87" s="826"/>
      <c r="N87" s="52">
        <f>L84+L85+L86</f>
        <v>244127.85129899997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1057887.3556289999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3294.1755317414422</v>
      </c>
      <c r="L36" s="270"/>
      <c r="M36" s="336">
        <v>2</v>
      </c>
      <c r="N36" s="272">
        <f>K36/M36</f>
        <v>1647.0877658707211</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10223.288272993826</v>
      </c>
      <c r="L37" s="335"/>
      <c r="M37" s="336">
        <v>2</v>
      </c>
      <c r="N37" s="272">
        <f>K37/M37</f>
        <v>5111.6441364969132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8107.0826636626598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389035.07719071244</v>
      </c>
      <c r="N48" s="272">
        <f>K48*M48</f>
        <v>389035.07719071244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21647.544158157925</v>
      </c>
      <c r="N50" s="272">
        <f>K50*M50</f>
        <v>99578.703127526445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494726.34030907904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1827.0921438627684</v>
      </c>
      <c r="M60" s="829"/>
      <c r="N60" s="287">
        <f>K60*L60</f>
        <v>1827.0921438627684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1827.0921438627684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531627.53034250496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106325.506068501</v>
      </c>
      <c r="M84" s="859"/>
      <c r="N84" s="51"/>
    </row>
    <row r="85" spans="1:14">
      <c r="B85" s="89" t="s">
        <v>973</v>
      </c>
      <c r="C85" s="90"/>
      <c r="D85" s="90"/>
      <c r="E85" s="90"/>
      <c r="F85" s="90"/>
      <c r="G85" s="90"/>
      <c r="H85" s="90"/>
      <c r="I85" s="87"/>
      <c r="J85" s="88"/>
      <c r="K85" s="304">
        <v>0.05</v>
      </c>
      <c r="L85" s="858">
        <f>N79*K85</f>
        <v>26581.376517125249</v>
      </c>
      <c r="M85" s="859"/>
      <c r="N85" s="51"/>
    </row>
    <row r="86" spans="1:14" ht="15.75" thickBot="1">
      <c r="B86" s="91" t="s">
        <v>974</v>
      </c>
      <c r="C86" s="92"/>
      <c r="D86" s="92"/>
      <c r="E86" s="92"/>
      <c r="F86" s="92"/>
      <c r="G86" s="92"/>
      <c r="H86" s="92"/>
      <c r="I86" s="93"/>
      <c r="J86" s="94"/>
      <c r="K86" s="305">
        <v>0.05</v>
      </c>
      <c r="L86" s="860">
        <f>N79*K86</f>
        <v>26581.376517125249</v>
      </c>
      <c r="M86" s="861"/>
      <c r="N86" s="51"/>
    </row>
    <row r="87" spans="1:14" ht="15.75" thickBot="1">
      <c r="B87" s="824" t="s">
        <v>953</v>
      </c>
      <c r="C87" s="825"/>
      <c r="D87" s="825"/>
      <c r="E87" s="825"/>
      <c r="F87" s="825"/>
      <c r="G87" s="825"/>
      <c r="H87" s="825"/>
      <c r="I87" s="825"/>
      <c r="J87" s="825"/>
      <c r="K87" s="825"/>
      <c r="L87" s="825"/>
      <c r="M87" s="826"/>
      <c r="N87" s="52">
        <f>L84+L85+L86</f>
        <v>159488.2591027515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691115.78944525647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3294.1755317414422</v>
      </c>
      <c r="L36" s="270"/>
      <c r="M36" s="336">
        <v>2</v>
      </c>
      <c r="N36" s="272">
        <f>K36/M36</f>
        <v>1647.0877658707211</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10223.288272993826</v>
      </c>
      <c r="L37" s="335"/>
      <c r="M37" s="336">
        <v>2</v>
      </c>
      <c r="N37" s="272">
        <f>K37/M37</f>
        <v>5111.6441364969132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8107.0826636626598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375254.54312128667</v>
      </c>
      <c r="N48" s="272">
        <f>K48*M48</f>
        <v>375254.54312128667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4178.1264847556959</v>
      </c>
      <c r="N50" s="272">
        <f>K50*M50</f>
        <v>19219.381829876198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400586.48494200304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1827.0921438627684</v>
      </c>
      <c r="M60" s="829"/>
      <c r="N60" s="287">
        <f>K60*L60</f>
        <v>1827.0921438627684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1827.0921438627684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437487.67497542896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87497.534995085793</v>
      </c>
      <c r="M84" s="859"/>
      <c r="N84" s="51"/>
    </row>
    <row r="85" spans="1:14">
      <c r="B85" s="89" t="s">
        <v>973</v>
      </c>
      <c r="C85" s="90"/>
      <c r="D85" s="90"/>
      <c r="E85" s="90"/>
      <c r="F85" s="90"/>
      <c r="G85" s="90"/>
      <c r="H85" s="90"/>
      <c r="I85" s="87"/>
      <c r="J85" s="88"/>
      <c r="K85" s="304">
        <v>0.05</v>
      </c>
      <c r="L85" s="858">
        <f>N79*K85</f>
        <v>21874.383748771448</v>
      </c>
      <c r="M85" s="859"/>
      <c r="N85" s="51"/>
    </row>
    <row r="86" spans="1:14" ht="15.75" thickBot="1">
      <c r="B86" s="91" t="s">
        <v>974</v>
      </c>
      <c r="C86" s="92"/>
      <c r="D86" s="92"/>
      <c r="E86" s="92"/>
      <c r="F86" s="92"/>
      <c r="G86" s="92"/>
      <c r="H86" s="92"/>
      <c r="I86" s="93"/>
      <c r="J86" s="94"/>
      <c r="K86" s="305">
        <v>0.05</v>
      </c>
      <c r="L86" s="860">
        <f>N79*K86</f>
        <v>21874.383748771448</v>
      </c>
      <c r="M86" s="861"/>
      <c r="N86" s="51"/>
    </row>
    <row r="87" spans="1:14" ht="15.75" thickBot="1">
      <c r="B87" s="824" t="s">
        <v>953</v>
      </c>
      <c r="C87" s="825"/>
      <c r="D87" s="825"/>
      <c r="E87" s="825"/>
      <c r="F87" s="825"/>
      <c r="G87" s="825"/>
      <c r="H87" s="825"/>
      <c r="I87" s="825"/>
      <c r="J87" s="825"/>
      <c r="K87" s="825"/>
      <c r="L87" s="825"/>
      <c r="M87" s="826"/>
      <c r="N87" s="52">
        <f>L84+L85+L86</f>
        <v>131246.30249262869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568733.97746805765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5.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12715.156241998689</v>
      </c>
      <c r="L36" s="270"/>
      <c r="M36" s="336">
        <v>1</v>
      </c>
      <c r="N36" s="272">
        <f>K36/M36</f>
        <v>12715.156241998689</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10223.288272993826</v>
      </c>
      <c r="L37" s="335"/>
      <c r="M37" s="336">
        <v>1</v>
      </c>
      <c r="N37" s="272">
        <f>K37/M37</f>
        <v>10223.288272993826</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26311.783537582567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85844.246923864514</v>
      </c>
      <c r="N48" s="272">
        <f>K48*M48</f>
        <v>81552.034577671278</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74.20287575844651</v>
      </c>
      <c r="N49" s="272">
        <f>K49*M49</f>
        <v>12614.488878935907</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34689.844417073742</v>
      </c>
      <c r="N50" s="272">
        <f>K50*M50</f>
        <v>19079.414429390559</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505.12377693565759</v>
      </c>
      <c r="N51" s="272">
        <f>K51*M51</f>
        <v>151537.13308069727</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4178.1264847556959</v>
      </c>
      <c r="N52" s="272">
        <f>K52*M52</f>
        <v>12952.192102742658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277735.2630694377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8">
        <f>VLOOKUP(A64,TRANSPORTE!A2:D117,4,FALSE)</f>
        <v>1122.7940548877348</v>
      </c>
      <c r="M64" s="829"/>
      <c r="N64" s="287">
        <f>K64*L64</f>
        <v>617.53673018825418</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8">
        <f>VLOOKUP(A65,TRANSPORTE!A3:D117,4,FALSE)</f>
        <v>812.88531247861022</v>
      </c>
      <c r="M65" s="829"/>
      <c r="N65" s="287">
        <f>K65*L65</f>
        <v>772.24104685467967</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1389.7777770429338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372903.60483586416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74580.720967172834</v>
      </c>
      <c r="M88" s="859"/>
      <c r="N88" s="51"/>
    </row>
    <row r="89" spans="1:14">
      <c r="B89" s="89" t="s">
        <v>973</v>
      </c>
      <c r="C89" s="90"/>
      <c r="D89" s="90"/>
      <c r="E89" s="90"/>
      <c r="F89" s="90"/>
      <c r="G89" s="90"/>
      <c r="H89" s="90"/>
      <c r="I89" s="87"/>
      <c r="J89" s="88"/>
      <c r="K89" s="304">
        <v>0.05</v>
      </c>
      <c r="L89" s="858">
        <f>N83*K89</f>
        <v>18645.180241793209</v>
      </c>
      <c r="M89" s="859"/>
      <c r="N89" s="51"/>
    </row>
    <row r="90" spans="1:14" ht="15.75" thickBot="1">
      <c r="B90" s="91" t="s">
        <v>974</v>
      </c>
      <c r="C90" s="92"/>
      <c r="D90" s="92"/>
      <c r="E90" s="92"/>
      <c r="F90" s="92"/>
      <c r="G90" s="92"/>
      <c r="H90" s="92"/>
      <c r="I90" s="93"/>
      <c r="J90" s="94"/>
      <c r="K90" s="305">
        <v>0.05</v>
      </c>
      <c r="L90" s="860">
        <f>N83*K90</f>
        <v>18645.180241793209</v>
      </c>
      <c r="M90" s="861"/>
      <c r="N90" s="51"/>
    </row>
    <row r="91" spans="1:14" ht="15.75" thickBot="1">
      <c r="B91" s="824" t="s">
        <v>953</v>
      </c>
      <c r="C91" s="825"/>
      <c r="D91" s="825"/>
      <c r="E91" s="825"/>
      <c r="F91" s="825"/>
      <c r="G91" s="825"/>
      <c r="H91" s="825"/>
      <c r="I91" s="825"/>
      <c r="J91" s="825"/>
      <c r="K91" s="825"/>
      <c r="L91" s="825"/>
      <c r="M91" s="826"/>
      <c r="N91" s="52">
        <f>L88+L89+L90</f>
        <v>111871.08145075924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484774.68628662342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12715.156241998689</v>
      </c>
      <c r="L36" s="270"/>
      <c r="M36" s="336">
        <v>1</v>
      </c>
      <c r="N36" s="272">
        <f>K36/M36</f>
        <v>12715.156241998689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16088.495264588739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85844.246923864514</v>
      </c>
      <c r="N48" s="272">
        <f>K48*M48</f>
        <v>72109.167416046184</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74.20287575844651</v>
      </c>
      <c r="N49" s="272">
        <f>K49*M49</f>
        <v>13727.532015312605</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34689.844417073742</v>
      </c>
      <c r="N50" s="272">
        <f>K50*M50</f>
        <v>21854.601982756456</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505.12377693565759</v>
      </c>
      <c r="N51" s="272">
        <f>K51*M51</f>
        <v>131332.18200327098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239023.48341738625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8">
        <f>VLOOKUP(A64,TRANSPORTE!A2:D117,4,FALSE)</f>
        <v>1122.7940548877348</v>
      </c>
      <c r="M64" s="829"/>
      <c r="N64" s="287">
        <f>K64*L64</f>
        <v>707.36025457927292</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8">
        <f>VLOOKUP(A65,TRANSPORTE!A3:D117,4,FALSE)</f>
        <v>812.88531247861022</v>
      </c>
      <c r="M65" s="829"/>
      <c r="N65" s="287">
        <f>K65*L65</f>
        <v>682.82366248203255</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1390.1839170613055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323968.94305083726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64793.788610167452</v>
      </c>
      <c r="M88" s="859"/>
      <c r="N88" s="51"/>
    </row>
    <row r="89" spans="1:14">
      <c r="B89" s="89" t="s">
        <v>973</v>
      </c>
      <c r="C89" s="90"/>
      <c r="D89" s="90"/>
      <c r="E89" s="90"/>
      <c r="F89" s="90"/>
      <c r="G89" s="90"/>
      <c r="H89" s="90"/>
      <c r="I89" s="87"/>
      <c r="J89" s="88"/>
      <c r="K89" s="304">
        <v>0.05</v>
      </c>
      <c r="L89" s="858">
        <f>N83*K89</f>
        <v>16198.447152541863</v>
      </c>
      <c r="M89" s="859"/>
      <c r="N89" s="51"/>
    </row>
    <row r="90" spans="1:14" ht="15.75" thickBot="1">
      <c r="B90" s="91" t="s">
        <v>974</v>
      </c>
      <c r="C90" s="92"/>
      <c r="D90" s="92"/>
      <c r="E90" s="92"/>
      <c r="F90" s="92"/>
      <c r="G90" s="92"/>
      <c r="H90" s="92"/>
      <c r="I90" s="93"/>
      <c r="J90" s="94"/>
      <c r="K90" s="305">
        <v>0.05</v>
      </c>
      <c r="L90" s="860">
        <f>N83*K90</f>
        <v>16198.447152541863</v>
      </c>
      <c r="M90" s="861"/>
      <c r="N90" s="51"/>
    </row>
    <row r="91" spans="1:14" ht="15.75" thickBot="1">
      <c r="B91" s="824" t="s">
        <v>953</v>
      </c>
      <c r="C91" s="825"/>
      <c r="D91" s="825"/>
      <c r="E91" s="825"/>
      <c r="F91" s="825"/>
      <c r="G91" s="825"/>
      <c r="H91" s="825"/>
      <c r="I91" s="825"/>
      <c r="J91" s="825"/>
      <c r="K91" s="825"/>
      <c r="L91" s="825"/>
      <c r="M91" s="826"/>
      <c r="N91" s="52">
        <f>L88+L89+L90</f>
        <v>97190.682915251178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421159.62596608844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12715.156241998689</v>
      </c>
      <c r="L36" s="270"/>
      <c r="M36" s="336">
        <v>1</v>
      </c>
      <c r="N36" s="272">
        <f>K36/M36</f>
        <v>12715.156241998689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2698.6712180720406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15413.82746007073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85844.246923864514</v>
      </c>
      <c r="N48" s="272">
        <f>K48*M48</f>
        <v>43265.500449627718</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74.20287575844651</v>
      </c>
      <c r="N49" s="272">
        <f>K49*M49</f>
        <v>8236.5192091875633</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63171.189806958442</v>
      </c>
      <c r="N50" s="272">
        <f>K50*M50</f>
        <v>25268.475922783378</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34689.844417073742</v>
      </c>
      <c r="N51" s="272">
        <f>K51*M51</f>
        <v>13112.761189653875</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505.12377693565759</v>
      </c>
      <c r="N52" s="272">
        <f>K52*M52</f>
        <v>78799.309201962576</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168682.5659732151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8">
        <f>VLOOKUP(A64,TRANSPORTE!A2:D117,4,FALSE)</f>
        <v>1122.7940548877348</v>
      </c>
      <c r="M64" s="829"/>
      <c r="N64" s="287">
        <f>K64*L64</f>
        <v>424.41615274756373</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8">
        <f>VLOOKUP(A65,TRANSPORTE!A3:D117,4,FALSE)</f>
        <v>812.88531247861022</v>
      </c>
      <c r="M65" s="829"/>
      <c r="N65" s="287">
        <f>K65*L65</f>
        <v>409.69419748921956</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8">
        <f>VLOOKUP(A66,TRANSPORTE!A3:D117,4,FALSE)</f>
        <v>1126.9034811286238</v>
      </c>
      <c r="M66" s="829"/>
      <c r="N66" s="287">
        <f>K66*L66</f>
        <v>450.76139245144952</v>
      </c>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1284.8717426882326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53973.424361440804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239354.68953741487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47870.937907482978</v>
      </c>
      <c r="M88" s="859"/>
      <c r="N88" s="51"/>
    </row>
    <row r="89" spans="1:14">
      <c r="B89" s="89" t="s">
        <v>973</v>
      </c>
      <c r="C89" s="90"/>
      <c r="D89" s="90"/>
      <c r="E89" s="90"/>
      <c r="F89" s="90"/>
      <c r="G89" s="90"/>
      <c r="H89" s="90"/>
      <c r="I89" s="87"/>
      <c r="J89" s="88"/>
      <c r="K89" s="304">
        <v>0.05</v>
      </c>
      <c r="L89" s="858">
        <f>N83*K89</f>
        <v>11967.734476870744</v>
      </c>
      <c r="M89" s="859"/>
      <c r="N89" s="51"/>
    </row>
    <row r="90" spans="1:14" ht="15.75" thickBot="1">
      <c r="B90" s="91" t="s">
        <v>974</v>
      </c>
      <c r="C90" s="92"/>
      <c r="D90" s="92"/>
      <c r="E90" s="92"/>
      <c r="F90" s="92"/>
      <c r="G90" s="92"/>
      <c r="H90" s="92"/>
      <c r="I90" s="93"/>
      <c r="J90" s="94"/>
      <c r="K90" s="305">
        <v>0.05</v>
      </c>
      <c r="L90" s="860">
        <f>N83*K90</f>
        <v>11967.734476870744</v>
      </c>
      <c r="M90" s="861"/>
      <c r="N90" s="51"/>
    </row>
    <row r="91" spans="1:14" ht="15.75" thickBot="1">
      <c r="B91" s="824" t="s">
        <v>953</v>
      </c>
      <c r="C91" s="825"/>
      <c r="D91" s="825"/>
      <c r="E91" s="825"/>
      <c r="F91" s="825"/>
      <c r="G91" s="825"/>
      <c r="H91" s="825"/>
      <c r="I91" s="825"/>
      <c r="J91" s="825"/>
      <c r="K91" s="825"/>
      <c r="L91" s="825"/>
      <c r="M91" s="826"/>
      <c r="N91" s="52">
        <f>L88+L89+L90</f>
        <v>71806.406861224459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311161.09639863932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10223.288272993826</v>
      </c>
      <c r="L36" s="270"/>
      <c r="M36" s="336">
        <v>1</v>
      </c>
      <c r="N36" s="272">
        <f>K36/M36</f>
        <v>10223.288272993826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1582.8190800847531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11806.10735307858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3343.369573459147</v>
      </c>
      <c r="N48" s="272">
        <f>K48*M48</f>
        <v>114049.02288983842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39464.42206939069</v>
      </c>
      <c r="N49" s="272">
        <f>K49*M49</f>
        <v>5919.6633104086031</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375254.54312128667</v>
      </c>
      <c r="N50" s="272">
        <f>K50*M50</f>
        <v>47282.072433282119</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34897.612469197396</v>
      </c>
      <c r="N51" s="272">
        <f>K51*M51</f>
        <v>34897.612469197396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202148.37110272655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8">
        <f>VLOOKUP(A61,TRANSPORTE!A3:D117,4,FALSE)</f>
        <v>1827.0921438627684</v>
      </c>
      <c r="M61" s="829"/>
      <c r="N61" s="287">
        <f>K61*L61</f>
        <v>230.2136101267088</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230.2136101267088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293325.64607016946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58665.129214033892</v>
      </c>
      <c r="M85" s="859"/>
      <c r="N85" s="51"/>
    </row>
    <row r="86" spans="1:14">
      <c r="B86" s="89" t="s">
        <v>973</v>
      </c>
      <c r="C86" s="90"/>
      <c r="D86" s="90"/>
      <c r="E86" s="90"/>
      <c r="F86" s="90"/>
      <c r="G86" s="90"/>
      <c r="H86" s="90"/>
      <c r="I86" s="87"/>
      <c r="J86" s="88"/>
      <c r="K86" s="304">
        <v>0.05</v>
      </c>
      <c r="L86" s="858">
        <f>N80*K86</f>
        <v>14666.282303508473</v>
      </c>
      <c r="M86" s="859"/>
      <c r="N86" s="51"/>
    </row>
    <row r="87" spans="1:14" ht="15.75" thickBot="1">
      <c r="B87" s="91" t="s">
        <v>974</v>
      </c>
      <c r="C87" s="92"/>
      <c r="D87" s="92"/>
      <c r="E87" s="92"/>
      <c r="F87" s="92"/>
      <c r="G87" s="92"/>
      <c r="H87" s="92"/>
      <c r="I87" s="93"/>
      <c r="J87" s="94"/>
      <c r="K87" s="305">
        <v>0.05</v>
      </c>
      <c r="L87" s="860">
        <f>N80*K87</f>
        <v>14666.282303508473</v>
      </c>
      <c r="M87" s="861"/>
      <c r="N87" s="51"/>
    </row>
    <row r="88" spans="1:14" ht="15.75" thickBot="1">
      <c r="B88" s="824" t="s">
        <v>953</v>
      </c>
      <c r="C88" s="825"/>
      <c r="D88" s="825"/>
      <c r="E88" s="825"/>
      <c r="F88" s="825"/>
      <c r="G88" s="825"/>
      <c r="H88" s="825"/>
      <c r="I88" s="825"/>
      <c r="J88" s="825"/>
      <c r="K88" s="825"/>
      <c r="L88" s="825"/>
      <c r="M88" s="826"/>
      <c r="N88" s="52">
        <f>L85+L86+L87</f>
        <v>87997.693821050838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381323.33989122033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10223.288272993826</v>
      </c>
      <c r="L36" s="270"/>
      <c r="M36" s="336">
        <v>1</v>
      </c>
      <c r="N36" s="272">
        <f>K36/M36</f>
        <v>10223.288272993826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1582.8190800847531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11806.10735307858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3343.369573459147</v>
      </c>
      <c r="N48" s="272">
        <f>K48*M48</f>
        <v>114049.02288983842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39464.42206939069</v>
      </c>
      <c r="N49" s="272">
        <f>K49*M49</f>
        <v>5919.6633104086031</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389035.07719071244</v>
      </c>
      <c r="N50" s="272">
        <f>K50*M50</f>
        <v>49018.419726029766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34897.612469197396</v>
      </c>
      <c r="N51" s="272">
        <f>K51*M51</f>
        <v>34897.612469197396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203884.71839547419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8">
        <f>VLOOKUP(A61,TRANSPORTE!A3:D117,4,FALSE)</f>
        <v>1827.0921438627684</v>
      </c>
      <c r="M61" s="829"/>
      <c r="N61" s="287">
        <f>K61*L61</f>
        <v>230.2136101267088</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230.2136101267088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295061.9933629171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59012.398672583426</v>
      </c>
      <c r="M85" s="859"/>
      <c r="N85" s="51"/>
    </row>
    <row r="86" spans="1:14">
      <c r="B86" s="89" t="s">
        <v>973</v>
      </c>
      <c r="C86" s="90"/>
      <c r="D86" s="90"/>
      <c r="E86" s="90"/>
      <c r="F86" s="90"/>
      <c r="G86" s="90"/>
      <c r="H86" s="90"/>
      <c r="I86" s="87"/>
      <c r="J86" s="88"/>
      <c r="K86" s="304">
        <v>0.05</v>
      </c>
      <c r="L86" s="858">
        <f>N80*K86</f>
        <v>14753.099668145856</v>
      </c>
      <c r="M86" s="859"/>
      <c r="N86" s="51"/>
    </row>
    <row r="87" spans="1:14" ht="15.75" thickBot="1">
      <c r="B87" s="91" t="s">
        <v>974</v>
      </c>
      <c r="C87" s="92"/>
      <c r="D87" s="92"/>
      <c r="E87" s="92"/>
      <c r="F87" s="92"/>
      <c r="G87" s="92"/>
      <c r="H87" s="92"/>
      <c r="I87" s="93"/>
      <c r="J87" s="94"/>
      <c r="K87" s="305">
        <v>0.05</v>
      </c>
      <c r="L87" s="860">
        <f>N80*K87</f>
        <v>14753.099668145856</v>
      </c>
      <c r="M87" s="861"/>
      <c r="N87" s="51"/>
    </row>
    <row r="88" spans="1:14" ht="15.75" thickBot="1">
      <c r="B88" s="824" t="s">
        <v>953</v>
      </c>
      <c r="C88" s="825"/>
      <c r="D88" s="825"/>
      <c r="E88" s="825"/>
      <c r="F88" s="825"/>
      <c r="G88" s="825"/>
      <c r="H88" s="825"/>
      <c r="I88" s="825"/>
      <c r="J88" s="825"/>
      <c r="K88" s="825"/>
      <c r="L88" s="825"/>
      <c r="M88" s="826"/>
      <c r="N88" s="52">
        <f>L85+L86+L87</f>
        <v>88518.598008875124</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383580.59137179225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1537.8356272251292</v>
      </c>
      <c r="L36" s="270"/>
      <c r="M36" s="336">
        <v>37.5</v>
      </c>
      <c r="N36" s="272">
        <f>K36/M36</f>
        <v>41.008950059336776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16.081724361440799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57.090674420777574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3343.369573459147</v>
      </c>
      <c r="N48" s="272">
        <f>K48*M48</f>
        <v>3510.5380521321044</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6054.9546618892355</v>
      </c>
      <c r="N49" s="272">
        <f>K49*M49</f>
        <v>181.64863985667705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3692.1866919887816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812.88531247861022</v>
      </c>
      <c r="M61" s="829"/>
      <c r="N61" s="287">
        <f>K61*L61</f>
        <v>853.52957810254077</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853.52957810254077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5406.8931625841396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1081.378632516828</v>
      </c>
      <c r="M85" s="859"/>
      <c r="N85" s="51"/>
    </row>
    <row r="86" spans="1:14">
      <c r="B86" s="89" t="s">
        <v>973</v>
      </c>
      <c r="C86" s="90"/>
      <c r="D86" s="90"/>
      <c r="E86" s="90"/>
      <c r="F86" s="90"/>
      <c r="G86" s="90"/>
      <c r="H86" s="90"/>
      <c r="I86" s="87"/>
      <c r="J86" s="88"/>
      <c r="K86" s="304">
        <v>0.05</v>
      </c>
      <c r="L86" s="858">
        <f>N80*K86</f>
        <v>270.34465812920701</v>
      </c>
      <c r="M86" s="859"/>
      <c r="N86" s="51"/>
    </row>
    <row r="87" spans="1:14" ht="15.75" thickBot="1">
      <c r="B87" s="91" t="s">
        <v>974</v>
      </c>
      <c r="C87" s="92"/>
      <c r="D87" s="92"/>
      <c r="E87" s="92"/>
      <c r="F87" s="92"/>
      <c r="G87" s="92"/>
      <c r="H87" s="92"/>
      <c r="I87" s="93"/>
      <c r="J87" s="94"/>
      <c r="K87" s="305">
        <v>0.05</v>
      </c>
      <c r="L87" s="860">
        <f>N80*K87</f>
        <v>270.34465812920701</v>
      </c>
      <c r="M87" s="861"/>
      <c r="N87" s="51"/>
    </row>
    <row r="88" spans="1:14" ht="15.75" thickBot="1">
      <c r="B88" s="824" t="s">
        <v>953</v>
      </c>
      <c r="C88" s="825"/>
      <c r="D88" s="825"/>
      <c r="E88" s="825"/>
      <c r="F88" s="825"/>
      <c r="G88" s="825"/>
      <c r="H88" s="825"/>
      <c r="I88" s="825"/>
      <c r="J88" s="825"/>
      <c r="K88" s="825"/>
      <c r="L88" s="825"/>
      <c r="M88" s="826"/>
      <c r="N88" s="52">
        <f>L85+L86+L87</f>
        <v>1622.0679487752418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7028.9611113593819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1537.8356272251292</v>
      </c>
      <c r="L36" s="270"/>
      <c r="M36" s="336">
        <v>37.5</v>
      </c>
      <c r="N36" s="272">
        <f>K36/M36</f>
        <v>41.008950059336776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16.081724361440799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57.090674420777574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4134.1602208277345</v>
      </c>
      <c r="N48" s="272">
        <f>K48*M48</f>
        <v>4340.8682318691217</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6054.9546618892355</v>
      </c>
      <c r="N49" s="272">
        <f>K49*M49</f>
        <v>181.64863985667705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4522.5168717257984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812.88531247861022</v>
      </c>
      <c r="M61" s="829"/>
      <c r="N61" s="287">
        <f>K61*L61</f>
        <v>853.52957810254077</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853.52957810254077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6237.2233423211565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1247.4446684642314</v>
      </c>
      <c r="M85" s="859"/>
      <c r="N85" s="51"/>
    </row>
    <row r="86" spans="1:14">
      <c r="B86" s="89" t="s">
        <v>973</v>
      </c>
      <c r="C86" s="90"/>
      <c r="D86" s="90"/>
      <c r="E86" s="90"/>
      <c r="F86" s="90"/>
      <c r="G86" s="90"/>
      <c r="H86" s="90"/>
      <c r="I86" s="87"/>
      <c r="J86" s="88"/>
      <c r="K86" s="304">
        <v>0.05</v>
      </c>
      <c r="L86" s="858">
        <f>N80*K86</f>
        <v>311.86116711605786</v>
      </c>
      <c r="M86" s="859"/>
      <c r="N86" s="51"/>
    </row>
    <row r="87" spans="1:14" ht="15.75" thickBot="1">
      <c r="B87" s="91" t="s">
        <v>974</v>
      </c>
      <c r="C87" s="92"/>
      <c r="D87" s="92"/>
      <c r="E87" s="92"/>
      <c r="F87" s="92"/>
      <c r="G87" s="92"/>
      <c r="H87" s="92"/>
      <c r="I87" s="93"/>
      <c r="J87" s="94"/>
      <c r="K87" s="305">
        <v>0.05</v>
      </c>
      <c r="L87" s="860">
        <f>N80*K87</f>
        <v>311.86116711605786</v>
      </c>
      <c r="M87" s="861"/>
      <c r="N87" s="51"/>
    </row>
    <row r="88" spans="1:14" ht="15.75" thickBot="1">
      <c r="B88" s="824" t="s">
        <v>953</v>
      </c>
      <c r="C88" s="825"/>
      <c r="D88" s="825"/>
      <c r="E88" s="825"/>
      <c r="F88" s="825"/>
      <c r="G88" s="825"/>
      <c r="H88" s="825"/>
      <c r="I88" s="825"/>
      <c r="J88" s="825"/>
      <c r="K88" s="825"/>
      <c r="L88" s="825"/>
      <c r="M88" s="826"/>
      <c r="N88" s="52">
        <f>L85+L86+L87</f>
        <v>1871.1670026963473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8108.3903450175039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16777.081223234858</v>
      </c>
      <c r="L36" s="270"/>
      <c r="M36" s="336">
        <v>670</v>
      </c>
      <c r="N36" s="272">
        <f>K36/M36</f>
        <v>25.04041973617143</v>
      </c>
    </row>
    <row r="37" spans="1:14">
      <c r="A37" s="113" t="s">
        <v>125</v>
      </c>
      <c r="B37" s="837" t="str">
        <f>VLOOKUP(A37,EQUIPOS!A7:D154,3,FALSE)</f>
        <v>Bomba para gato de tensionamiento</v>
      </c>
      <c r="C37" s="838"/>
      <c r="D37" s="838"/>
      <c r="E37" s="838"/>
      <c r="F37" s="838"/>
      <c r="G37" s="838"/>
      <c r="H37" s="839"/>
      <c r="I37" s="421"/>
      <c r="J37" s="422"/>
      <c r="K37" s="269">
        <f>VLOOKUP(A37,EQUIPOS!A7:D164,4,FALSE)</f>
        <v>53590.495937541302</v>
      </c>
      <c r="L37" s="335"/>
      <c r="M37" s="336">
        <v>670</v>
      </c>
      <c r="N37" s="272">
        <f>K37/M37</f>
        <v>79.985814832151192</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151423.74251308935</v>
      </c>
      <c r="L38" s="423"/>
      <c r="M38" s="424">
        <v>670</v>
      </c>
      <c r="N38" s="272">
        <f>K38/M38</f>
        <v>226.00558584043188</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6.4163654810271034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337.4481858897816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11662.571987063266</v>
      </c>
      <c r="N48" s="272">
        <f t="shared" ref="N48:N53" si="0">K48*M48</f>
        <v>46.650287948253066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14665.005211414758</v>
      </c>
      <c r="N49" s="272">
        <f t="shared" si="0"/>
        <v>58.660020845659034</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1090.6868699517602</v>
      </c>
      <c r="N50" s="272">
        <f t="shared" si="0"/>
        <v>21.813737399035205</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5762.3833231845028</v>
      </c>
      <c r="N51" s="272">
        <f t="shared" si="0"/>
        <v>489.80258247068275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69857.837324959764</v>
      </c>
      <c r="N52" s="272">
        <f t="shared" si="0"/>
        <v>69.85783732495976</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6054.9546618892355</v>
      </c>
      <c r="N53" s="272">
        <f t="shared" si="0"/>
        <v>121.09909323778471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807.88355922637447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1466.1500191675113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293.23000383350228</v>
      </c>
      <c r="M85" s="859"/>
      <c r="N85" s="51"/>
    </row>
    <row r="86" spans="1:14">
      <c r="B86" s="89" t="s">
        <v>973</v>
      </c>
      <c r="C86" s="90"/>
      <c r="D86" s="90"/>
      <c r="E86" s="90"/>
      <c r="F86" s="90"/>
      <c r="G86" s="90"/>
      <c r="H86" s="90"/>
      <c r="I86" s="87"/>
      <c r="J86" s="88"/>
      <c r="K86" s="304">
        <v>0.05</v>
      </c>
      <c r="L86" s="858">
        <f>N80*K86</f>
        <v>73.30750095837557</v>
      </c>
      <c r="M86" s="859"/>
      <c r="N86" s="51"/>
    </row>
    <row r="87" spans="1:14" ht="15.75" thickBot="1">
      <c r="B87" s="91" t="s">
        <v>974</v>
      </c>
      <c r="C87" s="92"/>
      <c r="D87" s="92"/>
      <c r="E87" s="92"/>
      <c r="F87" s="92"/>
      <c r="G87" s="92"/>
      <c r="H87" s="92"/>
      <c r="I87" s="93"/>
      <c r="J87" s="94"/>
      <c r="K87" s="305">
        <v>0.05</v>
      </c>
      <c r="L87" s="860">
        <f>N80*K87</f>
        <v>73.30750095837557</v>
      </c>
      <c r="M87" s="861"/>
      <c r="N87" s="51"/>
    </row>
    <row r="88" spans="1:14" ht="15.75" thickBot="1">
      <c r="B88" s="824" t="s">
        <v>953</v>
      </c>
      <c r="C88" s="825"/>
      <c r="D88" s="825"/>
      <c r="E88" s="825"/>
      <c r="F88" s="825"/>
      <c r="G88" s="825"/>
      <c r="H88" s="825"/>
      <c r="I88" s="825"/>
      <c r="J88" s="825"/>
      <c r="K88" s="825"/>
      <c r="L88" s="825"/>
      <c r="M88" s="826"/>
      <c r="N88" s="52">
        <f>L85+L86+L87</f>
        <v>439.84500575025339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1905.9950249177648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16777.081223234858</v>
      </c>
      <c r="L36" s="270"/>
      <c r="M36" s="336">
        <v>670</v>
      </c>
      <c r="N36" s="272">
        <f>K36/M36</f>
        <v>25.04041973617143</v>
      </c>
    </row>
    <row r="37" spans="1:14">
      <c r="A37" s="113" t="s">
        <v>125</v>
      </c>
      <c r="B37" s="837" t="str">
        <f>VLOOKUP(A37,EQUIPOS!A7:D154,3,FALSE)</f>
        <v>Bomba para gato de tensionamiento</v>
      </c>
      <c r="C37" s="838"/>
      <c r="D37" s="838"/>
      <c r="E37" s="838"/>
      <c r="F37" s="838"/>
      <c r="G37" s="838"/>
      <c r="H37" s="839"/>
      <c r="I37" s="421"/>
      <c r="J37" s="422"/>
      <c r="K37" s="269">
        <f>VLOOKUP(A37,EQUIPOS!A7:D164,4,FALSE)</f>
        <v>53590.495937541302</v>
      </c>
      <c r="L37" s="335"/>
      <c r="M37" s="336">
        <v>670</v>
      </c>
      <c r="N37" s="272">
        <f>K37/M37</f>
        <v>79.985814832151192</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151423.74251308935</v>
      </c>
      <c r="L38" s="423"/>
      <c r="M38" s="424">
        <v>670</v>
      </c>
      <c r="N38" s="272">
        <f>K38/M38</f>
        <v>226.00558584043188</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6.4163654810271034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337.4481858897816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11662.571987063266</v>
      </c>
      <c r="N48" s="272">
        <f t="shared" ref="N48:N53" si="0">K48*M48</f>
        <v>46.650287948253066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14665.005211414758</v>
      </c>
      <c r="N49" s="272">
        <f t="shared" si="0"/>
        <v>58.660020845659034</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1090.6868699517602</v>
      </c>
      <c r="N50" s="272">
        <f t="shared" si="0"/>
        <v>21.813737399035205</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5762.3833231845028</v>
      </c>
      <c r="N51" s="272">
        <f t="shared" si="0"/>
        <v>31865.979777210301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69857.837324959764</v>
      </c>
      <c r="N52" s="272">
        <f t="shared" si="0"/>
        <v>69.85783732495976</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6054.9546618892355</v>
      </c>
      <c r="N53" s="272">
        <f t="shared" si="0"/>
        <v>121.09909323778471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32184.060753965994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32842.327213907134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6568.4654427814276</v>
      </c>
      <c r="M85" s="859"/>
      <c r="N85" s="51"/>
    </row>
    <row r="86" spans="1:14">
      <c r="B86" s="89" t="s">
        <v>973</v>
      </c>
      <c r="C86" s="90"/>
      <c r="D86" s="90"/>
      <c r="E86" s="90"/>
      <c r="F86" s="90"/>
      <c r="G86" s="90"/>
      <c r="H86" s="90"/>
      <c r="I86" s="87"/>
      <c r="J86" s="88"/>
      <c r="K86" s="304">
        <v>0.05</v>
      </c>
      <c r="L86" s="858">
        <f>N80*K86</f>
        <v>1642.1163606953569</v>
      </c>
      <c r="M86" s="859"/>
      <c r="N86" s="51"/>
    </row>
    <row r="87" spans="1:14" ht="15.75" thickBot="1">
      <c r="B87" s="91" t="s">
        <v>974</v>
      </c>
      <c r="C87" s="92"/>
      <c r="D87" s="92"/>
      <c r="E87" s="92"/>
      <c r="F87" s="92"/>
      <c r="G87" s="92"/>
      <c r="H87" s="92"/>
      <c r="I87" s="93"/>
      <c r="J87" s="94"/>
      <c r="K87" s="305">
        <v>0.05</v>
      </c>
      <c r="L87" s="860">
        <f>N80*K87</f>
        <v>1642.1163606953569</v>
      </c>
      <c r="M87" s="861"/>
      <c r="N87" s="51"/>
    </row>
    <row r="88" spans="1:14" ht="15.75" thickBot="1">
      <c r="B88" s="824" t="s">
        <v>953</v>
      </c>
      <c r="C88" s="825"/>
      <c r="D88" s="825"/>
      <c r="E88" s="825"/>
      <c r="F88" s="825"/>
      <c r="G88" s="825"/>
      <c r="H88" s="825"/>
      <c r="I88" s="825"/>
      <c r="J88" s="825"/>
      <c r="K88" s="825"/>
      <c r="L88" s="825"/>
      <c r="M88" s="826"/>
      <c r="N88" s="52">
        <f>L85+L86+L87</f>
        <v>9852.6981641721395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42695.02537807927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3"/>
      <c r="C1" s="925"/>
      <c r="D1" s="926"/>
      <c r="E1" s="926"/>
      <c r="F1" s="926"/>
      <c r="G1" s="926"/>
      <c r="H1" s="926"/>
      <c r="I1" s="926"/>
      <c r="J1" s="927"/>
      <c r="K1" s="984" t="s">
        <v>933</v>
      </c>
      <c r="L1" s="930" t="s">
        <v>2198</v>
      </c>
      <c r="M1" s="931"/>
      <c r="N1" s="932"/>
    </row>
    <row r="2" spans="2:14">
      <c r="B2" s="914"/>
      <c r="C2" s="936" t="s">
        <v>934</v>
      </c>
      <c r="D2" s="937"/>
      <c r="E2" s="937"/>
      <c r="F2" s="937"/>
      <c r="G2" s="937"/>
      <c r="H2" s="937"/>
      <c r="I2" s="937"/>
      <c r="J2" s="938"/>
      <c r="K2" s="983"/>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83"/>
      <c r="L4" s="933"/>
      <c r="M4" s="934"/>
      <c r="N4" s="93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982" t="s">
        <v>945</v>
      </c>
      <c r="M30" s="836"/>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10" t="s">
        <v>948</v>
      </c>
      <c r="J35" s="807"/>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957"/>
      <c r="D41" s="957"/>
      <c r="E41" s="38"/>
      <c r="F41" s="39"/>
      <c r="G41" s="39"/>
      <c r="H41" s="40"/>
      <c r="I41" s="36"/>
      <c r="J41" s="37"/>
      <c r="K41" s="279"/>
      <c r="L41" s="276"/>
      <c r="M41" s="401">
        <v>0.01</v>
      </c>
      <c r="N41" s="344">
        <f>N78*M41</f>
        <v>16.915937500000002</v>
      </c>
    </row>
    <row r="42" spans="1:14" ht="15.75" thickBot="1">
      <c r="B42" s="958"/>
      <c r="C42" s="959"/>
      <c r="D42" s="959"/>
      <c r="E42" s="959"/>
      <c r="F42" s="959"/>
      <c r="G42" s="959"/>
      <c r="H42" s="960"/>
      <c r="I42" s="846"/>
      <c r="J42" s="847"/>
      <c r="K42" s="41"/>
      <c r="L42" s="848"/>
      <c r="M42" s="961"/>
      <c r="N42" s="105"/>
    </row>
    <row r="43" spans="1:14" ht="15.75" thickBot="1">
      <c r="B43" s="824" t="s">
        <v>953</v>
      </c>
      <c r="C43" s="825"/>
      <c r="D43" s="825"/>
      <c r="E43" s="825"/>
      <c r="F43" s="825"/>
      <c r="G43" s="825"/>
      <c r="H43" s="825"/>
      <c r="I43" s="825"/>
      <c r="J43" s="825"/>
      <c r="K43" s="825"/>
      <c r="L43" s="825"/>
      <c r="M43" s="826"/>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263768.96245854982</v>
      </c>
      <c r="N48" s="272">
        <f>K48*M48</f>
        <v>263768.96245854982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263768.96245854982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981"/>
      <c r="I71" s="73" t="s">
        <v>964</v>
      </c>
      <c r="J71" s="75" t="s">
        <v>1410</v>
      </c>
      <c r="K71" s="74" t="s">
        <v>966</v>
      </c>
      <c r="L71" s="852" t="s">
        <v>950</v>
      </c>
      <c r="M71" s="97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47"/>
      <c r="I77" s="126"/>
      <c r="J77" s="126"/>
      <c r="K77" s="126"/>
      <c r="L77" s="980"/>
      <c r="M77" s="849"/>
      <c r="N77" s="127"/>
    </row>
    <row r="78" spans="1:15" ht="15.75" thickBot="1">
      <c r="B78" s="830" t="s">
        <v>953</v>
      </c>
      <c r="C78" s="831"/>
      <c r="D78" s="831"/>
      <c r="E78" s="831"/>
      <c r="F78" s="831"/>
      <c r="G78" s="831"/>
      <c r="H78" s="831"/>
      <c r="I78" s="831"/>
      <c r="J78" s="831"/>
      <c r="K78" s="831"/>
      <c r="L78" s="831"/>
      <c r="M78" s="832"/>
      <c r="N78" s="460">
        <f>SUM(N72:N77)</f>
        <v>1691.59375</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265477.47214604984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53095.494429209968</v>
      </c>
      <c r="M85" s="859"/>
      <c r="N85" s="51"/>
    </row>
    <row r="86" spans="1:14">
      <c r="B86" s="89" t="s">
        <v>973</v>
      </c>
      <c r="C86" s="90"/>
      <c r="D86" s="90"/>
      <c r="E86" s="90"/>
      <c r="F86" s="90"/>
      <c r="G86" s="90"/>
      <c r="H86" s="90"/>
      <c r="I86" s="87"/>
      <c r="J86" s="88"/>
      <c r="K86" s="304">
        <v>0.05</v>
      </c>
      <c r="L86" s="858">
        <f>N80*K86</f>
        <v>13273.873607302492</v>
      </c>
      <c r="M86" s="859"/>
      <c r="N86" s="51"/>
    </row>
    <row r="87" spans="1:14" ht="15.75" thickBot="1">
      <c r="B87" s="91" t="s">
        <v>974</v>
      </c>
      <c r="C87" s="92"/>
      <c r="D87" s="92"/>
      <c r="E87" s="92"/>
      <c r="F87" s="92"/>
      <c r="G87" s="92"/>
      <c r="H87" s="92"/>
      <c r="I87" s="93"/>
      <c r="J87" s="94"/>
      <c r="K87" s="305">
        <v>0.05</v>
      </c>
      <c r="L87" s="860">
        <f>N80*K87</f>
        <v>13273.873607302492</v>
      </c>
      <c r="M87" s="861"/>
      <c r="N87" s="51"/>
    </row>
    <row r="88" spans="1:14" ht="15.75" thickBot="1">
      <c r="B88" s="824" t="s">
        <v>953</v>
      </c>
      <c r="C88" s="825"/>
      <c r="D88" s="825"/>
      <c r="E88" s="825"/>
      <c r="F88" s="825"/>
      <c r="G88" s="825"/>
      <c r="H88" s="825"/>
      <c r="I88" s="825"/>
      <c r="J88" s="825"/>
      <c r="K88" s="825"/>
      <c r="L88" s="825"/>
      <c r="M88" s="826"/>
      <c r="N88" s="52">
        <f>L85+L86+L87</f>
        <v>79643.241643814952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345120.71378986479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N78*M41</f>
        <v>54.131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38095.599457645229</v>
      </c>
      <c r="N48" s="272">
        <f>K48*M48</f>
        <v>40000.379430527493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40000.379430527493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1082.6199999999999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41137.130430527497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8227.4260861054991</v>
      </c>
      <c r="M85" s="859"/>
      <c r="N85" s="51"/>
    </row>
    <row r="86" spans="1:14">
      <c r="B86" s="89" t="s">
        <v>973</v>
      </c>
      <c r="C86" s="90"/>
      <c r="D86" s="90"/>
      <c r="E86" s="90"/>
      <c r="F86" s="90"/>
      <c r="G86" s="90"/>
      <c r="H86" s="90"/>
      <c r="I86" s="87"/>
      <c r="J86" s="88"/>
      <c r="K86" s="304">
        <v>0.05</v>
      </c>
      <c r="L86" s="858">
        <f>N80*K86</f>
        <v>2056.8565215263748</v>
      </c>
      <c r="M86" s="859"/>
      <c r="N86" s="51"/>
    </row>
    <row r="87" spans="1:14" ht="15.75" thickBot="1">
      <c r="B87" s="91" t="s">
        <v>974</v>
      </c>
      <c r="C87" s="92"/>
      <c r="D87" s="92"/>
      <c r="E87" s="92"/>
      <c r="F87" s="92"/>
      <c r="G87" s="92"/>
      <c r="H87" s="92"/>
      <c r="I87" s="93"/>
      <c r="J87" s="94"/>
      <c r="K87" s="305">
        <v>0.05</v>
      </c>
      <c r="L87" s="860">
        <f>N80*K87</f>
        <v>2056.8565215263748</v>
      </c>
      <c r="M87" s="861"/>
      <c r="N87" s="51"/>
    </row>
    <row r="88" spans="1:14" ht="15.75" thickBot="1">
      <c r="B88" s="824" t="s">
        <v>953</v>
      </c>
      <c r="C88" s="825"/>
      <c r="D88" s="825"/>
      <c r="E88" s="825"/>
      <c r="F88" s="825"/>
      <c r="G88" s="825"/>
      <c r="H88" s="825"/>
      <c r="I88" s="825"/>
      <c r="J88" s="825"/>
      <c r="K88" s="825"/>
      <c r="L88" s="825"/>
      <c r="M88" s="826"/>
      <c r="N88" s="52">
        <f>L85+L86+L87</f>
        <v>12341.139129158249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53478.269559685745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6357.5781209993447</v>
      </c>
      <c r="L36" s="270"/>
      <c r="M36" s="336">
        <v>40</v>
      </c>
      <c r="N36" s="272">
        <f>K36/M36</f>
        <v>158.93945302498361</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16745.023810342071</v>
      </c>
      <c r="L37" s="335"/>
      <c r="M37" s="336">
        <v>40</v>
      </c>
      <c r="N37" s="272">
        <f t="shared" ref="N37:N43" si="0">K37/M37</f>
        <v>418.62559525855175</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61032.749961593712</v>
      </c>
      <c r="L38" s="335"/>
      <c r="M38" s="336">
        <v>40</v>
      </c>
      <c r="N38" s="272">
        <f t="shared" si="0"/>
        <v>1525.8187490398427</v>
      </c>
    </row>
    <row r="39" spans="1:14">
      <c r="A39" s="113" t="s">
        <v>208</v>
      </c>
      <c r="B39" s="837" t="str">
        <f>VLOOKUP(A39,EQUIPOS!A9:D154,3,FALSE)</f>
        <v>Equipo de soldadura 400</v>
      </c>
      <c r="C39" s="838"/>
      <c r="D39" s="838"/>
      <c r="E39" s="838"/>
      <c r="F39" s="838"/>
      <c r="G39" s="838"/>
      <c r="H39" s="839"/>
      <c r="I39" s="421"/>
      <c r="J39" s="422"/>
      <c r="K39" s="269">
        <f>VLOOKUP(A39,EQUIPOS!A9:D166,4,FALSE)</f>
        <v>81376.999948791621</v>
      </c>
      <c r="L39" s="335"/>
      <c r="M39" s="336">
        <v>40</v>
      </c>
      <c r="N39" s="272">
        <f t="shared" si="0"/>
        <v>2034.4249987197904</v>
      </c>
    </row>
    <row r="40" spans="1:14">
      <c r="A40" s="113" t="s">
        <v>210</v>
      </c>
      <c r="B40" s="837" t="str">
        <f>VLOOKUP(A40,EQUIPOS!A10:D154,3,FALSE)</f>
        <v>Equipo de soldadura 600</v>
      </c>
      <c r="C40" s="838"/>
      <c r="D40" s="838"/>
      <c r="E40" s="838"/>
      <c r="F40" s="838"/>
      <c r="G40" s="838"/>
      <c r="H40" s="839"/>
      <c r="I40" s="421"/>
      <c r="J40" s="422"/>
      <c r="K40" s="269">
        <f>VLOOKUP(A40,EQUIPOS!A10:D167,4,FALSE)</f>
        <v>81376.999948791621</v>
      </c>
      <c r="L40" s="335"/>
      <c r="M40" s="336">
        <v>40</v>
      </c>
      <c r="N40" s="272">
        <f t="shared" si="0"/>
        <v>2034.4249987197904</v>
      </c>
    </row>
    <row r="41" spans="1:14">
      <c r="A41" s="113" t="s">
        <v>202</v>
      </c>
      <c r="B41" s="837" t="str">
        <f>VLOOKUP(A41,EQUIPOS!A11:D155,3,FALSE)</f>
        <v xml:space="preserve">Equipo de rayos X y/o ultrasonido
</v>
      </c>
      <c r="C41" s="838"/>
      <c r="D41" s="838"/>
      <c r="E41" s="838"/>
      <c r="F41" s="838"/>
      <c r="G41" s="838"/>
      <c r="H41" s="839"/>
      <c r="I41" s="421"/>
      <c r="J41" s="422"/>
      <c r="K41" s="269">
        <f>VLOOKUP(A41,EQUIPOS!A11:D168,4,FALSE)</f>
        <v>101224.44187896395</v>
      </c>
      <c r="L41" s="335"/>
      <c r="M41" s="336">
        <v>4000</v>
      </c>
      <c r="N41" s="272">
        <f t="shared" si="0"/>
        <v>25.306110469740986</v>
      </c>
    </row>
    <row r="42" spans="1:14">
      <c r="A42" s="113" t="s">
        <v>294</v>
      </c>
      <c r="B42" s="837" t="str">
        <f>VLOOKUP(A42,EQUIPOS!A12:D156,3,FALSE)</f>
        <v>Puente grúa</v>
      </c>
      <c r="C42" s="838"/>
      <c r="D42" s="838"/>
      <c r="E42" s="838"/>
      <c r="F42" s="838"/>
      <c r="G42" s="838"/>
      <c r="H42" s="839"/>
      <c r="I42" s="421"/>
      <c r="J42" s="422"/>
      <c r="K42" s="269">
        <f>VLOOKUP(A42,EQUIPOS!A12:D169,4,FALSE)</f>
        <v>746078.9041007685</v>
      </c>
      <c r="L42" s="335"/>
      <c r="M42" s="336">
        <v>40000</v>
      </c>
      <c r="N42" s="272">
        <f t="shared" si="0"/>
        <v>18.651972602519212</v>
      </c>
    </row>
    <row r="43" spans="1:14">
      <c r="A43" s="113" t="s">
        <v>334</v>
      </c>
      <c r="B43" s="837" t="str">
        <f>VLOOKUP(A43,EQUIPOS!A13:D157,3,FALSE)</f>
        <v>Taladro industrial</v>
      </c>
      <c r="C43" s="838"/>
      <c r="D43" s="838"/>
      <c r="E43" s="838"/>
      <c r="F43" s="838"/>
      <c r="G43" s="838"/>
      <c r="H43" s="839"/>
      <c r="I43" s="421"/>
      <c r="J43" s="422"/>
      <c r="K43" s="269">
        <f>VLOOKUP(A43,EQUIPOS!A13:D170,4,FALSE)</f>
        <v>7048.413291448509</v>
      </c>
      <c r="L43" s="335"/>
      <c r="M43" s="336">
        <v>40</v>
      </c>
      <c r="N43" s="272">
        <f t="shared" si="0"/>
        <v>176.21033228621272</v>
      </c>
    </row>
    <row r="44" spans="1:14">
      <c r="B44" s="837"/>
      <c r="C44" s="838"/>
      <c r="D44" s="838"/>
      <c r="E44" s="838"/>
      <c r="F44" s="838"/>
      <c r="G44" s="838"/>
      <c r="H44" s="839"/>
      <c r="I44" s="36"/>
      <c r="J44" s="37"/>
      <c r="K44" s="269"/>
      <c r="L44" s="276"/>
      <c r="M44" s="336"/>
      <c r="N44" s="272"/>
    </row>
    <row r="45" spans="1:14">
      <c r="B45" s="320"/>
      <c r="C45" s="321"/>
      <c r="D45" s="321"/>
      <c r="E45" s="321"/>
      <c r="F45" s="323"/>
      <c r="G45" s="323"/>
      <c r="H45" s="125"/>
      <c r="I45" s="36"/>
      <c r="J45" s="37"/>
      <c r="K45" s="269"/>
      <c r="L45" s="276"/>
      <c r="M45" s="277"/>
      <c r="N45" s="273"/>
    </row>
    <row r="46" spans="1:14">
      <c r="B46" s="844" t="s">
        <v>952</v>
      </c>
      <c r="C46" s="845"/>
      <c r="D46" s="845"/>
      <c r="E46" s="38"/>
      <c r="F46" s="39"/>
      <c r="G46" s="39"/>
      <c r="H46" s="40"/>
      <c r="I46" s="36"/>
      <c r="J46" s="37"/>
      <c r="K46" s="279"/>
      <c r="L46" s="276"/>
      <c r="M46" s="401">
        <v>0.1</v>
      </c>
      <c r="N46" s="344">
        <f>N83*M46</f>
        <v>201.60799618480041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SUM(N36:N46)</f>
        <v>6594.0102063062313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39518.331546784088</v>
      </c>
      <c r="N53" s="272">
        <f t="shared" ref="N53:N58" si="1">K53*M53</f>
        <v>197.59165773392044</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4492.4541066328047</v>
      </c>
      <c r="N54" s="272">
        <f t="shared" si="1"/>
        <v>22.462270533164023</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13166.770282795202</v>
      </c>
      <c r="N55" s="272">
        <f t="shared" si="1"/>
        <v>65.833851413976006</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15768.111098669884</v>
      </c>
      <c r="N56" s="272">
        <f t="shared" si="1"/>
        <v>157.68111098669885</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11552.327714507859</v>
      </c>
      <c r="N57" s="272">
        <f t="shared" si="1"/>
        <v>115.52327714507859</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3209.2459321171045</v>
      </c>
      <c r="N58" s="272">
        <f t="shared" si="1"/>
        <v>3209.2459321171045</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4" t="s">
        <v>953</v>
      </c>
      <c r="C61" s="825"/>
      <c r="D61" s="825"/>
      <c r="E61" s="825"/>
      <c r="F61" s="825"/>
      <c r="G61" s="825"/>
      <c r="H61" s="825"/>
      <c r="I61" s="825"/>
      <c r="J61" s="825"/>
      <c r="K61" s="825"/>
      <c r="L61" s="825"/>
      <c r="M61" s="826"/>
      <c r="N61" s="394">
        <f>SUM(N53:N60)</f>
        <v>3768.3380999299425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B66" s="46"/>
      <c r="C66" s="317"/>
      <c r="D66" s="317"/>
      <c r="E66" s="317"/>
      <c r="F66" s="317"/>
      <c r="G66" s="31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311"/>
      <c r="I68" s="279"/>
      <c r="J68" s="286"/>
      <c r="K68" s="279"/>
      <c r="L68" s="828"/>
      <c r="M68" s="829"/>
      <c r="N68" s="287"/>
    </row>
    <row r="69" spans="1:15">
      <c r="B69" s="46"/>
      <c r="C69" s="47"/>
      <c r="D69" s="47"/>
      <c r="E69" s="47"/>
      <c r="F69" s="47"/>
      <c r="G69" s="47"/>
      <c r="H69" s="311"/>
      <c r="I69" s="279"/>
      <c r="J69" s="286"/>
      <c r="K69" s="279"/>
      <c r="L69" s="828"/>
      <c r="M69" s="829"/>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1"/>
      <c r="C82" s="812" t="e">
        <f>VLOOKUP(B82,'MANO DE OBRA'!B12:E73,3,FALSE)</f>
        <v>#N/A</v>
      </c>
      <c r="D82" s="812" t="e">
        <f>VLOOKUP(C82,'MANO DE OBRA'!C12:F73,3,FALSE)</f>
        <v>#N/A</v>
      </c>
      <c r="E82" s="812" t="e">
        <f>VLOOKUP(D82,'MANO DE OBRA'!D12:G73,3,FALSE)</f>
        <v>#N/A</v>
      </c>
      <c r="F82" s="812" t="e">
        <f>VLOOKUP(E82,'MANO DE OBRA'!E12:H73,3,FALSE)</f>
        <v>#N/A</v>
      </c>
      <c r="G82" s="812" t="e">
        <f>VLOOKUP(F82,'MANO DE OBRA'!F12:I73,3,FALSE)</f>
        <v>#N/A</v>
      </c>
      <c r="H82" s="812" t="e">
        <f>VLOOKUP(G82,'MANO DE OBRA'!G12:J73,3,FALSE)</f>
        <v>#N/A</v>
      </c>
      <c r="I82" s="470"/>
      <c r="J82" s="471"/>
      <c r="K82" s="474"/>
      <c r="L82" s="475"/>
      <c r="M82" s="476"/>
      <c r="N82" s="440"/>
    </row>
    <row r="83" spans="1:14" ht="15.75" thickBot="1">
      <c r="B83" s="830" t="s">
        <v>953</v>
      </c>
      <c r="C83" s="831"/>
      <c r="D83" s="831"/>
      <c r="E83" s="831"/>
      <c r="F83" s="831"/>
      <c r="G83" s="831"/>
      <c r="H83" s="831"/>
      <c r="I83" s="831"/>
      <c r="J83" s="831"/>
      <c r="K83" s="831"/>
      <c r="L83" s="831"/>
      <c r="M83" s="832"/>
      <c r="N83" s="460">
        <f>SUM(N77:N82)</f>
        <v>2016.0799618480041</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12378.428268084179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2475.6856536168361</v>
      </c>
      <c r="M90" s="859"/>
      <c r="N90" s="51"/>
    </row>
    <row r="91" spans="1:14">
      <c r="B91" s="89" t="s">
        <v>973</v>
      </c>
      <c r="C91" s="90"/>
      <c r="D91" s="90"/>
      <c r="E91" s="90"/>
      <c r="F91" s="90"/>
      <c r="G91" s="90"/>
      <c r="H91" s="90"/>
      <c r="I91" s="87"/>
      <c r="J91" s="88"/>
      <c r="K91" s="304">
        <v>0.05</v>
      </c>
      <c r="L91" s="858">
        <f>N85*K91</f>
        <v>618.92141340420903</v>
      </c>
      <c r="M91" s="859"/>
      <c r="N91" s="51"/>
    </row>
    <row r="92" spans="1:14" ht="15.75" thickBot="1">
      <c r="B92" s="91" t="s">
        <v>974</v>
      </c>
      <c r="C92" s="92"/>
      <c r="D92" s="92"/>
      <c r="E92" s="92"/>
      <c r="F92" s="92"/>
      <c r="G92" s="92"/>
      <c r="H92" s="92"/>
      <c r="I92" s="93"/>
      <c r="J92" s="94"/>
      <c r="K92" s="305">
        <v>0.05</v>
      </c>
      <c r="L92" s="860">
        <f>N85*K92</f>
        <v>618.92141340420903</v>
      </c>
      <c r="M92" s="861"/>
      <c r="N92" s="51"/>
    </row>
    <row r="93" spans="1:14" ht="15.75" thickBot="1">
      <c r="B93" s="824" t="s">
        <v>953</v>
      </c>
      <c r="C93" s="825"/>
      <c r="D93" s="825"/>
      <c r="E93" s="825"/>
      <c r="F93" s="825"/>
      <c r="G93" s="825"/>
      <c r="H93" s="825"/>
      <c r="I93" s="825"/>
      <c r="J93" s="825"/>
      <c r="K93" s="825"/>
      <c r="L93" s="825"/>
      <c r="M93" s="826"/>
      <c r="N93" s="52">
        <f>L90+L91+L92</f>
        <v>3713.5284804252542</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16091.956748509434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6357.5781209993447</v>
      </c>
      <c r="L36" s="270"/>
      <c r="M36" s="336">
        <v>40</v>
      </c>
      <c r="N36" s="272">
        <f t="shared" ref="N36:N41" si="0">K36/M36</f>
        <v>158.93945302498361</v>
      </c>
    </row>
    <row r="37" spans="1:14">
      <c r="A37" s="113" t="s">
        <v>334</v>
      </c>
      <c r="B37" s="837" t="str">
        <f>VLOOKUP(A37,EQUIPOS!A7:D154,3,FALSE)</f>
        <v>Taladro industrial</v>
      </c>
      <c r="C37" s="838"/>
      <c r="D37" s="838"/>
      <c r="E37" s="838"/>
      <c r="F37" s="838"/>
      <c r="G37" s="838"/>
      <c r="H37" s="839"/>
      <c r="I37" s="421"/>
      <c r="J37" s="422"/>
      <c r="K37" s="269">
        <f>VLOOKUP(A37,EQUIPOS!A7:D164,4,FALSE)</f>
        <v>7048.413291448509</v>
      </c>
      <c r="L37" s="335"/>
      <c r="M37" s="336">
        <v>40</v>
      </c>
      <c r="N37" s="272">
        <f t="shared" si="0"/>
        <v>176.21033228621272</v>
      </c>
    </row>
    <row r="38" spans="1:14">
      <c r="A38" s="113" t="s">
        <v>195</v>
      </c>
      <c r="B38" s="837" t="str">
        <f>VLOOKUP(A38,EQUIPOS!A8:D154,3,FALSE)</f>
        <v xml:space="preserve">Equipo de oxicorte, Capacidad de corte: hasta 6´´ (152mm) </v>
      </c>
      <c r="C38" s="838"/>
      <c r="D38" s="838"/>
      <c r="E38" s="838"/>
      <c r="F38" s="838"/>
      <c r="G38" s="838"/>
      <c r="H38" s="839"/>
      <c r="I38" s="421"/>
      <c r="J38" s="422"/>
      <c r="K38" s="269">
        <f>VLOOKUP(A38,EQUIPOS!A8:D165,4,FALSE)</f>
        <v>16745.023810342071</v>
      </c>
      <c r="L38" s="335"/>
      <c r="M38" s="336">
        <v>40</v>
      </c>
      <c r="N38" s="272">
        <f t="shared" si="0"/>
        <v>418.62559525855175</v>
      </c>
    </row>
    <row r="39" spans="1:14">
      <c r="A39" s="113" t="s">
        <v>204</v>
      </c>
      <c r="B39" s="837" t="str">
        <f>VLOOKUP(A39,EQUIPOS!A9:D154,3,FALSE)</f>
        <v xml:space="preserve">Equipo de soldadura 250 AMP
</v>
      </c>
      <c r="C39" s="838"/>
      <c r="D39" s="838"/>
      <c r="E39" s="838"/>
      <c r="F39" s="838"/>
      <c r="G39" s="838"/>
      <c r="H39" s="839"/>
      <c r="I39" s="421"/>
      <c r="J39" s="422"/>
      <c r="K39" s="269">
        <f>VLOOKUP(A39,EQUIPOS!A9:D166,4,FALSE)</f>
        <v>61032.749961593712</v>
      </c>
      <c r="L39" s="335"/>
      <c r="M39" s="336">
        <v>40</v>
      </c>
      <c r="N39" s="272">
        <f t="shared" si="0"/>
        <v>1525.8187490398427</v>
      </c>
    </row>
    <row r="40" spans="1:14">
      <c r="A40" s="113" t="s">
        <v>208</v>
      </c>
      <c r="B40" s="837" t="str">
        <f>VLOOKUP(A40,EQUIPOS!A10:D154,3,FALSE)</f>
        <v>Equipo de soldadura 400</v>
      </c>
      <c r="C40" s="838"/>
      <c r="D40" s="838"/>
      <c r="E40" s="838"/>
      <c r="F40" s="838"/>
      <c r="G40" s="838"/>
      <c r="H40" s="839"/>
      <c r="I40" s="421"/>
      <c r="J40" s="422"/>
      <c r="K40" s="269">
        <f>VLOOKUP(A40,EQUIPOS!A10:D167,4,FALSE)</f>
        <v>81376.999948791621</v>
      </c>
      <c r="L40" s="335"/>
      <c r="M40" s="336">
        <v>40</v>
      </c>
      <c r="N40" s="272">
        <f t="shared" si="0"/>
        <v>2034.4249987197904</v>
      </c>
    </row>
    <row r="41" spans="1:14">
      <c r="A41" s="113" t="s">
        <v>210</v>
      </c>
      <c r="B41" s="837" t="str">
        <f>VLOOKUP(A41,EQUIPOS!A11:D155,3,FALSE)</f>
        <v>Equipo de soldadura 600</v>
      </c>
      <c r="C41" s="838"/>
      <c r="D41" s="838"/>
      <c r="E41" s="838"/>
      <c r="F41" s="838"/>
      <c r="G41" s="838"/>
      <c r="H41" s="839"/>
      <c r="I41" s="421"/>
      <c r="J41" s="422"/>
      <c r="K41" s="269">
        <f>VLOOKUP(A41,EQUIPOS!A11:D168,4,FALSE)</f>
        <v>81376.999948791621</v>
      </c>
      <c r="L41" s="335"/>
      <c r="M41" s="336">
        <v>40</v>
      </c>
      <c r="N41" s="272">
        <f t="shared" si="0"/>
        <v>2034.4249987197904</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100.80399809240021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6449.248125141572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39518.331546784088</v>
      </c>
      <c r="N51" s="272">
        <f t="shared" ref="N51:N56" si="1">K51*M51</f>
        <v>197.59165773392044</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4492.4541066328047</v>
      </c>
      <c r="N52" s="272">
        <f t="shared" si="1"/>
        <v>22.462270533164023</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13166.770282795202</v>
      </c>
      <c r="N53" s="272">
        <f t="shared" si="1"/>
        <v>65.833851413976006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15768.111098669884</v>
      </c>
      <c r="N54" s="272">
        <f t="shared" si="1"/>
        <v>157.68111098669885</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11552.327714507859</v>
      </c>
      <c r="N55" s="272">
        <f t="shared" si="1"/>
        <v>115.52327714507859</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3209.2459321171045</v>
      </c>
      <c r="N56" s="272">
        <f t="shared" si="1"/>
        <v>3209.2459321171045</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SUM(N51:N58)</f>
        <v>3768.3380999299425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1"/>
      <c r="C80" s="812"/>
      <c r="D80" s="812"/>
      <c r="E80" s="812"/>
      <c r="F80" s="812"/>
      <c r="G80" s="812"/>
      <c r="H80" s="812"/>
      <c r="I80" s="470"/>
      <c r="J80" s="471"/>
      <c r="K80" s="472"/>
      <c r="L80" s="475"/>
      <c r="M80" s="476"/>
      <c r="N80" s="440"/>
    </row>
    <row r="81" spans="1:14" ht="15.75" thickBot="1">
      <c r="B81" s="830" t="s">
        <v>953</v>
      </c>
      <c r="C81" s="831"/>
      <c r="D81" s="831"/>
      <c r="E81" s="831"/>
      <c r="F81" s="831"/>
      <c r="G81" s="831"/>
      <c r="H81" s="831"/>
      <c r="I81" s="831"/>
      <c r="J81" s="831"/>
      <c r="K81" s="831"/>
      <c r="L81" s="831"/>
      <c r="M81" s="832"/>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12233.66618691952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2446.733237383904</v>
      </c>
      <c r="M88" s="859"/>
      <c r="N88" s="51"/>
    </row>
    <row r="89" spans="1:14">
      <c r="B89" s="89" t="s">
        <v>973</v>
      </c>
      <c r="C89" s="90"/>
      <c r="D89" s="90"/>
      <c r="E89" s="90"/>
      <c r="F89" s="90"/>
      <c r="G89" s="90"/>
      <c r="H89" s="90"/>
      <c r="I89" s="87"/>
      <c r="J89" s="88"/>
      <c r="K89" s="304">
        <v>0.05</v>
      </c>
      <c r="L89" s="858">
        <f>N83*K89</f>
        <v>611.683309345976</v>
      </c>
      <c r="M89" s="859"/>
      <c r="N89" s="51"/>
    </row>
    <row r="90" spans="1:14" ht="15.75" thickBot="1">
      <c r="B90" s="91" t="s">
        <v>974</v>
      </c>
      <c r="C90" s="92"/>
      <c r="D90" s="92"/>
      <c r="E90" s="92"/>
      <c r="F90" s="92"/>
      <c r="G90" s="92"/>
      <c r="H90" s="92"/>
      <c r="I90" s="93"/>
      <c r="J90" s="94"/>
      <c r="K90" s="305">
        <v>0.05</v>
      </c>
      <c r="L90" s="860">
        <f>N83*K90</f>
        <v>611.683309345976</v>
      </c>
      <c r="M90" s="861"/>
      <c r="N90" s="51"/>
    </row>
    <row r="91" spans="1:14" ht="15.75" thickBot="1">
      <c r="B91" s="824" t="s">
        <v>953</v>
      </c>
      <c r="C91" s="825"/>
      <c r="D91" s="825"/>
      <c r="E91" s="825"/>
      <c r="F91" s="825"/>
      <c r="G91" s="825"/>
      <c r="H91" s="825"/>
      <c r="I91" s="825"/>
      <c r="J91" s="825"/>
      <c r="K91" s="825"/>
      <c r="L91" s="825"/>
      <c r="M91" s="826"/>
      <c r="N91" s="52">
        <f>L88+L89+L90</f>
        <v>3670.0998560758558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15903.766042995376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8">
        <f>VLOOKUP(A61,TRANSPORTE!A3:D117,4,FALSE)</f>
        <v>812.88531247861022</v>
      </c>
      <c r="M61" s="829"/>
      <c r="N61" s="287">
        <f>K61*L61</f>
        <v>812.88531247861022</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812.88531247861022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812.88531247861022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162.57706249572206</v>
      </c>
      <c r="M85" s="859"/>
      <c r="N85" s="51"/>
    </row>
    <row r="86" spans="1:14">
      <c r="B86" s="89" t="s">
        <v>973</v>
      </c>
      <c r="C86" s="90"/>
      <c r="D86" s="90"/>
      <c r="E86" s="90"/>
      <c r="F86" s="90"/>
      <c r="G86" s="90"/>
      <c r="H86" s="90"/>
      <c r="I86" s="87"/>
      <c r="J86" s="88"/>
      <c r="K86" s="304">
        <v>0.05</v>
      </c>
      <c r="L86" s="858">
        <f>N80*K86</f>
        <v>40.644265623930515</v>
      </c>
      <c r="M86" s="859"/>
      <c r="N86" s="51"/>
    </row>
    <row r="87" spans="1:14" ht="15.75" thickBot="1">
      <c r="B87" s="91" t="s">
        <v>974</v>
      </c>
      <c r="C87" s="92"/>
      <c r="D87" s="92"/>
      <c r="E87" s="92"/>
      <c r="F87" s="92"/>
      <c r="G87" s="92"/>
      <c r="H87" s="92"/>
      <c r="I87" s="93"/>
      <c r="J87" s="94"/>
      <c r="K87" s="305">
        <v>0.05</v>
      </c>
      <c r="L87" s="860">
        <f>N80*K87</f>
        <v>40.644265623930515</v>
      </c>
      <c r="M87" s="861"/>
      <c r="N87" s="51"/>
    </row>
    <row r="88" spans="1:14" ht="15.75" thickBot="1">
      <c r="B88" s="824" t="s">
        <v>953</v>
      </c>
      <c r="C88" s="825"/>
      <c r="D88" s="825"/>
      <c r="E88" s="825"/>
      <c r="F88" s="825"/>
      <c r="G88" s="825"/>
      <c r="H88" s="825"/>
      <c r="I88" s="825"/>
      <c r="J88" s="825"/>
      <c r="K88" s="825"/>
      <c r="L88" s="825"/>
      <c r="M88" s="826"/>
      <c r="N88" s="52">
        <f>L85+L86+L87</f>
        <v>243.8655937435831</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52">
        <f>N80+N88</f>
        <v>1056.7509062221934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6357.5781209993447</v>
      </c>
      <c r="L36" s="270"/>
      <c r="M36" s="336">
        <v>40</v>
      </c>
      <c r="N36" s="272">
        <f t="shared" ref="N36:N41" si="0">K36/M36</f>
        <v>158.93945302498361</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16745.023810342071</v>
      </c>
      <c r="L37" s="335"/>
      <c r="M37" s="336">
        <v>400</v>
      </c>
      <c r="N37" s="272">
        <f t="shared" si="0"/>
        <v>41.862559525855175</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61032.749961593712</v>
      </c>
      <c r="L38" s="335"/>
      <c r="M38" s="336">
        <v>400</v>
      </c>
      <c r="N38" s="272">
        <f t="shared" si="0"/>
        <v>152.58187490398427</v>
      </c>
    </row>
    <row r="39" spans="1:14">
      <c r="A39" s="113" t="s">
        <v>208</v>
      </c>
      <c r="B39" s="837" t="str">
        <f>VLOOKUP(A39,EQUIPOS!A9:D154,3,FALSE)</f>
        <v>Equipo de soldadura 400</v>
      </c>
      <c r="C39" s="838"/>
      <c r="D39" s="838"/>
      <c r="E39" s="838"/>
      <c r="F39" s="838"/>
      <c r="G39" s="838"/>
      <c r="H39" s="839"/>
      <c r="I39" s="421"/>
      <c r="J39" s="422"/>
      <c r="K39" s="269">
        <f>VLOOKUP(A39,EQUIPOS!A9:D166,4,FALSE)</f>
        <v>81376.999948791621</v>
      </c>
      <c r="L39" s="335"/>
      <c r="M39" s="336">
        <v>400</v>
      </c>
      <c r="N39" s="272">
        <f t="shared" si="0"/>
        <v>203.44249987197907</v>
      </c>
    </row>
    <row r="40" spans="1:14">
      <c r="A40" s="113" t="s">
        <v>210</v>
      </c>
      <c r="B40" s="837" t="str">
        <f>VLOOKUP(A40,EQUIPOS!A10:D154,3,FALSE)</f>
        <v>Equipo de soldadura 600</v>
      </c>
      <c r="C40" s="838"/>
      <c r="D40" s="838"/>
      <c r="E40" s="838"/>
      <c r="F40" s="838"/>
      <c r="G40" s="838"/>
      <c r="H40" s="839"/>
      <c r="I40" s="421"/>
      <c r="J40" s="422"/>
      <c r="K40" s="269">
        <f>VLOOKUP(A40,EQUIPOS!A10:D167,4,FALSE)</f>
        <v>81376.999948791621</v>
      </c>
      <c r="L40" s="335"/>
      <c r="M40" s="336">
        <v>400</v>
      </c>
      <c r="N40" s="272">
        <f t="shared" si="0"/>
        <v>203.44249987197907</v>
      </c>
    </row>
    <row r="41" spans="1:14">
      <c r="A41" s="113" t="s">
        <v>243</v>
      </c>
      <c r="B41" s="837" t="str">
        <f>VLOOKUP(A41,EQUIPOS!A11:D155,3,FALSE)</f>
        <v>Grúa 10 ton</v>
      </c>
      <c r="C41" s="838"/>
      <c r="D41" s="838"/>
      <c r="E41" s="838"/>
      <c r="F41" s="838"/>
      <c r="G41" s="838"/>
      <c r="H41" s="839"/>
      <c r="I41" s="421"/>
      <c r="J41" s="422"/>
      <c r="K41" s="269">
        <f>VLOOKUP(A41,EQUIPOS!A11:D168,4,FALSE)</f>
        <v>124930.69068451504</v>
      </c>
      <c r="L41" s="335"/>
      <c r="M41" s="336">
        <v>400</v>
      </c>
      <c r="N41" s="272">
        <f t="shared" si="0"/>
        <v>312.32672671128762</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100.80399809240021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1173.399612002469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39518.331546784088</v>
      </c>
      <c r="N51" s="272">
        <f>K51*M51</f>
        <v>197.59165773392044</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4492.4541066328047</v>
      </c>
      <c r="N52" s="272">
        <f t="shared" ref="N52:N58" si="1">K52*M52</f>
        <v>22.462270533164023</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13166.770282795202</v>
      </c>
      <c r="N53" s="272">
        <f t="shared" si="1"/>
        <v>65.833851413976006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15768.111098669884</v>
      </c>
      <c r="N54" s="272">
        <f t="shared" si="1"/>
        <v>157.68111098669885</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11552.327714507859</v>
      </c>
      <c r="N55" s="272">
        <f t="shared" si="1"/>
        <v>115.52327714507859</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39464.42206939069</v>
      </c>
      <c r="N56" s="272">
        <f t="shared" si="1"/>
        <v>19.732211034695347</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75909.13902001534</v>
      </c>
      <c r="N57" s="272">
        <f t="shared" si="1"/>
        <v>75.909139020015346</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17843.671537741859</v>
      </c>
      <c r="N58" s="272">
        <f t="shared" si="1"/>
        <v>17.843671537741859</v>
      </c>
    </row>
    <row r="59" spans="1:14" ht="15.75" thickBot="1">
      <c r="B59" s="824" t="s">
        <v>953</v>
      </c>
      <c r="C59" s="825"/>
      <c r="D59" s="825"/>
      <c r="E59" s="825"/>
      <c r="F59" s="825"/>
      <c r="G59" s="825"/>
      <c r="H59" s="825"/>
      <c r="I59" s="825"/>
      <c r="J59" s="825"/>
      <c r="K59" s="825"/>
      <c r="L59" s="825"/>
      <c r="M59" s="826"/>
      <c r="N59" s="394">
        <f>SUM(N51:N58)</f>
        <v>672.57718940529048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1"/>
      <c r="C80" s="812"/>
      <c r="D80" s="812"/>
      <c r="E80" s="812"/>
      <c r="F80" s="812"/>
      <c r="G80" s="812"/>
      <c r="H80" s="812"/>
      <c r="I80" s="470"/>
      <c r="J80" s="471"/>
      <c r="K80" s="474"/>
      <c r="L80" s="475"/>
      <c r="M80" s="476"/>
      <c r="N80" s="395"/>
    </row>
    <row r="81" spans="1:14" ht="15.75" thickBot="1">
      <c r="B81" s="830" t="s">
        <v>953</v>
      </c>
      <c r="C81" s="831"/>
      <c r="D81" s="831"/>
      <c r="E81" s="831"/>
      <c r="F81" s="831"/>
      <c r="G81" s="831"/>
      <c r="H81" s="831"/>
      <c r="I81" s="831"/>
      <c r="J81" s="831"/>
      <c r="K81" s="831"/>
      <c r="L81" s="831"/>
      <c r="M81" s="832"/>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3862.0567632557636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772.41135265115281</v>
      </c>
      <c r="M88" s="859"/>
      <c r="N88" s="51"/>
    </row>
    <row r="89" spans="1:14">
      <c r="B89" s="89" t="s">
        <v>973</v>
      </c>
      <c r="C89" s="90"/>
      <c r="D89" s="90"/>
      <c r="E89" s="90"/>
      <c r="F89" s="90"/>
      <c r="G89" s="90"/>
      <c r="H89" s="90"/>
      <c r="I89" s="87"/>
      <c r="J89" s="88"/>
      <c r="K89" s="304">
        <v>0.05</v>
      </c>
      <c r="L89" s="858">
        <f>N83*K89</f>
        <v>193.1028381627882</v>
      </c>
      <c r="M89" s="859"/>
      <c r="N89" s="51"/>
    </row>
    <row r="90" spans="1:14" ht="15.75" thickBot="1">
      <c r="B90" s="91" t="s">
        <v>974</v>
      </c>
      <c r="C90" s="92"/>
      <c r="D90" s="92"/>
      <c r="E90" s="92"/>
      <c r="F90" s="92"/>
      <c r="G90" s="92"/>
      <c r="H90" s="92"/>
      <c r="I90" s="93"/>
      <c r="J90" s="94"/>
      <c r="K90" s="305">
        <v>0.05</v>
      </c>
      <c r="L90" s="860">
        <f>N83*K90</f>
        <v>193.1028381627882</v>
      </c>
      <c r="M90" s="861"/>
      <c r="N90" s="51"/>
    </row>
    <row r="91" spans="1:14" ht="15.75" thickBot="1">
      <c r="B91" s="824" t="s">
        <v>953</v>
      </c>
      <c r="C91" s="825"/>
      <c r="D91" s="825"/>
      <c r="E91" s="825"/>
      <c r="F91" s="825"/>
      <c r="G91" s="825"/>
      <c r="H91" s="825"/>
      <c r="I91" s="825"/>
      <c r="J91" s="825"/>
      <c r="K91" s="825"/>
      <c r="L91" s="825"/>
      <c r="M91" s="826"/>
      <c r="N91" s="52">
        <f>L88+L89+L90</f>
        <v>1158.6170289767292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5020.6737922324928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7929.0804939727659</v>
      </c>
      <c r="L36" s="270"/>
      <c r="M36" s="336">
        <v>4</v>
      </c>
      <c r="N36" s="272">
        <f>K36/M36</f>
        <v>1982.2701234931915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1010.0320112950249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2992.3021347882163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470023.27591672773</v>
      </c>
      <c r="N48" s="272">
        <f>K48*M48</f>
        <v>4700.2327591672774</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124763.01308628207</v>
      </c>
      <c r="N49" s="272">
        <f>K49*M49</f>
        <v>124763.01308628207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311652.07818547537</v>
      </c>
      <c r="N50" s="272">
        <f>K50*M50</f>
        <v>113753.00853769851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243216.25438314787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812.88531247861022</v>
      </c>
      <c r="M58" s="829"/>
      <c r="N58" s="287">
        <f>K58*L58</f>
        <v>227.6078874940109</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227.6078874940109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256536.48451838034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51307.29690367607</v>
      </c>
      <c r="M82" s="859"/>
      <c r="N82" s="51"/>
    </row>
    <row r="83" spans="1:14">
      <c r="B83" s="89" t="s">
        <v>973</v>
      </c>
      <c r="C83" s="90"/>
      <c r="D83" s="90"/>
      <c r="E83" s="90"/>
      <c r="F83" s="90"/>
      <c r="G83" s="90"/>
      <c r="H83" s="90"/>
      <c r="I83" s="87"/>
      <c r="J83" s="88"/>
      <c r="K83" s="304">
        <v>0.05</v>
      </c>
      <c r="L83" s="858">
        <f>N77*K83</f>
        <v>12826.824225919017</v>
      </c>
      <c r="M83" s="859"/>
      <c r="N83" s="51"/>
    </row>
    <row r="84" spans="1:14" ht="15.75" thickBot="1">
      <c r="B84" s="91" t="s">
        <v>974</v>
      </c>
      <c r="C84" s="92"/>
      <c r="D84" s="92"/>
      <c r="E84" s="92"/>
      <c r="F84" s="92"/>
      <c r="G84" s="92"/>
      <c r="H84" s="92"/>
      <c r="I84" s="93"/>
      <c r="J84" s="94"/>
      <c r="K84" s="305">
        <v>0.05</v>
      </c>
      <c r="L84" s="860">
        <f>N77*K84</f>
        <v>12826.824225919017</v>
      </c>
      <c r="M84" s="861"/>
      <c r="N84" s="51"/>
    </row>
    <row r="85" spans="1:14" ht="15.75" thickBot="1">
      <c r="B85" s="824" t="s">
        <v>953</v>
      </c>
      <c r="C85" s="825"/>
      <c r="D85" s="825"/>
      <c r="E85" s="825"/>
      <c r="F85" s="825"/>
      <c r="G85" s="825"/>
      <c r="H85" s="825"/>
      <c r="I85" s="825"/>
      <c r="J85" s="825"/>
      <c r="K85" s="825"/>
      <c r="L85" s="825"/>
      <c r="M85" s="826"/>
      <c r="N85" s="52">
        <f>L82+L83+L84</f>
        <v>76960.945355514108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333497.42987389443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7929.0804939727659</v>
      </c>
      <c r="L36" s="270"/>
      <c r="M36" s="441">
        <v>4</v>
      </c>
      <c r="N36" s="272">
        <f>K36/M36</f>
        <v>1982.2701234931915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1010.0320112950249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2992.3021347882163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470023.27591672773</v>
      </c>
      <c r="N48" s="272">
        <f>K48*M48</f>
        <v>9400.4655183345549</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124763.01308628207</v>
      </c>
      <c r="N49" s="272">
        <f>K49*M49</f>
        <v>124763.01308628207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311652.07818547537</v>
      </c>
      <c r="N50" s="272">
        <f>K50*M50</f>
        <v>143359.95596531869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277523.43456993531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812.88531247861022</v>
      </c>
      <c r="M58" s="829"/>
      <c r="N58" s="287">
        <f>K58*L58</f>
        <v>227.6078874940109</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227.6078874940109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290843.66470516776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58168.732941033551</v>
      </c>
      <c r="M82" s="859"/>
      <c r="N82" s="51"/>
    </row>
    <row r="83" spans="1:14">
      <c r="B83" s="89" t="s">
        <v>973</v>
      </c>
      <c r="C83" s="90"/>
      <c r="D83" s="90"/>
      <c r="E83" s="90"/>
      <c r="F83" s="90"/>
      <c r="G83" s="90"/>
      <c r="H83" s="90"/>
      <c r="I83" s="87"/>
      <c r="J83" s="88"/>
      <c r="K83" s="304">
        <v>0.05</v>
      </c>
      <c r="L83" s="858">
        <f>N77*K83</f>
        <v>14542.183235258388</v>
      </c>
      <c r="M83" s="859"/>
      <c r="N83" s="51"/>
    </row>
    <row r="84" spans="1:14" ht="15.75" thickBot="1">
      <c r="B84" s="91" t="s">
        <v>974</v>
      </c>
      <c r="C84" s="92"/>
      <c r="D84" s="92"/>
      <c r="E84" s="92"/>
      <c r="F84" s="92"/>
      <c r="G84" s="92"/>
      <c r="H84" s="92"/>
      <c r="I84" s="93"/>
      <c r="J84" s="94"/>
      <c r="K84" s="305">
        <v>0.05</v>
      </c>
      <c r="L84" s="860">
        <f>N77*K84</f>
        <v>14542.183235258388</v>
      </c>
      <c r="M84" s="861"/>
      <c r="N84" s="51"/>
    </row>
    <row r="85" spans="1:14" ht="15.75" thickBot="1">
      <c r="B85" s="824" t="s">
        <v>953</v>
      </c>
      <c r="C85" s="825"/>
      <c r="D85" s="825"/>
      <c r="E85" s="825"/>
      <c r="F85" s="825"/>
      <c r="G85" s="825"/>
      <c r="H85" s="825"/>
      <c r="I85" s="825"/>
      <c r="J85" s="825"/>
      <c r="K85" s="825"/>
      <c r="L85" s="825"/>
      <c r="M85" s="826"/>
      <c r="N85" s="52">
        <f>L82+L83+L84</f>
        <v>87253.099411550327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378096.76411671808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310</v>
      </c>
      <c r="B36" s="837" t="str">
        <f>VLOOKUP(A36,EQUIPOS!A6:D154,3,FALSE)</f>
        <v>Retroexcavadora A25C</v>
      </c>
      <c r="C36" s="838"/>
      <c r="D36" s="838"/>
      <c r="E36" s="838"/>
      <c r="F36" s="838"/>
      <c r="G36" s="838"/>
      <c r="H36" s="839"/>
      <c r="I36" s="267"/>
      <c r="J36" s="268"/>
      <c r="K36" s="269">
        <f>VLOOKUP(A36,EQUIPOS!A6:D163,4,FALSE)</f>
        <v>173850.66640166999</v>
      </c>
      <c r="L36" s="270"/>
      <c r="M36" s="336">
        <v>3</v>
      </c>
      <c r="N36" s="272">
        <f>K36/M36</f>
        <v>57950.222133889998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1346.7093483933668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59296.931482283362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470023.27591672773</v>
      </c>
      <c r="N48" s="272">
        <f>K48*M48</f>
        <v>9400.4655183345549</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49564.815052849524</v>
      </c>
      <c r="N49" s="272">
        <f>K49*M49</f>
        <v>22799.814924310784</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275610.68138851557</v>
      </c>
      <c r="N50" s="272">
        <f>K50*M50</f>
        <v>275610.68138851557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307810.96183116094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812.88531247861022</v>
      </c>
      <c r="M58" s="829"/>
      <c r="N58" s="287">
        <f>K58*L58</f>
        <v>227.6078874940109</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8">
        <f>VLOOKUP(A59,TRANSPORTE!A1:D117,4,FALSE)</f>
        <v>1016.1066405982629</v>
      </c>
      <c r="M59" s="829"/>
      <c r="N59" s="287">
        <f>K59*L59</f>
        <v>467.40905467520093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695.0169421692118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13467.093483933666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381270.00373954716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76254.000747909435</v>
      </c>
      <c r="M82" s="859"/>
      <c r="N82" s="51"/>
    </row>
    <row r="83" spans="1:14">
      <c r="B83" s="89" t="s">
        <v>973</v>
      </c>
      <c r="C83" s="90"/>
      <c r="D83" s="90"/>
      <c r="E83" s="90"/>
      <c r="F83" s="90"/>
      <c r="G83" s="90"/>
      <c r="H83" s="90"/>
      <c r="I83" s="87"/>
      <c r="J83" s="88"/>
      <c r="K83" s="304">
        <v>0.05</v>
      </c>
      <c r="L83" s="858">
        <f>N77*K83</f>
        <v>19063.500186977359</v>
      </c>
      <c r="M83" s="859"/>
      <c r="N83" s="51"/>
    </row>
    <row r="84" spans="1:14" ht="15.75" thickBot="1">
      <c r="B84" s="91" t="s">
        <v>974</v>
      </c>
      <c r="C84" s="92"/>
      <c r="D84" s="92"/>
      <c r="E84" s="92"/>
      <c r="F84" s="92"/>
      <c r="G84" s="92"/>
      <c r="H84" s="92"/>
      <c r="I84" s="93"/>
      <c r="J84" s="94"/>
      <c r="K84" s="305">
        <v>0.05</v>
      </c>
      <c r="L84" s="860">
        <f>N77*K84</f>
        <v>19063.500186977359</v>
      </c>
      <c r="M84" s="861"/>
      <c r="N84" s="51"/>
    </row>
    <row r="85" spans="1:14" ht="15.75" thickBot="1">
      <c r="B85" s="824" t="s">
        <v>953</v>
      </c>
      <c r="C85" s="825"/>
      <c r="D85" s="825"/>
      <c r="E85" s="825"/>
      <c r="F85" s="825"/>
      <c r="G85" s="825"/>
      <c r="H85" s="825"/>
      <c r="I85" s="825"/>
      <c r="J85" s="825"/>
      <c r="K85" s="825"/>
      <c r="L85" s="825"/>
      <c r="M85" s="826"/>
      <c r="N85" s="52">
        <f>L82+L83+L84</f>
        <v>114381.00112186414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495651.00486141129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9683.862993906203</v>
      </c>
      <c r="L36" s="270"/>
      <c r="M36" s="336">
        <v>0.5</v>
      </c>
      <c r="N36" s="272">
        <f>K36/M36</f>
        <v>19367.725987812406</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101721.24993598952</v>
      </c>
      <c r="L37" s="335"/>
      <c r="M37" s="336">
        <v>1.5</v>
      </c>
      <c r="N37" s="272">
        <f>K37/M37</f>
        <v>67814.166623993005</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89875.311308592136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49564.815052849524</v>
      </c>
      <c r="N48" s="272">
        <f>K48*M48</f>
        <v>28747.592730652723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187603.34791747414</v>
      </c>
      <c r="N49" s="272">
        <f>K49*M49</f>
        <v>187603.34791747414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216350.94064812685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812.88531247861022</v>
      </c>
      <c r="M58" s="829"/>
      <c r="N58" s="287">
        <f>K58*L58</f>
        <v>812.88531247861022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1016.1066405982629</v>
      </c>
      <c r="M59" s="829"/>
      <c r="N59" s="287">
        <f>K59*L59</f>
        <v>589.34185154699242</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f>
        <v>1402.2271640256026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334562.66608861188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66912.533217722375</v>
      </c>
      <c r="M82" s="859"/>
      <c r="N82" s="51"/>
    </row>
    <row r="83" spans="1:14">
      <c r="B83" s="89" t="s">
        <v>973</v>
      </c>
      <c r="C83" s="90"/>
      <c r="D83" s="90"/>
      <c r="E83" s="90"/>
      <c r="F83" s="90"/>
      <c r="G83" s="90"/>
      <c r="H83" s="90"/>
      <c r="I83" s="87"/>
      <c r="J83" s="88"/>
      <c r="K83" s="304">
        <v>0.05</v>
      </c>
      <c r="L83" s="858">
        <f>N77*K83</f>
        <v>16728.133304430594</v>
      </c>
      <c r="M83" s="859"/>
      <c r="N83" s="51"/>
    </row>
    <row r="84" spans="1:14" ht="15.75" thickBot="1">
      <c r="B84" s="91" t="s">
        <v>974</v>
      </c>
      <c r="C84" s="92"/>
      <c r="D84" s="92"/>
      <c r="E84" s="92"/>
      <c r="F84" s="92"/>
      <c r="G84" s="92"/>
      <c r="H84" s="92"/>
      <c r="I84" s="93"/>
      <c r="J84" s="94"/>
      <c r="K84" s="305">
        <v>0.05</v>
      </c>
      <c r="L84" s="860">
        <f>N77*K84</f>
        <v>16728.133304430594</v>
      </c>
      <c r="M84" s="861"/>
      <c r="N84" s="51"/>
    </row>
    <row r="85" spans="1:14" ht="15.75" thickBot="1">
      <c r="B85" s="824" t="s">
        <v>953</v>
      </c>
      <c r="C85" s="825"/>
      <c r="D85" s="825"/>
      <c r="E85" s="825"/>
      <c r="F85" s="825"/>
      <c r="G85" s="825"/>
      <c r="H85" s="825"/>
      <c r="I85" s="825"/>
      <c r="J85" s="825"/>
      <c r="K85" s="825"/>
      <c r="L85" s="825"/>
      <c r="M85" s="826"/>
      <c r="N85" s="52">
        <f>L82+L83+L84</f>
        <v>100368.79982658356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434931.46591519541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9683.862993906203</v>
      </c>
      <c r="L36" s="270"/>
      <c r="M36" s="336">
        <v>0.5</v>
      </c>
      <c r="N36" s="272">
        <f>K36/M36</f>
        <v>19367.725987812406</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421"/>
      <c r="J37" s="422"/>
      <c r="K37" s="269">
        <f>VLOOKUP(A37,EQUIPOS!A7:D164,4,FALSE)</f>
        <v>152581.87490398428</v>
      </c>
      <c r="L37" s="335"/>
      <c r="M37" s="336">
        <v>1.5</v>
      </c>
      <c r="N37" s="272">
        <f>K37/M37</f>
        <v>101721.24993598952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123782.39462058865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49564.815052849524</v>
      </c>
      <c r="N48" s="272">
        <f>K48*M48</f>
        <v>28747.592730652723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187603.34791747414</v>
      </c>
      <c r="N49" s="272">
        <f>K49*M49</f>
        <v>187603.34791747414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216350.94064812685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812.88531247861022</v>
      </c>
      <c r="M58" s="829"/>
      <c r="N58" s="287">
        <f>K58*L58</f>
        <v>812.88531247861022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1016.1066405982629</v>
      </c>
      <c r="M59" s="829"/>
      <c r="N59" s="287">
        <f>K59*L59</f>
        <v>589.34185154699242</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1402.2271640256026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368469.74940060842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73693.949880121683</v>
      </c>
      <c r="M82" s="859"/>
      <c r="N82" s="51"/>
    </row>
    <row r="83" spans="1:14">
      <c r="B83" s="89" t="s">
        <v>973</v>
      </c>
      <c r="C83" s="90"/>
      <c r="D83" s="90"/>
      <c r="E83" s="90"/>
      <c r="F83" s="90"/>
      <c r="G83" s="90"/>
      <c r="H83" s="90"/>
      <c r="I83" s="87"/>
      <c r="J83" s="88"/>
      <c r="K83" s="304">
        <v>0.05</v>
      </c>
      <c r="L83" s="858">
        <f>N77*K83</f>
        <v>18423.487470030421</v>
      </c>
      <c r="M83" s="859"/>
      <c r="N83" s="51"/>
    </row>
    <row r="84" spans="1:14" ht="15.75" thickBot="1">
      <c r="B84" s="91" t="s">
        <v>974</v>
      </c>
      <c r="C84" s="92"/>
      <c r="D84" s="92"/>
      <c r="E84" s="92"/>
      <c r="F84" s="92"/>
      <c r="G84" s="92"/>
      <c r="H84" s="92"/>
      <c r="I84" s="93"/>
      <c r="J84" s="94"/>
      <c r="K84" s="305">
        <v>0.05</v>
      </c>
      <c r="L84" s="860">
        <f>N77*K84</f>
        <v>18423.487470030421</v>
      </c>
      <c r="M84" s="861"/>
      <c r="N84" s="51"/>
    </row>
    <row r="85" spans="1:14" ht="15.75" thickBot="1">
      <c r="B85" s="824" t="s">
        <v>953</v>
      </c>
      <c r="C85" s="825"/>
      <c r="D85" s="825"/>
      <c r="E85" s="825"/>
      <c r="F85" s="825"/>
      <c r="G85" s="825"/>
      <c r="H85" s="825"/>
      <c r="I85" s="825"/>
      <c r="J85" s="825"/>
      <c r="K85" s="825"/>
      <c r="L85" s="825"/>
      <c r="M85" s="826"/>
      <c r="N85" s="52">
        <f>L82+L83+L84</f>
        <v>110540.92482018252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479010.67422079097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134.53962180720401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21041.815482930902</v>
      </c>
      <c r="N48" s="272">
        <f>K48*M48</f>
        <v>21041.815482930902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21041.815482930902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23867.147540882186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4773.4295081764376</v>
      </c>
      <c r="M82" s="859"/>
      <c r="N82" s="51"/>
    </row>
    <row r="83" spans="1:14">
      <c r="B83" s="89" t="s">
        <v>973</v>
      </c>
      <c r="C83" s="90"/>
      <c r="D83" s="90"/>
      <c r="E83" s="90"/>
      <c r="F83" s="90"/>
      <c r="G83" s="90"/>
      <c r="H83" s="90"/>
      <c r="I83" s="87"/>
      <c r="J83" s="88"/>
      <c r="K83" s="304">
        <v>0.05</v>
      </c>
      <c r="L83" s="858">
        <f>N77*K83</f>
        <v>1193.3573770441094</v>
      </c>
      <c r="M83" s="859"/>
      <c r="N83" s="51"/>
    </row>
    <row r="84" spans="1:14" ht="15.75" thickBot="1">
      <c r="B84" s="91" t="s">
        <v>974</v>
      </c>
      <c r="C84" s="92"/>
      <c r="D84" s="92"/>
      <c r="E84" s="92"/>
      <c r="F84" s="92"/>
      <c r="G84" s="92"/>
      <c r="H84" s="92"/>
      <c r="I84" s="93"/>
      <c r="J84" s="94"/>
      <c r="K84" s="305">
        <v>0.05</v>
      </c>
      <c r="L84" s="860">
        <f>N77*K84</f>
        <v>1193.3573770441094</v>
      </c>
      <c r="M84" s="861"/>
      <c r="N84" s="51"/>
    </row>
    <row r="85" spans="1:14" ht="15.75" thickBot="1">
      <c r="B85" s="824" t="s">
        <v>953</v>
      </c>
      <c r="C85" s="825"/>
      <c r="D85" s="825"/>
      <c r="E85" s="825"/>
      <c r="F85" s="825"/>
      <c r="G85" s="825"/>
      <c r="H85" s="825"/>
      <c r="I85" s="825"/>
      <c r="J85" s="825"/>
      <c r="K85" s="825"/>
      <c r="L85" s="825"/>
      <c r="M85" s="826"/>
      <c r="N85" s="52">
        <f>L82+L83+L84</f>
        <v>7160.1442622646555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31027.291803146843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30" customHeight="1" thickBot="1">
      <c r="A31" t="s">
        <v>1845</v>
      </c>
      <c r="B31" s="80" t="s">
        <v>1132</v>
      </c>
      <c r="C31" s="987" t="s">
        <v>2137</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6118.0271062839156</v>
      </c>
      <c r="N49" s="272">
        <f>K49*M49</f>
        <v>7035.7311722265022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427293.27684464358</v>
      </c>
      <c r="N50" s="272">
        <f>K50*M50</f>
        <v>51275.193221357229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4178.1264847556959</v>
      </c>
      <c r="N51" s="272">
        <f>K51*M51</f>
        <v>8356.2529695113917</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115251.01619351</v>
      </c>
      <c r="N52" s="272">
        <f>K52*M52</f>
        <v>57625.508096755002</v>
      </c>
    </row>
    <row r="53" spans="1:14" ht="15.75" thickBot="1">
      <c r="B53" s="824" t="s">
        <v>953</v>
      </c>
      <c r="C53" s="825"/>
      <c r="D53" s="825"/>
      <c r="E53" s="825"/>
      <c r="F53" s="825"/>
      <c r="G53" s="825"/>
      <c r="H53" s="825"/>
      <c r="I53" s="825"/>
      <c r="J53" s="825"/>
      <c r="K53" s="825"/>
      <c r="L53" s="825"/>
      <c r="M53" s="826"/>
      <c r="N53" s="394">
        <f>SUM(N48:N52)</f>
        <v>168403.06260897033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1126.9034811286238</v>
      </c>
      <c r="M58" s="829"/>
      <c r="N58" s="287">
        <f>K58*L58</f>
        <v>1239.5938292414862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1239.5938292414862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212064.00091260287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42412.800182520579</v>
      </c>
      <c r="M82" s="859"/>
      <c r="N82" s="51"/>
    </row>
    <row r="83" spans="1:14">
      <c r="B83" s="89" t="s">
        <v>973</v>
      </c>
      <c r="C83" s="90"/>
      <c r="D83" s="90"/>
      <c r="E83" s="90"/>
      <c r="F83" s="90"/>
      <c r="G83" s="90"/>
      <c r="H83" s="90"/>
      <c r="I83" s="87"/>
      <c r="J83" s="88"/>
      <c r="K83" s="304">
        <v>0.05</v>
      </c>
      <c r="L83" s="858">
        <f>N77*K83</f>
        <v>10603.200045630145</v>
      </c>
      <c r="M83" s="859"/>
      <c r="N83" s="51"/>
    </row>
    <row r="84" spans="1:14" ht="15.75" thickBot="1">
      <c r="B84" s="91" t="s">
        <v>974</v>
      </c>
      <c r="C84" s="92"/>
      <c r="D84" s="92"/>
      <c r="E84" s="92"/>
      <c r="F84" s="92"/>
      <c r="G84" s="92"/>
      <c r="H84" s="92"/>
      <c r="I84" s="93"/>
      <c r="J84" s="94"/>
      <c r="K84" s="305">
        <v>0.05</v>
      </c>
      <c r="L84" s="860">
        <f>N77*K84</f>
        <v>10603.200045630145</v>
      </c>
      <c r="M84" s="861"/>
      <c r="N84" s="51"/>
    </row>
    <row r="85" spans="1:14" ht="15.75" thickBot="1">
      <c r="B85" s="824" t="s">
        <v>953</v>
      </c>
      <c r="C85" s="825"/>
      <c r="D85" s="825"/>
      <c r="E85" s="825"/>
      <c r="F85" s="825"/>
      <c r="G85" s="825"/>
      <c r="H85" s="825"/>
      <c r="I85" s="825"/>
      <c r="J85" s="825"/>
      <c r="K85" s="825"/>
      <c r="L85" s="825"/>
      <c r="M85" s="826"/>
      <c r="N85" s="52">
        <f>L82+L83+L84</f>
        <v>63619.200273780873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275683.20118638373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1133</v>
      </c>
      <c r="C31" s="987" t="s">
        <v>2138</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6118.0271062839156</v>
      </c>
      <c r="N49" s="272">
        <f>K49*M49</f>
        <v>7035.7311722265022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427293.27684464358</v>
      </c>
      <c r="N50" s="272">
        <f>K50*M50</f>
        <v>51275.193221357229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4178.1264847556959</v>
      </c>
      <c r="N51" s="272">
        <f>K51*M51</f>
        <v>8356.2529695113917</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187867.90088631713</v>
      </c>
      <c r="N52" s="272">
        <f>K52*M52</f>
        <v>93933.950443158566</v>
      </c>
    </row>
    <row r="53" spans="1:14" ht="15.75" thickBot="1">
      <c r="B53" s="824" t="s">
        <v>953</v>
      </c>
      <c r="C53" s="825"/>
      <c r="D53" s="825"/>
      <c r="E53" s="825"/>
      <c r="F53" s="825"/>
      <c r="G53" s="825"/>
      <c r="H53" s="825"/>
      <c r="I53" s="825"/>
      <c r="J53" s="825"/>
      <c r="K53" s="825"/>
      <c r="L53" s="825"/>
      <c r="M53" s="826"/>
      <c r="N53" s="394">
        <f>SUM(N48:N52)</f>
        <v>204711.50495537388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1126.9034811286238</v>
      </c>
      <c r="M58" s="829"/>
      <c r="N58" s="287">
        <f>K58*L58</f>
        <v>1239.5938292414862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1239.5938292414862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248372.44325900642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49674.488651801286</v>
      </c>
      <c r="M82" s="859"/>
      <c r="N82" s="51"/>
    </row>
    <row r="83" spans="1:14">
      <c r="B83" s="89" t="s">
        <v>973</v>
      </c>
      <c r="C83" s="90"/>
      <c r="D83" s="90"/>
      <c r="E83" s="90"/>
      <c r="F83" s="90"/>
      <c r="G83" s="90"/>
      <c r="H83" s="90"/>
      <c r="I83" s="87"/>
      <c r="J83" s="88"/>
      <c r="K83" s="304">
        <v>0.05</v>
      </c>
      <c r="L83" s="858">
        <f>N77*K83</f>
        <v>12418.622162950322</v>
      </c>
      <c r="M83" s="859"/>
      <c r="N83" s="51"/>
    </row>
    <row r="84" spans="1:14" ht="15.75" thickBot="1">
      <c r="B84" s="91" t="s">
        <v>974</v>
      </c>
      <c r="C84" s="92"/>
      <c r="D84" s="92"/>
      <c r="E84" s="92"/>
      <c r="F84" s="92"/>
      <c r="G84" s="92"/>
      <c r="H84" s="92"/>
      <c r="I84" s="93"/>
      <c r="J84" s="94"/>
      <c r="K84" s="305">
        <v>0.05</v>
      </c>
      <c r="L84" s="860">
        <f>N77*K84</f>
        <v>12418.622162950322</v>
      </c>
      <c r="M84" s="861"/>
      <c r="N84" s="51"/>
    </row>
    <row r="85" spans="1:14" ht="15.75" thickBot="1">
      <c r="B85" s="824" t="s">
        <v>953</v>
      </c>
      <c r="C85" s="825"/>
      <c r="D85" s="825"/>
      <c r="E85" s="825"/>
      <c r="F85" s="825"/>
      <c r="G85" s="825"/>
      <c r="H85" s="825"/>
      <c r="I85" s="825"/>
      <c r="J85" s="825"/>
      <c r="K85" s="825"/>
      <c r="L85" s="825"/>
      <c r="M85" s="826"/>
      <c r="N85" s="52">
        <f>L82+L83+L84</f>
        <v>74511.732977701933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322884.17623670836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1680</v>
      </c>
      <c r="C31" s="987" t="s">
        <v>2139</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6118.0271062839156</v>
      </c>
      <c r="N49" s="272">
        <f>K49*M49</f>
        <v>7035.7311722265022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427293.27684464358</v>
      </c>
      <c r="N50" s="272">
        <f>K50*M50</f>
        <v>51275.193221357229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4178.1264847556959</v>
      </c>
      <c r="N51" s="272">
        <f>K51*M51</f>
        <v>8356.2529695113917</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187867.90088631713</v>
      </c>
      <c r="N52" s="272">
        <f>K52*M52</f>
        <v>93933.950443158566</v>
      </c>
    </row>
    <row r="53" spans="1:14" ht="15.75" thickBot="1">
      <c r="B53" s="824" t="s">
        <v>953</v>
      </c>
      <c r="C53" s="825"/>
      <c r="D53" s="825"/>
      <c r="E53" s="825"/>
      <c r="F53" s="825"/>
      <c r="G53" s="825"/>
      <c r="H53" s="825"/>
      <c r="I53" s="825"/>
      <c r="J53" s="825"/>
      <c r="K53" s="825"/>
      <c r="L53" s="825"/>
      <c r="M53" s="826"/>
      <c r="N53" s="394">
        <f>SUM(N48:N52)</f>
        <v>204711.50495537388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1126.9034811286238</v>
      </c>
      <c r="M58" s="829"/>
      <c r="N58" s="287">
        <f>K58*L58</f>
        <v>1239.5938292414862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1239.5938292414862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248372.44325900642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49674.488651801286</v>
      </c>
      <c r="M82" s="859"/>
      <c r="N82" s="51"/>
    </row>
    <row r="83" spans="1:14">
      <c r="B83" s="89" t="s">
        <v>973</v>
      </c>
      <c r="C83" s="90"/>
      <c r="D83" s="90"/>
      <c r="E83" s="90"/>
      <c r="F83" s="90"/>
      <c r="G83" s="90"/>
      <c r="H83" s="90"/>
      <c r="I83" s="87"/>
      <c r="J83" s="88"/>
      <c r="K83" s="304">
        <v>0.05</v>
      </c>
      <c r="L83" s="858">
        <f>N77*K83</f>
        <v>12418.622162950322</v>
      </c>
      <c r="M83" s="859"/>
      <c r="N83" s="51"/>
    </row>
    <row r="84" spans="1:14" ht="15.75" thickBot="1">
      <c r="B84" s="91" t="s">
        <v>974</v>
      </c>
      <c r="C84" s="92"/>
      <c r="D84" s="92"/>
      <c r="E84" s="92"/>
      <c r="F84" s="92"/>
      <c r="G84" s="92"/>
      <c r="H84" s="92"/>
      <c r="I84" s="93"/>
      <c r="J84" s="94"/>
      <c r="K84" s="305">
        <v>0.05</v>
      </c>
      <c r="L84" s="860">
        <f>N77*K84</f>
        <v>12418.622162950322</v>
      </c>
      <c r="M84" s="861"/>
      <c r="N84" s="51"/>
    </row>
    <row r="85" spans="1:14" ht="15.75" thickBot="1">
      <c r="B85" s="824" t="s">
        <v>953</v>
      </c>
      <c r="C85" s="825"/>
      <c r="D85" s="825"/>
      <c r="E85" s="825"/>
      <c r="F85" s="825"/>
      <c r="G85" s="825"/>
      <c r="H85" s="825"/>
      <c r="I85" s="825"/>
      <c r="J85" s="825"/>
      <c r="K85" s="825"/>
      <c r="L85" s="825"/>
      <c r="M85" s="826"/>
      <c r="N85" s="52">
        <f>L82+L83+L84</f>
        <v>74511.732977701933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322884.17623670836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8.5" customHeight="1" thickBot="1">
      <c r="A31" t="s">
        <v>1845</v>
      </c>
      <c r="B31" s="80" t="s">
        <v>1681</v>
      </c>
      <c r="C31" s="987" t="s">
        <v>2140</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6118.0271062839156</v>
      </c>
      <c r="N49" s="272">
        <f>K49*M49</f>
        <v>7035.7311722265022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427293.27684464358</v>
      </c>
      <c r="N50" s="272">
        <f>K50*M50</f>
        <v>51275.193221357229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4178.1264847556959</v>
      </c>
      <c r="N51" s="272">
        <f>K51*M51</f>
        <v>8356.2529695113917</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184542.51002881012</v>
      </c>
      <c r="N52" s="272">
        <f>K52*M52</f>
        <v>92271.255014405062</v>
      </c>
    </row>
    <row r="53" spans="1:14" ht="15.75" thickBot="1">
      <c r="B53" s="824" t="s">
        <v>953</v>
      </c>
      <c r="C53" s="825"/>
      <c r="D53" s="825"/>
      <c r="E53" s="825"/>
      <c r="F53" s="825"/>
      <c r="G53" s="825"/>
      <c r="H53" s="825"/>
      <c r="I53" s="825"/>
      <c r="J53" s="825"/>
      <c r="K53" s="825"/>
      <c r="L53" s="825"/>
      <c r="M53" s="826"/>
      <c r="N53" s="394">
        <f>SUM(N48:N52)</f>
        <v>203048.80952662037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1126.9034811286238</v>
      </c>
      <c r="M58" s="829"/>
      <c r="N58" s="287">
        <f>K58*L58</f>
        <v>1239.5938292414862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1239.5938292414862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246709.74783025292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49341.949566050585</v>
      </c>
      <c r="M82" s="859"/>
      <c r="N82" s="51"/>
    </row>
    <row r="83" spans="1:14">
      <c r="B83" s="89" t="s">
        <v>973</v>
      </c>
      <c r="C83" s="90"/>
      <c r="D83" s="90"/>
      <c r="E83" s="90"/>
      <c r="F83" s="90"/>
      <c r="G83" s="90"/>
      <c r="H83" s="90"/>
      <c r="I83" s="87"/>
      <c r="J83" s="88"/>
      <c r="K83" s="304">
        <v>0.05</v>
      </c>
      <c r="L83" s="858">
        <f>N77*K83</f>
        <v>12335.487391512646</v>
      </c>
      <c r="M83" s="859"/>
      <c r="N83" s="51"/>
    </row>
    <row r="84" spans="1:14" ht="15.75" thickBot="1">
      <c r="B84" s="91" t="s">
        <v>974</v>
      </c>
      <c r="C84" s="92"/>
      <c r="D84" s="92"/>
      <c r="E84" s="92"/>
      <c r="F84" s="92"/>
      <c r="G84" s="92"/>
      <c r="H84" s="92"/>
      <c r="I84" s="93"/>
      <c r="J84" s="94"/>
      <c r="K84" s="305">
        <v>0.05</v>
      </c>
      <c r="L84" s="860">
        <f>N77*K84</f>
        <v>12335.487391512646</v>
      </c>
      <c r="M84" s="861"/>
      <c r="N84" s="51"/>
    </row>
    <row r="85" spans="1:14" ht="15.75" thickBot="1">
      <c r="B85" s="824" t="s">
        <v>953</v>
      </c>
      <c r="C85" s="825"/>
      <c r="D85" s="825"/>
      <c r="E85" s="825"/>
      <c r="F85" s="825"/>
      <c r="G85" s="825"/>
      <c r="H85" s="825"/>
      <c r="I85" s="825"/>
      <c r="J85" s="825"/>
      <c r="K85" s="825"/>
      <c r="L85" s="825"/>
      <c r="M85" s="826"/>
      <c r="N85" s="52">
        <f>L82+L83+L84</f>
        <v>74012.924349075882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320722.6721793288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12715.156241998689</v>
      </c>
      <c r="L36" s="270"/>
      <c r="M36" s="336">
        <v>1</v>
      </c>
      <c r="N36" s="272">
        <f>K36*M36</f>
        <v>12715.156241998689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16088.495264588739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85844.246923864514</v>
      </c>
      <c r="N48" s="272">
        <f t="shared" ref="N48:N53" si="0">K48*M48</f>
        <v>43265.500449627718</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4178.1264847556959</v>
      </c>
      <c r="N49" s="272">
        <f t="shared" si="0"/>
        <v>8356.2529695113917</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74.20287575844651</v>
      </c>
      <c r="N50" s="272">
        <f t="shared" si="0"/>
        <v>8236.5192091875633</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63171.189806958442</v>
      </c>
      <c r="N51" s="272">
        <f t="shared" si="0"/>
        <v>25268.475922783378</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34689.844417073742</v>
      </c>
      <c r="N52" s="273">
        <f t="shared" si="0"/>
        <v>13112.761189653875</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505.12377693565759</v>
      </c>
      <c r="N53" s="273">
        <f t="shared" si="0"/>
        <v>78799.309201962576</v>
      </c>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177038.8189427265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8">
        <f>VLOOKUP(A60,TRANSPORTE!A1:D117,4,FALSE)</f>
        <v>1126.9034811286238</v>
      </c>
      <c r="M60" s="829"/>
      <c r="N60" s="287">
        <f>K60*L60</f>
        <v>450.76139245144952</v>
      </c>
    </row>
    <row r="61" spans="1:14">
      <c r="A61" t="s">
        <v>1229</v>
      </c>
      <c r="B61" s="46" t="str">
        <f>VLOOKUP(A61,TRANSPORTE!A1:D117,3,FALSE)</f>
        <v>Transporte de arena</v>
      </c>
      <c r="C61" s="47"/>
      <c r="D61" s="47"/>
      <c r="E61" s="47"/>
      <c r="F61" s="47"/>
      <c r="G61" s="47"/>
      <c r="H61" s="311" t="s">
        <v>339</v>
      </c>
      <c r="I61" s="279">
        <v>0.378</v>
      </c>
      <c r="J61" s="286">
        <v>1</v>
      </c>
      <c r="K61" s="279">
        <f>I61*J61</f>
        <v>0.378</v>
      </c>
      <c r="L61" s="828">
        <f>VLOOKUP(A61,TRANSPORTE!A1:D117,4,FALSE)</f>
        <v>1122.7940548877348</v>
      </c>
      <c r="M61" s="829"/>
      <c r="N61" s="287">
        <f t="shared" ref="N61:N62" si="1">K61*L61</f>
        <v>424.41615274756373</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8">
        <f>VLOOKUP(A62,TRANSPORTE!A1:D117,4,FALSE)</f>
        <v>812.88531247861022</v>
      </c>
      <c r="M62" s="829"/>
      <c r="N62" s="287">
        <f t="shared" si="1"/>
        <v>409.69419748921956</v>
      </c>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1284.8717426882329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67466.780451800994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261878.96640180447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52375.7932803609</v>
      </c>
      <c r="M84" s="859"/>
      <c r="N84" s="51"/>
    </row>
    <row r="85" spans="1:14">
      <c r="B85" s="89" t="s">
        <v>973</v>
      </c>
      <c r="C85" s="90"/>
      <c r="D85" s="90"/>
      <c r="E85" s="90"/>
      <c r="F85" s="90"/>
      <c r="G85" s="90"/>
      <c r="H85" s="90"/>
      <c r="I85" s="87"/>
      <c r="J85" s="88"/>
      <c r="K85" s="304">
        <v>0.05</v>
      </c>
      <c r="L85" s="858">
        <f>N79*K85</f>
        <v>13093.948320090225</v>
      </c>
      <c r="M85" s="859"/>
      <c r="N85" s="51"/>
    </row>
    <row r="86" spans="1:14" ht="15.75" thickBot="1">
      <c r="B86" s="91" t="s">
        <v>974</v>
      </c>
      <c r="C86" s="92"/>
      <c r="D86" s="92"/>
      <c r="E86" s="92"/>
      <c r="F86" s="92"/>
      <c r="G86" s="92"/>
      <c r="H86" s="92"/>
      <c r="I86" s="93"/>
      <c r="J86" s="94"/>
      <c r="K86" s="305">
        <v>0.05</v>
      </c>
      <c r="L86" s="860">
        <f>N79*K86</f>
        <v>13093.948320090225</v>
      </c>
      <c r="M86" s="861"/>
      <c r="N86" s="51"/>
    </row>
    <row r="87" spans="1:14" ht="15.75" thickBot="1">
      <c r="B87" s="824" t="s">
        <v>953</v>
      </c>
      <c r="C87" s="825"/>
      <c r="D87" s="825"/>
      <c r="E87" s="825"/>
      <c r="F87" s="825"/>
      <c r="G87" s="825"/>
      <c r="H87" s="825"/>
      <c r="I87" s="825"/>
      <c r="J87" s="825"/>
      <c r="K87" s="825"/>
      <c r="L87" s="825"/>
      <c r="M87" s="826"/>
      <c r="N87" s="52">
        <f>L84+L85+L86</f>
        <v>78563.68992054135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340442.65632234584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1345.39621807204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1483.2270904565219</v>
      </c>
      <c r="N48" s="272">
        <f>K48*M48</f>
        <v>741.61354522826093</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311652.07818547537</v>
      </c>
      <c r="N49" s="272">
        <f>K49*M49</f>
        <v>314768.59896733012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4178.1264847556959</v>
      </c>
      <c r="N50" s="272">
        <f>K50*M50</f>
        <v>1253.4379454267087</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316763.65045798512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8">
        <f>VLOOKUP(A60,TRANSPORTE!A1:D117,4,FALSE)</f>
        <v>1827.0921438627684</v>
      </c>
      <c r="M60" s="829"/>
      <c r="N60" s="287">
        <f>K60*L60</f>
        <v>1845.3630653013961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1845.3630653013961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346862.33410279936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69372.466820559872</v>
      </c>
      <c r="M84" s="859"/>
      <c r="N84" s="51"/>
    </row>
    <row r="85" spans="1:14">
      <c r="B85" s="89" t="s">
        <v>973</v>
      </c>
      <c r="C85" s="90"/>
      <c r="D85" s="90"/>
      <c r="E85" s="90"/>
      <c r="F85" s="90"/>
      <c r="G85" s="90"/>
      <c r="H85" s="90"/>
      <c r="I85" s="87"/>
      <c r="J85" s="88"/>
      <c r="K85" s="304">
        <v>0.05</v>
      </c>
      <c r="L85" s="858">
        <f>N79*K85</f>
        <v>17343.116705139968</v>
      </c>
      <c r="M85" s="859"/>
      <c r="N85" s="51"/>
    </row>
    <row r="86" spans="1:14" ht="15.75" thickBot="1">
      <c r="B86" s="91" t="s">
        <v>974</v>
      </c>
      <c r="C86" s="92"/>
      <c r="D86" s="92"/>
      <c r="E86" s="92"/>
      <c r="F86" s="92"/>
      <c r="G86" s="92"/>
      <c r="H86" s="92"/>
      <c r="I86" s="93"/>
      <c r="J86" s="94"/>
      <c r="K86" s="305">
        <v>0.05</v>
      </c>
      <c r="L86" s="860">
        <f>N79*K86</f>
        <v>17343.116705139968</v>
      </c>
      <c r="M86" s="861"/>
      <c r="N86" s="51"/>
    </row>
    <row r="87" spans="1:14" ht="15.75" thickBot="1">
      <c r="B87" s="824" t="s">
        <v>953</v>
      </c>
      <c r="C87" s="825"/>
      <c r="D87" s="825"/>
      <c r="E87" s="825"/>
      <c r="F87" s="825"/>
      <c r="G87" s="825"/>
      <c r="H87" s="825"/>
      <c r="I87" s="825"/>
      <c r="J87" s="825"/>
      <c r="K87" s="825"/>
      <c r="L87" s="825"/>
      <c r="M87" s="826"/>
      <c r="N87" s="52">
        <f>L84+L85+L86</f>
        <v>104058.70023083981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450921.0343336392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71.649414538135986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1483.2270904565219</v>
      </c>
      <c r="N48" s="272">
        <f>K48*M48</f>
        <v>74.161354522826102</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31158.847572053954</v>
      </c>
      <c r="N49" s="272">
        <f>K49*M49</f>
        <v>31158.847572053954</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31233.008926576778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1432.9882907627198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32737.646631877637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6547.5293263755275</v>
      </c>
      <c r="M84" s="859"/>
      <c r="N84" s="51"/>
    </row>
    <row r="85" spans="1:14">
      <c r="B85" s="89" t="s">
        <v>973</v>
      </c>
      <c r="C85" s="90"/>
      <c r="D85" s="90"/>
      <c r="E85" s="90"/>
      <c r="F85" s="90"/>
      <c r="G85" s="90"/>
      <c r="H85" s="90"/>
      <c r="I85" s="87"/>
      <c r="J85" s="88"/>
      <c r="K85" s="304">
        <v>0.05</v>
      </c>
      <c r="L85" s="858">
        <f>N79*K85</f>
        <v>1636.8823315938819</v>
      </c>
      <c r="M85" s="859"/>
      <c r="N85" s="51"/>
    </row>
    <row r="86" spans="1:14" ht="15.75" thickBot="1">
      <c r="B86" s="91" t="s">
        <v>974</v>
      </c>
      <c r="C86" s="92"/>
      <c r="D86" s="92"/>
      <c r="E86" s="92"/>
      <c r="F86" s="92"/>
      <c r="G86" s="92"/>
      <c r="H86" s="92"/>
      <c r="I86" s="93"/>
      <c r="J86" s="94"/>
      <c r="K86" s="305">
        <v>0.05</v>
      </c>
      <c r="L86" s="860">
        <f>N79*K86</f>
        <v>1636.8823315938819</v>
      </c>
      <c r="M86" s="861"/>
      <c r="N86" s="51"/>
    </row>
    <row r="87" spans="1:14" ht="15.75" thickBot="1">
      <c r="B87" s="824" t="s">
        <v>953</v>
      </c>
      <c r="C87" s="825"/>
      <c r="D87" s="825"/>
      <c r="E87" s="825"/>
      <c r="F87" s="825"/>
      <c r="G87" s="825"/>
      <c r="H87" s="825"/>
      <c r="I87" s="825"/>
      <c r="J87" s="825"/>
      <c r="K87" s="825"/>
      <c r="L87" s="825"/>
      <c r="M87" s="826"/>
      <c r="N87" s="52">
        <f>L84+L85+L86</f>
        <v>9821.2939895632917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42558.940621440925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9683.862993906203</v>
      </c>
      <c r="L36" s="270"/>
      <c r="M36" s="336">
        <v>1.25</v>
      </c>
      <c r="N36" s="272">
        <f>K36/M36</f>
        <v>7747.090395124962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1886.7062180720402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9633.7966131970024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37173.611289637141</v>
      </c>
      <c r="N48" s="272">
        <f>K48*M48</f>
        <v>18586.805644818571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1483.2270904565219</v>
      </c>
      <c r="N49" s="272">
        <f>K49*M49</f>
        <v>741.61354522826093</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311652.07818547537</v>
      </c>
      <c r="N50" s="272">
        <f>K50*M50</f>
        <v>314768.59896733012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4178.1264847556959</v>
      </c>
      <c r="N51" s="272">
        <f>K51*M51</f>
        <v>1253.4379454267087</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335350.4561028037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8">
        <f>VLOOKUP(A58,TRANSPORTE!A1:D117,4,FALSE)</f>
        <v>1827.0921438627684</v>
      </c>
      <c r="M58" s="829"/>
      <c r="N58" s="287">
        <f>K58*L58</f>
        <v>1845.3630653013961</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8">
        <f>VLOOKUP(A59,TRANSPORTE!A1:D117,4,FALSE)</f>
        <v>812.88531247861022</v>
      </c>
      <c r="M59" s="829"/>
      <c r="N59" s="287">
        <f>K59*L59</f>
        <v>406.44265623930511</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2251.8057215407011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37734.124361440801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384970.18279898225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76994.036559796456</v>
      </c>
      <c r="M82" s="859"/>
      <c r="N82" s="51"/>
    </row>
    <row r="83" spans="1:14">
      <c r="B83" s="89" t="s">
        <v>973</v>
      </c>
      <c r="C83" s="90"/>
      <c r="D83" s="90"/>
      <c r="E83" s="90"/>
      <c r="F83" s="90"/>
      <c r="G83" s="90"/>
      <c r="H83" s="90"/>
      <c r="I83" s="87"/>
      <c r="J83" s="88"/>
      <c r="K83" s="304">
        <v>0.05</v>
      </c>
      <c r="L83" s="858">
        <f>N77*K83</f>
        <v>19248.509139949114</v>
      </c>
      <c r="M83" s="859"/>
      <c r="N83" s="51"/>
    </row>
    <row r="84" spans="1:14" ht="15.75" thickBot="1">
      <c r="B84" s="91" t="s">
        <v>974</v>
      </c>
      <c r="C84" s="92"/>
      <c r="D84" s="92"/>
      <c r="E84" s="92"/>
      <c r="F84" s="92"/>
      <c r="G84" s="92"/>
      <c r="H84" s="92"/>
      <c r="I84" s="93"/>
      <c r="J84" s="94"/>
      <c r="K84" s="305">
        <v>0.05</v>
      </c>
      <c r="L84" s="860">
        <f>N77*K84</f>
        <v>19248.509139949114</v>
      </c>
      <c r="M84" s="861"/>
      <c r="N84" s="51"/>
    </row>
    <row r="85" spans="1:14" ht="15.75" thickBot="1">
      <c r="B85" s="824" t="s">
        <v>953</v>
      </c>
      <c r="C85" s="825"/>
      <c r="D85" s="825"/>
      <c r="E85" s="825"/>
      <c r="F85" s="825"/>
      <c r="G85" s="825"/>
      <c r="H85" s="825"/>
      <c r="I85" s="825"/>
      <c r="J85" s="825"/>
      <c r="K85" s="825"/>
      <c r="L85" s="825"/>
      <c r="M85" s="826"/>
      <c r="N85" s="52">
        <f>L82+L83+L84</f>
        <v>115491.05483969467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500461.23763867689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9683.862993906203</v>
      </c>
      <c r="L36" s="270"/>
      <c r="M36" s="336">
        <v>18.75</v>
      </c>
      <c r="N36" s="272">
        <f>K36/M36</f>
        <v>516.47269300833079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107.73674787146933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624.20944087980013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37173.611289637141</v>
      </c>
      <c r="N48" s="272">
        <f>K48*M48</f>
        <v>1858.6805644818571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1483.2270904565219</v>
      </c>
      <c r="N49" s="272">
        <f>K49*M49</f>
        <v>74.161354522826102</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31158.847572053954</v>
      </c>
      <c r="N50" s="272">
        <f>K50*M50</f>
        <v>31158.847572053954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33091.689491058634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8">
        <f>VLOOKUP(A58,TRANSPORTE!A1:D117,4,FALSE)</f>
        <v>812.88531247861022</v>
      </c>
      <c r="M58" s="829"/>
      <c r="N58" s="287">
        <f>K58*L58</f>
        <v>40.644265623930515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40.644265623930515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2154.7349574293867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35911.278154991749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7182.2556309983502</v>
      </c>
      <c r="M82" s="859"/>
      <c r="N82" s="51"/>
    </row>
    <row r="83" spans="1:14">
      <c r="B83" s="89" t="s">
        <v>973</v>
      </c>
      <c r="C83" s="90"/>
      <c r="D83" s="90"/>
      <c r="E83" s="90"/>
      <c r="F83" s="90"/>
      <c r="G83" s="90"/>
      <c r="H83" s="90"/>
      <c r="I83" s="87"/>
      <c r="J83" s="88"/>
      <c r="K83" s="304">
        <v>0.05</v>
      </c>
      <c r="L83" s="858">
        <f>N77*K83</f>
        <v>1795.5639077495875</v>
      </c>
      <c r="M83" s="859"/>
      <c r="N83" s="51"/>
    </row>
    <row r="84" spans="1:14" ht="15.75" thickBot="1">
      <c r="B84" s="91" t="s">
        <v>974</v>
      </c>
      <c r="C84" s="92"/>
      <c r="D84" s="92"/>
      <c r="E84" s="92"/>
      <c r="F84" s="92"/>
      <c r="G84" s="92"/>
      <c r="H84" s="92"/>
      <c r="I84" s="93"/>
      <c r="J84" s="94"/>
      <c r="K84" s="305">
        <v>0.05</v>
      </c>
      <c r="L84" s="860">
        <f>N77*K84</f>
        <v>1795.5639077495875</v>
      </c>
      <c r="M84" s="861"/>
      <c r="N84" s="51"/>
    </row>
    <row r="85" spans="1:14" ht="15.75" thickBot="1">
      <c r="B85" s="824" t="s">
        <v>953</v>
      </c>
      <c r="C85" s="825"/>
      <c r="D85" s="825"/>
      <c r="E85" s="825"/>
      <c r="F85" s="825"/>
      <c r="G85" s="825"/>
      <c r="H85" s="825"/>
      <c r="I85" s="825"/>
      <c r="J85" s="825"/>
      <c r="K85" s="825"/>
      <c r="L85" s="825"/>
      <c r="M85" s="826"/>
      <c r="N85" s="52">
        <f>L82+L83+L84</f>
        <v>10773.383446497524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46684.661601489272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134.53962180720401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311652.07818547537</v>
      </c>
      <c r="N48" s="272">
        <f>K48*M48</f>
        <v>21815.645472983277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4178.1264847556959</v>
      </c>
      <c r="N49" s="272">
        <f>K49*M49</f>
        <v>1253.4379454267087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23069.083418409984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8">
        <f>VLOOKUP(A58,TRANSPORTE!A1:D117,4,FALSE)</f>
        <v>1827.0921438627684</v>
      </c>
      <c r="M58" s="829"/>
      <c r="N58" s="287">
        <f>K58*L58</f>
        <v>127.8964500703938</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127.8964500703938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26022.311926431663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5204.4623852863333</v>
      </c>
      <c r="M82" s="859"/>
      <c r="N82" s="51"/>
    </row>
    <row r="83" spans="1:14">
      <c r="B83" s="89" t="s">
        <v>973</v>
      </c>
      <c r="C83" s="90"/>
      <c r="D83" s="90"/>
      <c r="E83" s="90"/>
      <c r="F83" s="90"/>
      <c r="G83" s="90"/>
      <c r="H83" s="90"/>
      <c r="I83" s="87"/>
      <c r="J83" s="88"/>
      <c r="K83" s="304">
        <v>0.05</v>
      </c>
      <c r="L83" s="858">
        <f>N77*K83</f>
        <v>1301.1155963215833</v>
      </c>
      <c r="M83" s="859"/>
      <c r="N83" s="51"/>
    </row>
    <row r="84" spans="1:14" ht="15.75" thickBot="1">
      <c r="B84" s="91" t="s">
        <v>974</v>
      </c>
      <c r="C84" s="92"/>
      <c r="D84" s="92"/>
      <c r="E84" s="92"/>
      <c r="F84" s="92"/>
      <c r="G84" s="92"/>
      <c r="H84" s="92"/>
      <c r="I84" s="93"/>
      <c r="J84" s="94"/>
      <c r="K84" s="305">
        <v>0.05</v>
      </c>
      <c r="L84" s="860">
        <f>N77*K84</f>
        <v>1301.1155963215833</v>
      </c>
      <c r="M84" s="861"/>
      <c r="N84" s="51"/>
    </row>
    <row r="85" spans="1:14" ht="15.75" thickBot="1">
      <c r="B85" s="824" t="s">
        <v>953</v>
      </c>
      <c r="C85" s="825"/>
      <c r="D85" s="825"/>
      <c r="E85" s="825"/>
      <c r="F85" s="825"/>
      <c r="G85" s="825"/>
      <c r="H85" s="825"/>
      <c r="I85" s="825"/>
      <c r="J85" s="825"/>
      <c r="K85" s="825"/>
      <c r="L85" s="825"/>
      <c r="M85" s="826"/>
      <c r="N85" s="52">
        <f>L82+L83+L84</f>
        <v>7806.6935779295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33829.005504361165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71.649414538135986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37101.437879223253</v>
      </c>
      <c r="N48" s="272">
        <f>K48*M48</f>
        <v>46376.797349029068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46376.797349029068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1432.9882907627198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47881.435054329922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9576.2870108659845</v>
      </c>
      <c r="M82" s="859"/>
      <c r="N82" s="51"/>
    </row>
    <row r="83" spans="1:14">
      <c r="B83" s="89" t="s">
        <v>973</v>
      </c>
      <c r="C83" s="90"/>
      <c r="D83" s="90"/>
      <c r="E83" s="90"/>
      <c r="F83" s="90"/>
      <c r="G83" s="90"/>
      <c r="H83" s="90"/>
      <c r="I83" s="87"/>
      <c r="J83" s="88"/>
      <c r="K83" s="304">
        <v>0.05</v>
      </c>
      <c r="L83" s="858">
        <f>N77*K83</f>
        <v>2394.0717527164961</v>
      </c>
      <c r="M83" s="859"/>
      <c r="N83" s="51"/>
    </row>
    <row r="84" spans="1:14" ht="15.75" thickBot="1">
      <c r="B84" s="91" t="s">
        <v>974</v>
      </c>
      <c r="C84" s="92"/>
      <c r="D84" s="92"/>
      <c r="E84" s="92"/>
      <c r="F84" s="92"/>
      <c r="G84" s="92"/>
      <c r="H84" s="92"/>
      <c r="I84" s="93"/>
      <c r="J84" s="94"/>
      <c r="K84" s="305">
        <v>0.05</v>
      </c>
      <c r="L84" s="860">
        <f>N77*K84</f>
        <v>2394.0717527164961</v>
      </c>
      <c r="M84" s="861"/>
      <c r="N84" s="51"/>
    </row>
    <row r="85" spans="1:14" ht="15.75" thickBot="1">
      <c r="B85" s="824" t="s">
        <v>953</v>
      </c>
      <c r="C85" s="825"/>
      <c r="D85" s="825"/>
      <c r="E85" s="825"/>
      <c r="F85" s="825"/>
      <c r="G85" s="825"/>
      <c r="H85" s="825"/>
      <c r="I85" s="825"/>
      <c r="J85" s="825"/>
      <c r="K85" s="825"/>
      <c r="L85" s="825"/>
      <c r="M85" s="826"/>
      <c r="N85" s="52">
        <f>L82+L83+L84</f>
        <v>14364.430516298977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62245.865570628899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161.605121807204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470023.27591672773</v>
      </c>
      <c r="N48" s="272">
        <f>K48*M48</f>
        <v>940.04655183345551</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311652.07818547537</v>
      </c>
      <c r="N49" s="272">
        <f>K49*M49</f>
        <v>21815.645472983277</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4178.1264847556959</v>
      </c>
      <c r="N50" s="272">
        <f>K50*M50</f>
        <v>1253.4379454267087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24009.129970243441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8">
        <f>VLOOKUP(A58,TRANSPORTE!A1:D117,4,FALSE)</f>
        <v>1827.0921438627684</v>
      </c>
      <c r="M58" s="829"/>
      <c r="N58" s="287">
        <f>K58*L58</f>
        <v>131.55063435811934</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131.55063435811934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3232.1024361440795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27534.388162552841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5506.8776325105682</v>
      </c>
      <c r="M82" s="859"/>
      <c r="N82" s="51"/>
    </row>
    <row r="83" spans="1:14">
      <c r="B83" s="89" t="s">
        <v>973</v>
      </c>
      <c r="C83" s="90"/>
      <c r="D83" s="90"/>
      <c r="E83" s="90"/>
      <c r="F83" s="90"/>
      <c r="G83" s="90"/>
      <c r="H83" s="90"/>
      <c r="I83" s="87"/>
      <c r="J83" s="88"/>
      <c r="K83" s="304">
        <v>0.05</v>
      </c>
      <c r="L83" s="858">
        <f>N77*K83</f>
        <v>1376.7194081276421</v>
      </c>
      <c r="M83" s="859"/>
      <c r="N83" s="51"/>
    </row>
    <row r="84" spans="1:14" ht="15.75" thickBot="1">
      <c r="B84" s="91" t="s">
        <v>974</v>
      </c>
      <c r="C84" s="92"/>
      <c r="D84" s="92"/>
      <c r="E84" s="92"/>
      <c r="F84" s="92"/>
      <c r="G84" s="92"/>
      <c r="H84" s="92"/>
      <c r="I84" s="93"/>
      <c r="J84" s="94"/>
      <c r="K84" s="305">
        <v>0.05</v>
      </c>
      <c r="L84" s="860">
        <f>N77*K84</f>
        <v>1376.7194081276421</v>
      </c>
      <c r="M84" s="861"/>
      <c r="N84" s="51"/>
    </row>
    <row r="85" spans="1:14" ht="15.75" thickBot="1">
      <c r="B85" s="824" t="s">
        <v>953</v>
      </c>
      <c r="C85" s="825"/>
      <c r="D85" s="825"/>
      <c r="E85" s="825"/>
      <c r="F85" s="825"/>
      <c r="G85" s="825"/>
      <c r="H85" s="825"/>
      <c r="I85" s="825"/>
      <c r="J85" s="825"/>
      <c r="K85" s="825"/>
      <c r="L85" s="825"/>
      <c r="M85" s="826"/>
      <c r="N85" s="52">
        <f>L82+L83+L84</f>
        <v>8260.3164487658523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35794.704611318695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89.693081204802667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470023.27591672773</v>
      </c>
      <c r="N48" s="272">
        <f>K48*M48</f>
        <v>940.04655183345551</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37101.437879223253</v>
      </c>
      <c r="N49" s="272">
        <f>K49*M49</f>
        <v>46376.797349029068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47316.843900862521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8">
        <f>VLOOKUP(A58,TRANSPORTE!A1:D117,4,FALSE)</f>
        <v>1827.0921438627684</v>
      </c>
      <c r="M58" s="829"/>
      <c r="N58" s="287">
        <f>K58*L58</f>
        <v>3.6541842877255366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3.6541842877255366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1793.8616240960532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49204.052790451104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9840.8105580902211</v>
      </c>
      <c r="M82" s="859"/>
      <c r="N82" s="51"/>
    </row>
    <row r="83" spans="1:14">
      <c r="B83" s="89" t="s">
        <v>973</v>
      </c>
      <c r="C83" s="90"/>
      <c r="D83" s="90"/>
      <c r="E83" s="90"/>
      <c r="F83" s="90"/>
      <c r="G83" s="90"/>
      <c r="H83" s="90"/>
      <c r="I83" s="87"/>
      <c r="J83" s="88"/>
      <c r="K83" s="304">
        <v>0.05</v>
      </c>
      <c r="L83" s="858">
        <f>N77*K83</f>
        <v>2460.2026395225553</v>
      </c>
      <c r="M83" s="859"/>
      <c r="N83" s="51"/>
    </row>
    <row r="84" spans="1:14" ht="15.75" thickBot="1">
      <c r="B84" s="91" t="s">
        <v>974</v>
      </c>
      <c r="C84" s="92"/>
      <c r="D84" s="92"/>
      <c r="E84" s="92"/>
      <c r="F84" s="92"/>
      <c r="G84" s="92"/>
      <c r="H84" s="92"/>
      <c r="I84" s="93"/>
      <c r="J84" s="94"/>
      <c r="K84" s="305">
        <v>0.05</v>
      </c>
      <c r="L84" s="860">
        <f>N77*K84</f>
        <v>2460.2026395225553</v>
      </c>
      <c r="M84" s="861"/>
      <c r="N84" s="51"/>
    </row>
    <row r="85" spans="1:14" ht="15.75" thickBot="1">
      <c r="B85" s="824" t="s">
        <v>953</v>
      </c>
      <c r="C85" s="825"/>
      <c r="D85" s="825"/>
      <c r="E85" s="825"/>
      <c r="F85" s="825"/>
      <c r="G85" s="825"/>
      <c r="H85" s="825"/>
      <c r="I85" s="825"/>
      <c r="J85" s="825"/>
      <c r="K85" s="825"/>
      <c r="L85" s="825"/>
      <c r="M85" s="826"/>
      <c r="N85" s="52">
        <f>L82+L83+L84</f>
        <v>14761.215837135331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63965.268627586433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22.554583333333333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5228.9987357075815</v>
      </c>
      <c r="N48" s="272">
        <f>K48*M48</f>
        <v>5751.8986092783398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5751.8986092783398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6225.5448592783396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1245.108971855668</v>
      </c>
      <c r="M82" s="859"/>
      <c r="N82" s="51"/>
    </row>
    <row r="83" spans="1:14">
      <c r="B83" s="89" t="s">
        <v>973</v>
      </c>
      <c r="C83" s="90"/>
      <c r="D83" s="90"/>
      <c r="E83" s="90"/>
      <c r="F83" s="90"/>
      <c r="G83" s="90"/>
      <c r="H83" s="90"/>
      <c r="I83" s="87"/>
      <c r="J83" s="88"/>
      <c r="K83" s="304">
        <v>0.05</v>
      </c>
      <c r="L83" s="858">
        <f>N77*K83</f>
        <v>311.27724296391699</v>
      </c>
      <c r="M83" s="859"/>
      <c r="N83" s="51"/>
    </row>
    <row r="84" spans="1:14" ht="15.75" thickBot="1">
      <c r="B84" s="91" t="s">
        <v>974</v>
      </c>
      <c r="C84" s="92"/>
      <c r="D84" s="92"/>
      <c r="E84" s="92"/>
      <c r="F84" s="92"/>
      <c r="G84" s="92"/>
      <c r="H84" s="92"/>
      <c r="I84" s="93"/>
      <c r="J84" s="94"/>
      <c r="K84" s="305">
        <v>0.05</v>
      </c>
      <c r="L84" s="860">
        <f>N77*K84</f>
        <v>311.27724296391699</v>
      </c>
      <c r="M84" s="861"/>
      <c r="N84" s="51"/>
    </row>
    <row r="85" spans="1:14" ht="15.75" thickBot="1">
      <c r="B85" s="824" t="s">
        <v>953</v>
      </c>
      <c r="C85" s="825"/>
      <c r="D85" s="825"/>
      <c r="E85" s="825"/>
      <c r="F85" s="825"/>
      <c r="G85" s="825"/>
      <c r="H85" s="825"/>
      <c r="I85" s="825"/>
      <c r="J85" s="825"/>
      <c r="K85" s="825"/>
      <c r="L85" s="825"/>
      <c r="M85" s="826"/>
      <c r="N85" s="52">
        <f>L82+L83+L84</f>
        <v>1867.6634577835018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8093.2083170618416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22.554583333333333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7393.0711528410002</v>
      </c>
      <c r="N48" s="272">
        <f>K48*M48</f>
        <v>8132.3782681251005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8132.3782681251005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8606.0245181251012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1721.2049036250203</v>
      </c>
      <c r="M82" s="859"/>
      <c r="N82" s="51"/>
    </row>
    <row r="83" spans="1:14">
      <c r="B83" s="89" t="s">
        <v>973</v>
      </c>
      <c r="C83" s="90"/>
      <c r="D83" s="90"/>
      <c r="E83" s="90"/>
      <c r="F83" s="90"/>
      <c r="G83" s="90"/>
      <c r="H83" s="90"/>
      <c r="I83" s="87"/>
      <c r="J83" s="88"/>
      <c r="K83" s="304">
        <v>0.05</v>
      </c>
      <c r="L83" s="858">
        <f>N77*K83</f>
        <v>430.30122590625507</v>
      </c>
      <c r="M83" s="859"/>
      <c r="N83" s="51"/>
    </row>
    <row r="84" spans="1:14" ht="15.75" thickBot="1">
      <c r="B84" s="91" t="s">
        <v>974</v>
      </c>
      <c r="C84" s="92"/>
      <c r="D84" s="92"/>
      <c r="E84" s="92"/>
      <c r="F84" s="92"/>
      <c r="G84" s="92"/>
      <c r="H84" s="92"/>
      <c r="I84" s="93"/>
      <c r="J84" s="94"/>
      <c r="K84" s="305">
        <v>0.05</v>
      </c>
      <c r="L84" s="860">
        <f>N77*K84</f>
        <v>430.30122590625507</v>
      </c>
      <c r="M84" s="861"/>
      <c r="N84" s="51"/>
    </row>
    <row r="85" spans="1:14" ht="15.75" thickBot="1">
      <c r="B85" s="824" t="s">
        <v>953</v>
      </c>
      <c r="C85" s="825"/>
      <c r="D85" s="825"/>
      <c r="E85" s="825"/>
      <c r="F85" s="825"/>
      <c r="G85" s="825"/>
      <c r="H85" s="825"/>
      <c r="I85" s="825"/>
      <c r="J85" s="825"/>
      <c r="K85" s="825"/>
      <c r="L85" s="825"/>
      <c r="M85" s="826"/>
      <c r="N85" s="52">
        <f>L82+L83+L84</f>
        <v>2581.8073554375305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11187.831873562631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324.78600000000006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59477.778063419428</v>
      </c>
      <c r="N48" s="272">
        <f>K48*M48</f>
        <v>65425.555869761374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65425.555869761374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8">
        <f>VLOOKUP(A58,TRANSPORTE!A1:D117,4,FALSE)</f>
        <v>812.88531247861022</v>
      </c>
      <c r="M58" s="829"/>
      <c r="N58" s="287">
        <f>K58*L58</f>
        <v>894.17384372647132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894.17384372647132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6495.72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73140.235713487855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14628.047142697571</v>
      </c>
      <c r="M82" s="859"/>
      <c r="N82" s="51"/>
    </row>
    <row r="83" spans="1:14">
      <c r="B83" s="89" t="s">
        <v>973</v>
      </c>
      <c r="C83" s="90"/>
      <c r="D83" s="90"/>
      <c r="E83" s="90"/>
      <c r="F83" s="90"/>
      <c r="G83" s="90"/>
      <c r="H83" s="90"/>
      <c r="I83" s="87"/>
      <c r="J83" s="88"/>
      <c r="K83" s="304">
        <v>0.05</v>
      </c>
      <c r="L83" s="858">
        <f>N77*K83</f>
        <v>3657.0117856743927</v>
      </c>
      <c r="M83" s="859"/>
      <c r="N83" s="51"/>
    </row>
    <row r="84" spans="1:14" ht="15.75" thickBot="1">
      <c r="B84" s="91" t="s">
        <v>974</v>
      </c>
      <c r="C84" s="92"/>
      <c r="D84" s="92"/>
      <c r="E84" s="92"/>
      <c r="F84" s="92"/>
      <c r="G84" s="92"/>
      <c r="H84" s="92"/>
      <c r="I84" s="93"/>
      <c r="J84" s="94"/>
      <c r="K84" s="305">
        <v>0.05</v>
      </c>
      <c r="L84" s="860">
        <f>N77*K84</f>
        <v>3657.0117856743927</v>
      </c>
      <c r="M84" s="861"/>
      <c r="N84" s="51"/>
    </row>
    <row r="85" spans="1:14" ht="15.75" thickBot="1">
      <c r="B85" s="824" t="s">
        <v>953</v>
      </c>
      <c r="C85" s="825"/>
      <c r="D85" s="825"/>
      <c r="E85" s="825"/>
      <c r="F85" s="825"/>
      <c r="G85" s="825"/>
      <c r="H85" s="825"/>
      <c r="I85" s="825"/>
      <c r="J85" s="825"/>
      <c r="K85" s="825"/>
      <c r="L85" s="825"/>
      <c r="M85" s="826"/>
      <c r="N85" s="52">
        <f>L82+L83+L84</f>
        <v>21942.070714046356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95082.306427534204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9683.862993906203</v>
      </c>
      <c r="L36" s="270"/>
      <c r="M36" s="336">
        <v>3</v>
      </c>
      <c r="N36" s="272">
        <f>K36/M36</f>
        <v>3227.9543313020677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451.0916666666667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3679.0459979687344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38994.989264470583</v>
      </c>
      <c r="N48" s="272">
        <f>K48*M48</f>
        <v>48743.736580588229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48743.736580588229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8">
        <f>VLOOKUP(A60,TRANSPORTE!A1:D117,4,FALSE)</f>
        <v>1122.7940548877348</v>
      </c>
      <c r="M60" s="829"/>
      <c r="N60" s="287">
        <f>K60*L60</f>
        <v>1403.4925686096685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1403.4925686096685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58337.191813833299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11667.438362766661</v>
      </c>
      <c r="M84" s="859"/>
      <c r="N84" s="51"/>
    </row>
    <row r="85" spans="1:14">
      <c r="B85" s="89" t="s">
        <v>973</v>
      </c>
      <c r="C85" s="90"/>
      <c r="D85" s="90"/>
      <c r="E85" s="90"/>
      <c r="F85" s="90"/>
      <c r="G85" s="90"/>
      <c r="H85" s="90"/>
      <c r="I85" s="87"/>
      <c r="J85" s="88"/>
      <c r="K85" s="304">
        <v>0.05</v>
      </c>
      <c r="L85" s="858">
        <f>N79*K85</f>
        <v>2916.8595906916653</v>
      </c>
      <c r="M85" s="859"/>
      <c r="N85" s="51"/>
    </row>
    <row r="86" spans="1:14" ht="15.75" thickBot="1">
      <c r="B86" s="91" t="s">
        <v>974</v>
      </c>
      <c r="C86" s="92"/>
      <c r="D86" s="92"/>
      <c r="E86" s="92"/>
      <c r="F86" s="92"/>
      <c r="G86" s="92"/>
      <c r="H86" s="92"/>
      <c r="I86" s="93"/>
      <c r="J86" s="94"/>
      <c r="K86" s="305">
        <v>0.05</v>
      </c>
      <c r="L86" s="860">
        <f>N79*K86</f>
        <v>2916.8595906916653</v>
      </c>
      <c r="M86" s="861"/>
      <c r="N86" s="51"/>
    </row>
    <row r="87" spans="1:14" ht="15.75" thickBot="1">
      <c r="B87" s="824" t="s">
        <v>953</v>
      </c>
      <c r="C87" s="825"/>
      <c r="D87" s="825"/>
      <c r="E87" s="825"/>
      <c r="F87" s="825"/>
      <c r="G87" s="825"/>
      <c r="H87" s="825"/>
      <c r="I87" s="825"/>
      <c r="J87" s="825"/>
      <c r="K87" s="825"/>
      <c r="L87" s="825"/>
      <c r="M87" s="826"/>
      <c r="N87" s="52">
        <f>L84+L85+L86</f>
        <v>17501.157544149992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75838.349357983287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190261.02380029298</v>
      </c>
      <c r="L36" s="270"/>
      <c r="M36" s="336">
        <v>2.5</v>
      </c>
      <c r="N36" s="272">
        <f>K36/M36</f>
        <v>76104.409520117188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402.04310903601998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76506.452629153209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13531.879808742795</v>
      </c>
      <c r="N48" s="272">
        <f>K48*M48</f>
        <v>13667.198606830223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13667.198606830223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8040.862180720399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98214.513416703834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19642.902683340766</v>
      </c>
      <c r="M84" s="859"/>
      <c r="N84" s="51"/>
    </row>
    <row r="85" spans="1:14">
      <c r="B85" s="89" t="s">
        <v>973</v>
      </c>
      <c r="C85" s="90"/>
      <c r="D85" s="90"/>
      <c r="E85" s="90"/>
      <c r="F85" s="90"/>
      <c r="G85" s="90"/>
      <c r="H85" s="90"/>
      <c r="I85" s="87"/>
      <c r="J85" s="88"/>
      <c r="K85" s="304">
        <v>0.05</v>
      </c>
      <c r="L85" s="858">
        <f>N79*K85</f>
        <v>4910.7256708351915</v>
      </c>
      <c r="M85" s="859"/>
      <c r="N85" s="51"/>
    </row>
    <row r="86" spans="1:14" ht="15.75" thickBot="1">
      <c r="B86" s="91" t="s">
        <v>974</v>
      </c>
      <c r="C86" s="92"/>
      <c r="D86" s="92"/>
      <c r="E86" s="92"/>
      <c r="F86" s="92"/>
      <c r="G86" s="92"/>
      <c r="H86" s="92"/>
      <c r="I86" s="93"/>
      <c r="J86" s="94"/>
      <c r="K86" s="305">
        <v>0.05</v>
      </c>
      <c r="L86" s="860">
        <f>N79*K86</f>
        <v>4910.7256708351915</v>
      </c>
      <c r="M86" s="861"/>
      <c r="N86" s="51"/>
    </row>
    <row r="87" spans="1:14" ht="15.75" thickBot="1">
      <c r="B87" s="824" t="s">
        <v>953</v>
      </c>
      <c r="C87" s="825"/>
      <c r="D87" s="825"/>
      <c r="E87" s="825"/>
      <c r="F87" s="825"/>
      <c r="G87" s="825"/>
      <c r="H87" s="825"/>
      <c r="I87" s="825"/>
      <c r="J87" s="825"/>
      <c r="K87" s="825"/>
      <c r="L87" s="825"/>
      <c r="M87" s="826"/>
      <c r="N87" s="52">
        <f>L84+L85+L86</f>
        <v>29464.354025011151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127678.86744171499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190261.02380029298</v>
      </c>
      <c r="L36" s="270"/>
      <c r="M36" s="336">
        <v>1.25</v>
      </c>
      <c r="N36" s="272">
        <f>K36/M36</f>
        <v>152208.81904023438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1074.7412180720401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153283.56025830642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13531.879808742795</v>
      </c>
      <c r="N48" s="272">
        <f>K48*M48</f>
        <v>13667.198606830223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13667.198606830223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21494.824361440798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188445.58322657744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37689.116645315487</v>
      </c>
      <c r="M84" s="859"/>
      <c r="N84" s="51"/>
    </row>
    <row r="85" spans="1:14">
      <c r="B85" s="89" t="s">
        <v>973</v>
      </c>
      <c r="C85" s="90"/>
      <c r="D85" s="90"/>
      <c r="E85" s="90"/>
      <c r="F85" s="90"/>
      <c r="G85" s="90"/>
      <c r="H85" s="90"/>
      <c r="I85" s="87"/>
      <c r="J85" s="88"/>
      <c r="K85" s="304">
        <v>0.05</v>
      </c>
      <c r="L85" s="858">
        <f>N79*K85</f>
        <v>9422.2791613288719</v>
      </c>
      <c r="M85" s="859"/>
      <c r="N85" s="51"/>
    </row>
    <row r="86" spans="1:14" ht="15.75" thickBot="1">
      <c r="B86" s="91" t="s">
        <v>974</v>
      </c>
      <c r="C86" s="92"/>
      <c r="D86" s="92"/>
      <c r="E86" s="92"/>
      <c r="F86" s="92"/>
      <c r="G86" s="92"/>
      <c r="H86" s="92"/>
      <c r="I86" s="93"/>
      <c r="J86" s="94"/>
      <c r="K86" s="305">
        <v>0.05</v>
      </c>
      <c r="L86" s="860">
        <f>N79*K86</f>
        <v>9422.2791613288719</v>
      </c>
      <c r="M86" s="861"/>
      <c r="N86" s="51"/>
    </row>
    <row r="87" spans="1:14" ht="15.75" thickBot="1">
      <c r="B87" s="824" t="s">
        <v>953</v>
      </c>
      <c r="C87" s="825"/>
      <c r="D87" s="825"/>
      <c r="E87" s="825"/>
      <c r="F87" s="825"/>
      <c r="G87" s="825"/>
      <c r="H87" s="825"/>
      <c r="I87" s="825"/>
      <c r="J87" s="825"/>
      <c r="K87" s="825"/>
      <c r="L87" s="825"/>
      <c r="M87" s="826"/>
      <c r="N87" s="52">
        <f>L84+L85+L86</f>
        <v>56533.674967973231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244979.25819455067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314</v>
      </c>
      <c r="B36" s="837" t="str">
        <f>VLOOKUP(A36,EQUIPOS!A6:D154,3,FALSE)</f>
        <v xml:space="preserve">Retroexcavadora E-200 sobre orugas
</v>
      </c>
      <c r="C36" s="838"/>
      <c r="D36" s="838"/>
      <c r="E36" s="838"/>
      <c r="F36" s="838"/>
      <c r="G36" s="838"/>
      <c r="H36" s="839"/>
      <c r="I36" s="267"/>
      <c r="J36" s="268"/>
      <c r="K36" s="269">
        <f>VLOOKUP(A36,EQUIPOS!A6:D163,4,FALSE)</f>
        <v>132237.62491678639</v>
      </c>
      <c r="L36" s="270"/>
      <c r="M36" s="336">
        <v>23</v>
      </c>
      <c r="N36" s="272">
        <f>K36/M36</f>
        <v>5749.4619529037564</v>
      </c>
    </row>
    <row r="37" spans="1:14">
      <c r="A37" s="113" t="s">
        <v>328</v>
      </c>
      <c r="B37" s="837" t="str">
        <f>VLOOKUP(A37,EQUIPOS!A7:D154,3,FALSE)</f>
        <v xml:space="preserve">Taco metálico o puntal (escamas en concreto)
</v>
      </c>
      <c r="C37" s="838"/>
      <c r="D37" s="838"/>
      <c r="E37" s="838"/>
      <c r="F37" s="838"/>
      <c r="G37" s="838"/>
      <c r="H37" s="839"/>
      <c r="I37" s="421"/>
      <c r="J37" s="422"/>
      <c r="K37" s="269">
        <f>VLOOKUP(A37,EQUIPOS!A7:D164,4,FALSE)</f>
        <v>930.90316634694489</v>
      </c>
      <c r="L37" s="335"/>
      <c r="M37" s="336">
        <v>1</v>
      </c>
      <c r="N37" s="272">
        <f>K37/M37</f>
        <v>930.90316634694489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1074.7412180720401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7755.1063373227416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2120.0821645270435</v>
      </c>
      <c r="N48" s="272">
        <f>K48*M48</f>
        <v>742.02875758446521</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353205.68861020543</v>
      </c>
      <c r="N49" s="272">
        <f>K49*M49</f>
        <v>353205.68861020543</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3343.369573459147</v>
      </c>
      <c r="N50" s="272">
        <f>K50*M50</f>
        <v>12704.804379144758</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375254.54312128667</v>
      </c>
      <c r="N51" s="272">
        <f>K51*M51</f>
        <v>67545.817761831597</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434198.33950876619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8">
        <f>VLOOKUP(A58,TRANSPORTE!A1:D117,4,FALSE)</f>
        <v>1827.0921438627684</v>
      </c>
      <c r="M58" s="829"/>
      <c r="N58" s="287">
        <f>K58*L58</f>
        <v>328.87658589529832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328.87658589529832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21494.824361440798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463777.14679342502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92755.429358685011</v>
      </c>
      <c r="M82" s="859"/>
      <c r="N82" s="51"/>
    </row>
    <row r="83" spans="1:14">
      <c r="B83" s="89" t="s">
        <v>973</v>
      </c>
      <c r="C83" s="90"/>
      <c r="D83" s="90"/>
      <c r="E83" s="90"/>
      <c r="F83" s="90"/>
      <c r="G83" s="90"/>
      <c r="H83" s="90"/>
      <c r="I83" s="87"/>
      <c r="J83" s="88"/>
      <c r="K83" s="304">
        <v>0.05</v>
      </c>
      <c r="L83" s="858">
        <f>N77*K83</f>
        <v>23188.857339671253</v>
      </c>
      <c r="M83" s="859"/>
      <c r="N83" s="51"/>
    </row>
    <row r="84" spans="1:14" ht="15.75" thickBot="1">
      <c r="B84" s="91" t="s">
        <v>974</v>
      </c>
      <c r="C84" s="92"/>
      <c r="D84" s="92"/>
      <c r="E84" s="92"/>
      <c r="F84" s="92"/>
      <c r="G84" s="92"/>
      <c r="H84" s="92"/>
      <c r="I84" s="93"/>
      <c r="J84" s="94"/>
      <c r="K84" s="305">
        <v>0.05</v>
      </c>
      <c r="L84" s="860">
        <f>N77*K84</f>
        <v>23188.857339671253</v>
      </c>
      <c r="M84" s="861"/>
      <c r="N84" s="51"/>
    </row>
    <row r="85" spans="1:14" ht="15.75" thickBot="1">
      <c r="B85" s="824" t="s">
        <v>953</v>
      </c>
      <c r="C85" s="825"/>
      <c r="D85" s="825"/>
      <c r="E85" s="825"/>
      <c r="F85" s="825"/>
      <c r="G85" s="825"/>
      <c r="H85" s="825"/>
      <c r="I85" s="825"/>
      <c r="J85" s="825"/>
      <c r="K85" s="825"/>
      <c r="L85" s="825"/>
      <c r="M85" s="826"/>
      <c r="N85" s="52">
        <f>L82+L83+L84</f>
        <v>139133.14403802753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602910.29083145258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53.737060903601993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5179.3607279395665</v>
      </c>
      <c r="N48" s="272">
        <f>K48*M48</f>
        <v>5179.3607279395665</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809.85018602768525</v>
      </c>
      <c r="N49" s="272">
        <f>K49*M49</f>
        <v>3239.400744110741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8418.7614720503079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537.37060903601991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9009.8691419899296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1801.9738283979859</v>
      </c>
      <c r="M82" s="859"/>
      <c r="N82" s="51"/>
    </row>
    <row r="83" spans="1:14">
      <c r="B83" s="89" t="s">
        <v>973</v>
      </c>
      <c r="C83" s="90"/>
      <c r="D83" s="90"/>
      <c r="E83" s="90"/>
      <c r="F83" s="90"/>
      <c r="G83" s="90"/>
      <c r="H83" s="90"/>
      <c r="I83" s="87"/>
      <c r="J83" s="88"/>
      <c r="K83" s="304">
        <v>0.05</v>
      </c>
      <c r="L83" s="858">
        <f>N77*K83</f>
        <v>450.49345709949648</v>
      </c>
      <c r="M83" s="859"/>
      <c r="N83" s="51"/>
    </row>
    <row r="84" spans="1:14" ht="15.75" thickBot="1">
      <c r="B84" s="91" t="s">
        <v>974</v>
      </c>
      <c r="C84" s="92"/>
      <c r="D84" s="92"/>
      <c r="E84" s="92"/>
      <c r="F84" s="92"/>
      <c r="G84" s="92"/>
      <c r="H84" s="92"/>
      <c r="I84" s="93"/>
      <c r="J84" s="94"/>
      <c r="K84" s="305">
        <v>0.05</v>
      </c>
      <c r="L84" s="860">
        <f>N77*K84</f>
        <v>450.49345709949648</v>
      </c>
      <c r="M84" s="861"/>
      <c r="N84" s="51"/>
    </row>
    <row r="85" spans="1:14" ht="15.75" thickBot="1">
      <c r="B85" s="824" t="s">
        <v>953</v>
      </c>
      <c r="C85" s="825"/>
      <c r="D85" s="825"/>
      <c r="E85" s="825"/>
      <c r="F85" s="825"/>
      <c r="G85" s="825"/>
      <c r="H85" s="825"/>
      <c r="I85" s="825"/>
      <c r="J85" s="825"/>
      <c r="K85" s="825"/>
      <c r="L85" s="825"/>
      <c r="M85" s="826"/>
      <c r="N85" s="52">
        <f>L82+L83+L84</f>
        <v>2702.9607425969789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11712.829884586909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269</v>
      </c>
      <c r="B36" s="837" t="str">
        <f>VLOOKUP(A36,EQUIPOS!A6:D154,3,FALSE)</f>
        <v>Motoniveladora  potencia 215 HP, ancho de cuchilla 4,27 m, peso 18 ton.</v>
      </c>
      <c r="C36" s="838"/>
      <c r="D36" s="838"/>
      <c r="E36" s="838"/>
      <c r="F36" s="838"/>
      <c r="G36" s="838"/>
      <c r="H36" s="839"/>
      <c r="I36" s="267"/>
      <c r="J36" s="268"/>
      <c r="K36" s="269">
        <f>VLOOKUP(A36,EQUIPOS!A6:D163,4,FALSE)</f>
        <v>152581.87490398428</v>
      </c>
      <c r="L36" s="270"/>
      <c r="M36" s="336">
        <v>15</v>
      </c>
      <c r="N36" s="272">
        <f>K36/M36</f>
        <v>10172.124993598953</v>
      </c>
    </row>
    <row r="37" spans="1:14">
      <c r="A37" s="113" t="s">
        <v>365</v>
      </c>
      <c r="B37" s="837" t="str">
        <f>VLOOKUP(A37,EQUIPOS!A7:D154,3,FALSE)</f>
        <v xml:space="preserve">Vibrocompatador, potencia 153 HP, peso 10 Ton. </v>
      </c>
      <c r="C37" s="838"/>
      <c r="D37" s="838"/>
      <c r="E37" s="838"/>
      <c r="F37" s="838"/>
      <c r="G37" s="838"/>
      <c r="H37" s="839"/>
      <c r="I37" s="421"/>
      <c r="J37" s="422"/>
      <c r="K37" s="269">
        <f>VLOOKUP(A37,EQUIPOS!A7:D164,4,FALSE)</f>
        <v>81376.999948791621</v>
      </c>
      <c r="L37" s="335"/>
      <c r="M37" s="336">
        <v>15</v>
      </c>
      <c r="N37" s="272">
        <f>K37/M37</f>
        <v>5425.1333299194412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112.11635150600333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15709.374675024397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37173.611289637141</v>
      </c>
      <c r="N48" s="272">
        <f>K48*M48</f>
        <v>39032.291854119001</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74.20287575844651</v>
      </c>
      <c r="N49" s="272">
        <f>K49*M49</f>
        <v>2226.0862727533954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41258.378126872398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8">
        <f>VLOOKUP(A60,TRANSPORTE!A1:D117,4,FALSE)</f>
        <v>812.88531247861022</v>
      </c>
      <c r="M60" s="829"/>
      <c r="N60" s="287">
        <f>K60*L60</f>
        <v>853.52957810254077</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853.52957810254077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2242.3270301200664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60063.609410119403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12012.721882023881</v>
      </c>
      <c r="M84" s="859"/>
      <c r="N84" s="51"/>
    </row>
    <row r="85" spans="1:14">
      <c r="B85" s="89" t="s">
        <v>973</v>
      </c>
      <c r="C85" s="90"/>
      <c r="D85" s="90"/>
      <c r="E85" s="90"/>
      <c r="F85" s="90"/>
      <c r="G85" s="90"/>
      <c r="H85" s="90"/>
      <c r="I85" s="87"/>
      <c r="J85" s="88"/>
      <c r="K85" s="304">
        <v>0.05</v>
      </c>
      <c r="L85" s="858">
        <f>N79*K85</f>
        <v>3003.1804705059703</v>
      </c>
      <c r="M85" s="859"/>
      <c r="N85" s="51"/>
    </row>
    <row r="86" spans="1:14" ht="15.75" thickBot="1">
      <c r="B86" s="91" t="s">
        <v>974</v>
      </c>
      <c r="C86" s="92"/>
      <c r="D86" s="92"/>
      <c r="E86" s="92"/>
      <c r="F86" s="92"/>
      <c r="G86" s="92"/>
      <c r="H86" s="92"/>
      <c r="I86" s="93"/>
      <c r="J86" s="94"/>
      <c r="K86" s="305">
        <v>0.05</v>
      </c>
      <c r="L86" s="860">
        <f>N79*K86</f>
        <v>3003.1804705059703</v>
      </c>
      <c r="M86" s="861"/>
      <c r="N86" s="51"/>
    </row>
    <row r="87" spans="1:14" ht="15.75" thickBot="1">
      <c r="B87" s="824" t="s">
        <v>953</v>
      </c>
      <c r="C87" s="825"/>
      <c r="D87" s="825"/>
      <c r="E87" s="825"/>
      <c r="F87" s="825"/>
      <c r="G87" s="825"/>
      <c r="H87" s="825"/>
      <c r="I87" s="825"/>
      <c r="J87" s="825"/>
      <c r="K87" s="825"/>
      <c r="L87" s="825"/>
      <c r="M87" s="826"/>
      <c r="N87" s="52">
        <f>L84+L85+L86</f>
        <v>18019.08282303582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78082.69223315522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6118.0271062839156</v>
      </c>
      <c r="N49" s="272">
        <f>K49*M49</f>
        <v>7035.7311722265022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4178.1264847556959</v>
      </c>
      <c r="N50" s="272">
        <f>K50*M50</f>
        <v>8356.2529695113917</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115251.01619351</v>
      </c>
      <c r="N51" s="272">
        <f>K51*M51</f>
        <v>57625.508096755002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117127.86938761309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1126.9034811286238</v>
      </c>
      <c r="M60" s="829"/>
      <c r="N60" s="287">
        <f>K60*L60</f>
        <v>1239.5938292414862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1239.5938292414862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135336.00100661098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27067.200201322197</v>
      </c>
      <c r="M84" s="859"/>
      <c r="N84" s="51"/>
    </row>
    <row r="85" spans="1:14">
      <c r="B85" s="89" t="s">
        <v>973</v>
      </c>
      <c r="C85" s="90"/>
      <c r="D85" s="90"/>
      <c r="E85" s="90"/>
      <c r="F85" s="90"/>
      <c r="G85" s="90"/>
      <c r="H85" s="90"/>
      <c r="I85" s="87"/>
      <c r="J85" s="88"/>
      <c r="K85" s="304">
        <v>0.05</v>
      </c>
      <c r="L85" s="858">
        <f>N79*K85</f>
        <v>6766.8000503305493</v>
      </c>
      <c r="M85" s="859"/>
      <c r="N85" s="51"/>
    </row>
    <row r="86" spans="1:14" ht="15.75" thickBot="1">
      <c r="B86" s="91" t="s">
        <v>974</v>
      </c>
      <c r="C86" s="92"/>
      <c r="D86" s="92"/>
      <c r="E86" s="92"/>
      <c r="F86" s="92"/>
      <c r="G86" s="92"/>
      <c r="H86" s="92"/>
      <c r="I86" s="93"/>
      <c r="J86" s="94"/>
      <c r="K86" s="305">
        <v>0.05</v>
      </c>
      <c r="L86" s="860">
        <f>N79*K86</f>
        <v>6766.8000503305493</v>
      </c>
      <c r="M86" s="861"/>
      <c r="N86" s="51"/>
    </row>
    <row r="87" spans="1:14" ht="15.75" thickBot="1">
      <c r="B87" s="824" t="s">
        <v>953</v>
      </c>
      <c r="C87" s="825"/>
      <c r="D87" s="825"/>
      <c r="E87" s="825"/>
      <c r="F87" s="825"/>
      <c r="G87" s="825"/>
      <c r="H87" s="825"/>
      <c r="I87" s="825"/>
      <c r="J87" s="825"/>
      <c r="K87" s="825"/>
      <c r="L87" s="825"/>
      <c r="M87" s="826"/>
      <c r="N87" s="52">
        <f>L84+L85+L86</f>
        <v>40600.800301983298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175936.80130859429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6118.0271062839156</v>
      </c>
      <c r="N49" s="272">
        <f>K49*M49</f>
        <v>7035.7311722265022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4178.1264847556959</v>
      </c>
      <c r="N50" s="272">
        <f>K50*M50</f>
        <v>8356.2529695113917</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187867.90088631713</v>
      </c>
      <c r="N51" s="272">
        <f>K51*M51</f>
        <v>93933.950443158566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153436.31173401666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1126.9034811286238</v>
      </c>
      <c r="M60" s="829"/>
      <c r="N60" s="287">
        <f>K60*L60</f>
        <v>1239.5938292414862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1239.5938292414862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171644.44335301459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34328.888670602923</v>
      </c>
      <c r="M84" s="859"/>
      <c r="N84" s="51"/>
    </row>
    <row r="85" spans="1:14">
      <c r="B85" s="89" t="s">
        <v>973</v>
      </c>
      <c r="C85" s="90"/>
      <c r="D85" s="90"/>
      <c r="E85" s="90"/>
      <c r="F85" s="90"/>
      <c r="G85" s="90"/>
      <c r="H85" s="90"/>
      <c r="I85" s="87"/>
      <c r="J85" s="88"/>
      <c r="K85" s="304">
        <v>0.05</v>
      </c>
      <c r="L85" s="858">
        <f>N79*K85</f>
        <v>8582.2221676507306</v>
      </c>
      <c r="M85" s="859"/>
      <c r="N85" s="51"/>
    </row>
    <row r="86" spans="1:14" ht="15.75" thickBot="1">
      <c r="B86" s="91" t="s">
        <v>974</v>
      </c>
      <c r="C86" s="92"/>
      <c r="D86" s="92"/>
      <c r="E86" s="92"/>
      <c r="F86" s="92"/>
      <c r="G86" s="92"/>
      <c r="H86" s="92"/>
      <c r="I86" s="93"/>
      <c r="J86" s="94"/>
      <c r="K86" s="305">
        <v>0.05</v>
      </c>
      <c r="L86" s="860">
        <f>N79*K86</f>
        <v>8582.2221676507306</v>
      </c>
      <c r="M86" s="861"/>
      <c r="N86" s="51"/>
    </row>
    <row r="87" spans="1:14" ht="15.75" thickBot="1">
      <c r="B87" s="824" t="s">
        <v>953</v>
      </c>
      <c r="C87" s="825"/>
      <c r="D87" s="825"/>
      <c r="E87" s="825"/>
      <c r="F87" s="825"/>
      <c r="G87" s="825"/>
      <c r="H87" s="825"/>
      <c r="I87" s="825"/>
      <c r="J87" s="825"/>
      <c r="K87" s="825"/>
      <c r="L87" s="825"/>
      <c r="M87" s="826"/>
      <c r="N87" s="52">
        <f>L84+L85+L86</f>
        <v>51493.333005904387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223137.77635891899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6118.0271062839156</v>
      </c>
      <c r="N49" s="272">
        <f>K49*M49</f>
        <v>7035.7311722265022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4178.1264847556959</v>
      </c>
      <c r="N50" s="272">
        <f>K50*M50</f>
        <v>8356.2529695113917</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187867.90088631713</v>
      </c>
      <c r="N51" s="272">
        <f>K51*M51</f>
        <v>93933.950443158566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153436.31173401666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1126.9034811286238</v>
      </c>
      <c r="M60" s="829"/>
      <c r="N60" s="287">
        <f>K60*L60</f>
        <v>1239.5938292414862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1239.5938292414862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171644.44335301459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34328.888670602923</v>
      </c>
      <c r="M84" s="859"/>
      <c r="N84" s="51"/>
    </row>
    <row r="85" spans="1:14">
      <c r="B85" s="89" t="s">
        <v>973</v>
      </c>
      <c r="C85" s="90"/>
      <c r="D85" s="90"/>
      <c r="E85" s="90"/>
      <c r="F85" s="90"/>
      <c r="G85" s="90"/>
      <c r="H85" s="90"/>
      <c r="I85" s="87"/>
      <c r="J85" s="88"/>
      <c r="K85" s="304">
        <v>0.05</v>
      </c>
      <c r="L85" s="858">
        <f>N79*K85</f>
        <v>8582.2221676507306</v>
      </c>
      <c r="M85" s="859"/>
      <c r="N85" s="51"/>
    </row>
    <row r="86" spans="1:14" ht="15.75" thickBot="1">
      <c r="B86" s="91" t="s">
        <v>974</v>
      </c>
      <c r="C86" s="92"/>
      <c r="D86" s="92"/>
      <c r="E86" s="92"/>
      <c r="F86" s="92"/>
      <c r="G86" s="92"/>
      <c r="H86" s="92"/>
      <c r="I86" s="93"/>
      <c r="J86" s="94"/>
      <c r="K86" s="305">
        <v>0.05</v>
      </c>
      <c r="L86" s="860">
        <f>N79*K86</f>
        <v>8582.2221676507306</v>
      </c>
      <c r="M86" s="861"/>
      <c r="N86" s="51"/>
    </row>
    <row r="87" spans="1:14" ht="15.75" thickBot="1">
      <c r="B87" s="824" t="s">
        <v>953</v>
      </c>
      <c r="C87" s="825"/>
      <c r="D87" s="825"/>
      <c r="E87" s="825"/>
      <c r="F87" s="825"/>
      <c r="G87" s="825"/>
      <c r="H87" s="825"/>
      <c r="I87" s="825"/>
      <c r="J87" s="825"/>
      <c r="K87" s="825"/>
      <c r="L87" s="825"/>
      <c r="M87" s="826"/>
      <c r="N87" s="52">
        <f>L84+L85+L86</f>
        <v>51493.333005904387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223137.77635891899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6118.0271062839156</v>
      </c>
      <c r="N49" s="272">
        <f>K49*M49</f>
        <v>7035.7311722265022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4178.1264847556959</v>
      </c>
      <c r="N50" s="272">
        <f>K50*M50</f>
        <v>8356.2529695113917</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184542.51002881012</v>
      </c>
      <c r="N51" s="272">
        <f>K51*M51</f>
        <v>92271.255014405062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151773.61630526316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1126.9034811286238</v>
      </c>
      <c r="M60" s="829"/>
      <c r="N60" s="287">
        <f>K60*L60</f>
        <v>1239.5938292414862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1239.5938292414862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169981.74792426109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33996.349584852222</v>
      </c>
      <c r="M84" s="859"/>
      <c r="N84" s="51"/>
    </row>
    <row r="85" spans="1:14">
      <c r="B85" s="89" t="s">
        <v>973</v>
      </c>
      <c r="C85" s="90"/>
      <c r="D85" s="90"/>
      <c r="E85" s="90"/>
      <c r="F85" s="90"/>
      <c r="G85" s="90"/>
      <c r="H85" s="90"/>
      <c r="I85" s="87"/>
      <c r="J85" s="88"/>
      <c r="K85" s="304">
        <v>0.05</v>
      </c>
      <c r="L85" s="858">
        <f>N79*K85</f>
        <v>8499.0873962130554</v>
      </c>
      <c r="M85" s="859"/>
      <c r="N85" s="51"/>
    </row>
    <row r="86" spans="1:14" ht="15.75" thickBot="1">
      <c r="B86" s="91" t="s">
        <v>974</v>
      </c>
      <c r="C86" s="92"/>
      <c r="D86" s="92"/>
      <c r="E86" s="92"/>
      <c r="F86" s="92"/>
      <c r="G86" s="92"/>
      <c r="H86" s="92"/>
      <c r="I86" s="93"/>
      <c r="J86" s="94"/>
      <c r="K86" s="305">
        <v>0.05</v>
      </c>
      <c r="L86" s="860">
        <f>N79*K86</f>
        <v>8499.0873962130554</v>
      </c>
      <c r="M86" s="861"/>
      <c r="N86" s="51"/>
    </row>
    <row r="87" spans="1:14" ht="15.75" thickBot="1">
      <c r="B87" s="824" t="s">
        <v>953</v>
      </c>
      <c r="C87" s="825"/>
      <c r="D87" s="825"/>
      <c r="E87" s="825"/>
      <c r="F87" s="825"/>
      <c r="G87" s="825"/>
      <c r="H87" s="825"/>
      <c r="I87" s="825"/>
      <c r="J87" s="825"/>
      <c r="K87" s="825"/>
      <c r="L87" s="825"/>
      <c r="M87" s="826"/>
      <c r="N87" s="52">
        <f>L84+L85+L86</f>
        <v>50994.524377278336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220976.27230153943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6118.0271062839156</v>
      </c>
      <c r="N49" s="272">
        <f>K49*M49</f>
        <v>3059.0135531419578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4178.1264847556959</v>
      </c>
      <c r="N50" s="272">
        <f>K50*M50</f>
        <v>4178.1264847556959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65755.408373888509</v>
      </c>
      <c r="N51" s="272">
        <f>K51*M51</f>
        <v>65755.408373888509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117102.92556090635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1126.9034811286238</v>
      </c>
      <c r="M60" s="829"/>
      <c r="N60" s="287">
        <f>K60*L60</f>
        <v>1239.5938292414862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1239.5938292414862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135311.05717990425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27062.211435980851</v>
      </c>
      <c r="M84" s="859"/>
      <c r="N84" s="51"/>
    </row>
    <row r="85" spans="1:14">
      <c r="B85" s="89" t="s">
        <v>973</v>
      </c>
      <c r="C85" s="90"/>
      <c r="D85" s="90"/>
      <c r="E85" s="90"/>
      <c r="F85" s="90"/>
      <c r="G85" s="90"/>
      <c r="H85" s="90"/>
      <c r="I85" s="87"/>
      <c r="J85" s="88"/>
      <c r="K85" s="304">
        <v>0.05</v>
      </c>
      <c r="L85" s="858">
        <f>N79*K85</f>
        <v>6765.5528589952128</v>
      </c>
      <c r="M85" s="859"/>
      <c r="N85" s="51"/>
    </row>
    <row r="86" spans="1:14" ht="15.75" thickBot="1">
      <c r="B86" s="91" t="s">
        <v>974</v>
      </c>
      <c r="C86" s="92"/>
      <c r="D86" s="92"/>
      <c r="E86" s="92"/>
      <c r="F86" s="92"/>
      <c r="G86" s="92"/>
      <c r="H86" s="92"/>
      <c r="I86" s="93"/>
      <c r="J86" s="94"/>
      <c r="K86" s="305">
        <v>0.05</v>
      </c>
      <c r="L86" s="860">
        <f>N79*K86</f>
        <v>6765.5528589952128</v>
      </c>
      <c r="M86" s="861"/>
      <c r="N86" s="51"/>
    </row>
    <row r="87" spans="1:14" ht="15.75" thickBot="1">
      <c r="B87" s="824" t="s">
        <v>953</v>
      </c>
      <c r="C87" s="825"/>
      <c r="D87" s="825"/>
      <c r="E87" s="825"/>
      <c r="F87" s="825"/>
      <c r="G87" s="825"/>
      <c r="H87" s="825"/>
      <c r="I87" s="825"/>
      <c r="J87" s="825"/>
      <c r="K87" s="825"/>
      <c r="L87" s="825"/>
      <c r="M87" s="826"/>
      <c r="N87" s="52">
        <f>L84+L85+L86</f>
        <v>40593.317153971278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175904.37433387554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6118.0271062839156</v>
      </c>
      <c r="N49" s="272">
        <f>K49*M49</f>
        <v>3059.0135531419578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4178.1264847556959</v>
      </c>
      <c r="N50" s="272">
        <f>K50*M50</f>
        <v>4178.1264847556959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65755.408373888509</v>
      </c>
      <c r="N51" s="272">
        <f>K51*M51</f>
        <v>65755.408373888509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117102.92556090635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1126.9034811286238</v>
      </c>
      <c r="M60" s="829"/>
      <c r="N60" s="287">
        <f>K60*L60</f>
        <v>1239.5938292414862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1239.5938292414862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135311.05717990425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27062.211435980851</v>
      </c>
      <c r="M84" s="859"/>
      <c r="N84" s="51"/>
    </row>
    <row r="85" spans="1:14">
      <c r="B85" s="89" t="s">
        <v>973</v>
      </c>
      <c r="C85" s="90"/>
      <c r="D85" s="90"/>
      <c r="E85" s="90"/>
      <c r="F85" s="90"/>
      <c r="G85" s="90"/>
      <c r="H85" s="90"/>
      <c r="I85" s="87"/>
      <c r="J85" s="88"/>
      <c r="K85" s="304">
        <v>0.05</v>
      </c>
      <c r="L85" s="858">
        <f>N79*K85</f>
        <v>6765.5528589952128</v>
      </c>
      <c r="M85" s="859"/>
      <c r="N85" s="51"/>
    </row>
    <row r="86" spans="1:14" ht="15.75" thickBot="1">
      <c r="B86" s="91" t="s">
        <v>974</v>
      </c>
      <c r="C86" s="92"/>
      <c r="D86" s="92"/>
      <c r="E86" s="92"/>
      <c r="F86" s="92"/>
      <c r="G86" s="92"/>
      <c r="H86" s="92"/>
      <c r="I86" s="93"/>
      <c r="J86" s="94"/>
      <c r="K86" s="305">
        <v>0.05</v>
      </c>
      <c r="L86" s="860">
        <f>N79*K86</f>
        <v>6765.5528589952128</v>
      </c>
      <c r="M86" s="861"/>
      <c r="N86" s="51"/>
    </row>
    <row r="87" spans="1:14" ht="15.75" thickBot="1">
      <c r="B87" s="824" t="s">
        <v>953</v>
      </c>
      <c r="C87" s="825"/>
      <c r="D87" s="825"/>
      <c r="E87" s="825"/>
      <c r="F87" s="825"/>
      <c r="G87" s="825"/>
      <c r="H87" s="825"/>
      <c r="I87" s="825"/>
      <c r="J87" s="825"/>
      <c r="K87" s="825"/>
      <c r="L87" s="825"/>
      <c r="M87" s="826"/>
      <c r="N87" s="52">
        <f>L84+L85+L86</f>
        <v>40593.317153971278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175904.37433387554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6118.0271062839156</v>
      </c>
      <c r="N49" s="272">
        <f>K49*M49</f>
        <v>3059.0135531419578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4178.1264847556959</v>
      </c>
      <c r="N50" s="272">
        <f>K50*M50</f>
        <v>4178.1264847556959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65755.408373888509</v>
      </c>
      <c r="N51" s="272">
        <f>K51*M51</f>
        <v>65755.408373888509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117102.92556090635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1126.9034811286238</v>
      </c>
      <c r="M60" s="829"/>
      <c r="N60" s="287">
        <f>K60*L60</f>
        <v>1239.5938292414862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1239.5938292414862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135311.05717990425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27062.211435980851</v>
      </c>
      <c r="M84" s="859"/>
      <c r="N84" s="51"/>
    </row>
    <row r="85" spans="1:14">
      <c r="B85" s="89" t="s">
        <v>973</v>
      </c>
      <c r="C85" s="90"/>
      <c r="D85" s="90"/>
      <c r="E85" s="90"/>
      <c r="F85" s="90"/>
      <c r="G85" s="90"/>
      <c r="H85" s="90"/>
      <c r="I85" s="87"/>
      <c r="J85" s="88"/>
      <c r="K85" s="304">
        <v>0.05</v>
      </c>
      <c r="L85" s="858">
        <f>N79*K85</f>
        <v>6765.5528589952128</v>
      </c>
      <c r="M85" s="859"/>
      <c r="N85" s="51"/>
    </row>
    <row r="86" spans="1:14" ht="15.75" thickBot="1">
      <c r="B86" s="91" t="s">
        <v>974</v>
      </c>
      <c r="C86" s="92"/>
      <c r="D86" s="92"/>
      <c r="E86" s="92"/>
      <c r="F86" s="92"/>
      <c r="G86" s="92"/>
      <c r="H86" s="92"/>
      <c r="I86" s="93"/>
      <c r="J86" s="94"/>
      <c r="K86" s="305">
        <v>0.05</v>
      </c>
      <c r="L86" s="860">
        <f>N79*K86</f>
        <v>6765.5528589952128</v>
      </c>
      <c r="M86" s="861"/>
      <c r="N86" s="51"/>
    </row>
    <row r="87" spans="1:14" ht="15.75" thickBot="1">
      <c r="B87" s="824" t="s">
        <v>953</v>
      </c>
      <c r="C87" s="825"/>
      <c r="D87" s="825"/>
      <c r="E87" s="825"/>
      <c r="F87" s="825"/>
      <c r="G87" s="825"/>
      <c r="H87" s="825"/>
      <c r="I87" s="825"/>
      <c r="J87" s="825"/>
      <c r="K87" s="825"/>
      <c r="L87" s="825"/>
      <c r="M87" s="826"/>
      <c r="N87" s="52">
        <f>L84+L85+L86</f>
        <v>40593.317153971278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175904.37433387554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40100.342862836544</v>
      </c>
      <c r="N48" s="272">
        <f>K48*M48</f>
        <v>44110.377149120199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6118.0271062839156</v>
      </c>
      <c r="N49" s="272">
        <f>K49*M49</f>
        <v>3059.0135531419578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4178.1264847556959</v>
      </c>
      <c r="N50" s="272">
        <f>K50*M50</f>
        <v>4178.1264847556959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65755.408373888509</v>
      </c>
      <c r="N51" s="272">
        <f>K51*M51</f>
        <v>65755.408373888509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117102.92556090635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1126.9034811286238</v>
      </c>
      <c r="M60" s="829"/>
      <c r="N60" s="287">
        <f>K60*L60</f>
        <v>1239.5938292414862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1239.5938292414862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135311.05717990425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27062.211435980851</v>
      </c>
      <c r="M84" s="859"/>
      <c r="N84" s="51"/>
    </row>
    <row r="85" spans="1:14">
      <c r="B85" s="89" t="s">
        <v>973</v>
      </c>
      <c r="C85" s="90"/>
      <c r="D85" s="90"/>
      <c r="E85" s="90"/>
      <c r="F85" s="90"/>
      <c r="G85" s="90"/>
      <c r="H85" s="90"/>
      <c r="I85" s="87"/>
      <c r="J85" s="88"/>
      <c r="K85" s="304">
        <v>0.05</v>
      </c>
      <c r="L85" s="858">
        <f>N79*K85</f>
        <v>6765.5528589952128</v>
      </c>
      <c r="M85" s="859"/>
      <c r="N85" s="51"/>
    </row>
    <row r="86" spans="1:14" ht="15.75" thickBot="1">
      <c r="B86" s="91" t="s">
        <v>974</v>
      </c>
      <c r="C86" s="92"/>
      <c r="D86" s="92"/>
      <c r="E86" s="92"/>
      <c r="F86" s="92"/>
      <c r="G86" s="92"/>
      <c r="H86" s="92"/>
      <c r="I86" s="93"/>
      <c r="J86" s="94"/>
      <c r="K86" s="305">
        <v>0.05</v>
      </c>
      <c r="L86" s="860">
        <f>N79*K86</f>
        <v>6765.5528589952128</v>
      </c>
      <c r="M86" s="861"/>
      <c r="N86" s="51"/>
    </row>
    <row r="87" spans="1:14" ht="15.75" thickBot="1">
      <c r="B87" s="824" t="s">
        <v>953</v>
      </c>
      <c r="C87" s="825"/>
      <c r="D87" s="825"/>
      <c r="E87" s="825"/>
      <c r="F87" s="825"/>
      <c r="G87" s="825"/>
      <c r="H87" s="825"/>
      <c r="I87" s="825"/>
      <c r="J87" s="825"/>
      <c r="K87" s="825"/>
      <c r="L87" s="825"/>
      <c r="M87" s="826"/>
      <c r="N87" s="52">
        <f>L84+L85+L86</f>
        <v>40593.317153971278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175904.37433387554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7393.0711528410002</v>
      </c>
      <c r="N48" s="272">
        <f>K48*M48</f>
        <v>9610.9924986933001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9610.9924986933001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11227.04371676534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2245.4087433530681</v>
      </c>
      <c r="M84" s="859"/>
      <c r="N84" s="51"/>
    </row>
    <row r="85" spans="1:14">
      <c r="B85" s="89" t="s">
        <v>973</v>
      </c>
      <c r="C85" s="90"/>
      <c r="D85" s="90"/>
      <c r="E85" s="90"/>
      <c r="F85" s="90"/>
      <c r="G85" s="90"/>
      <c r="H85" s="90"/>
      <c r="I85" s="87"/>
      <c r="J85" s="88"/>
      <c r="K85" s="304">
        <v>0.05</v>
      </c>
      <c r="L85" s="858">
        <f>N79*K85</f>
        <v>561.35218583826702</v>
      </c>
      <c r="M85" s="859"/>
      <c r="N85" s="51"/>
    </row>
    <row r="86" spans="1:14" ht="15.75" thickBot="1">
      <c r="B86" s="91" t="s">
        <v>974</v>
      </c>
      <c r="C86" s="92"/>
      <c r="D86" s="92"/>
      <c r="E86" s="92"/>
      <c r="F86" s="92"/>
      <c r="G86" s="92"/>
      <c r="H86" s="92"/>
      <c r="I86" s="93"/>
      <c r="J86" s="94"/>
      <c r="K86" s="305">
        <v>0.05</v>
      </c>
      <c r="L86" s="860">
        <f>N79*K86</f>
        <v>561.35218583826702</v>
      </c>
      <c r="M86" s="861"/>
      <c r="N86" s="51"/>
    </row>
    <row r="87" spans="1:14" ht="15.75" thickBot="1">
      <c r="B87" s="824" t="s">
        <v>953</v>
      </c>
      <c r="C87" s="825"/>
      <c r="D87" s="825"/>
      <c r="E87" s="825"/>
      <c r="F87" s="825"/>
      <c r="G87" s="825"/>
      <c r="H87" s="825"/>
      <c r="I87" s="825"/>
      <c r="J87" s="825"/>
      <c r="K87" s="825"/>
      <c r="L87" s="825"/>
      <c r="M87" s="826"/>
      <c r="N87" s="52">
        <f>L84+L85+L86</f>
        <v>3368.1131150296019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14595.156831794942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17673.573927469817</v>
      </c>
      <c r="N48" s="272">
        <f>K48*M48</f>
        <v>22975.646105710763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22975.646105710763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24591.697323782802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4918.339464756561</v>
      </c>
      <c r="M84" s="859"/>
      <c r="N84" s="51"/>
    </row>
    <row r="85" spans="1:14">
      <c r="B85" s="89" t="s">
        <v>973</v>
      </c>
      <c r="C85" s="90"/>
      <c r="D85" s="90"/>
      <c r="E85" s="90"/>
      <c r="F85" s="90"/>
      <c r="G85" s="90"/>
      <c r="H85" s="90"/>
      <c r="I85" s="87"/>
      <c r="J85" s="88"/>
      <c r="K85" s="304">
        <v>0.05</v>
      </c>
      <c r="L85" s="858">
        <f>N79*K85</f>
        <v>1229.5848661891403</v>
      </c>
      <c r="M85" s="859"/>
      <c r="N85" s="51"/>
    </row>
    <row r="86" spans="1:14" ht="15.75" thickBot="1">
      <c r="B86" s="91" t="s">
        <v>974</v>
      </c>
      <c r="C86" s="92"/>
      <c r="D86" s="92"/>
      <c r="E86" s="92"/>
      <c r="F86" s="92"/>
      <c r="G86" s="92"/>
      <c r="H86" s="92"/>
      <c r="I86" s="93"/>
      <c r="J86" s="94"/>
      <c r="K86" s="305">
        <v>0.05</v>
      </c>
      <c r="L86" s="860">
        <f>N79*K86</f>
        <v>1229.5848661891403</v>
      </c>
      <c r="M86" s="861"/>
      <c r="N86" s="51"/>
    </row>
    <row r="87" spans="1:14" ht="15.75" thickBot="1">
      <c r="B87" s="824" t="s">
        <v>953</v>
      </c>
      <c r="C87" s="825"/>
      <c r="D87" s="825"/>
      <c r="E87" s="825"/>
      <c r="F87" s="825"/>
      <c r="G87" s="825"/>
      <c r="H87" s="825"/>
      <c r="I87" s="825"/>
      <c r="J87" s="825"/>
      <c r="K87" s="825"/>
      <c r="L87" s="825"/>
      <c r="M87" s="826"/>
      <c r="N87" s="52">
        <f>L84+L85+L86</f>
        <v>7377.509197134842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31969.206520917644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7393.0711528410002</v>
      </c>
      <c r="N48" s="272">
        <f>K48*M48</f>
        <v>9610.9924986933001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9610.9924986933001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11227.04371676534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2245.4087433530681</v>
      </c>
      <c r="M84" s="859"/>
      <c r="N84" s="51"/>
    </row>
    <row r="85" spans="1:14">
      <c r="B85" s="89" t="s">
        <v>973</v>
      </c>
      <c r="C85" s="90"/>
      <c r="D85" s="90"/>
      <c r="E85" s="90"/>
      <c r="F85" s="90"/>
      <c r="G85" s="90"/>
      <c r="H85" s="90"/>
      <c r="I85" s="87"/>
      <c r="J85" s="88"/>
      <c r="K85" s="304">
        <v>0.05</v>
      </c>
      <c r="L85" s="858">
        <f>N79*K85</f>
        <v>561.35218583826702</v>
      </c>
      <c r="M85" s="859"/>
      <c r="N85" s="51"/>
    </row>
    <row r="86" spans="1:14" ht="15.75" thickBot="1">
      <c r="B86" s="91" t="s">
        <v>974</v>
      </c>
      <c r="C86" s="92"/>
      <c r="D86" s="92"/>
      <c r="E86" s="92"/>
      <c r="F86" s="92"/>
      <c r="G86" s="92"/>
      <c r="H86" s="92"/>
      <c r="I86" s="93"/>
      <c r="J86" s="94"/>
      <c r="K86" s="305">
        <v>0.05</v>
      </c>
      <c r="L86" s="860">
        <f>N79*K86</f>
        <v>561.35218583826702</v>
      </c>
      <c r="M86" s="861"/>
      <c r="N86" s="51"/>
    </row>
    <row r="87" spans="1:14" ht="15.75" thickBot="1">
      <c r="B87" s="824" t="s">
        <v>953</v>
      </c>
      <c r="C87" s="825"/>
      <c r="D87" s="825"/>
      <c r="E87" s="825"/>
      <c r="F87" s="825"/>
      <c r="G87" s="825"/>
      <c r="H87" s="825"/>
      <c r="I87" s="825"/>
      <c r="J87" s="825"/>
      <c r="K87" s="825"/>
      <c r="L87" s="825"/>
      <c r="M87" s="826"/>
      <c r="N87" s="52">
        <f>L84+L85+L86</f>
        <v>3368.1131150296019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14595.156831794942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17673.573927469817</v>
      </c>
      <c r="N48" s="272">
        <f>K48*M48</f>
        <v>22975.646105710763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22975.646105710763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24591.697323782802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4918.339464756561</v>
      </c>
      <c r="M84" s="859"/>
      <c r="N84" s="51"/>
    </row>
    <row r="85" spans="1:14">
      <c r="B85" s="89" t="s">
        <v>973</v>
      </c>
      <c r="C85" s="90"/>
      <c r="D85" s="90"/>
      <c r="E85" s="90"/>
      <c r="F85" s="90"/>
      <c r="G85" s="90"/>
      <c r="H85" s="90"/>
      <c r="I85" s="87"/>
      <c r="J85" s="88"/>
      <c r="K85" s="304">
        <v>0.05</v>
      </c>
      <c r="L85" s="858">
        <f>N79*K85</f>
        <v>1229.5848661891403</v>
      </c>
      <c r="M85" s="859"/>
      <c r="N85" s="51"/>
    </row>
    <row r="86" spans="1:14" ht="15.75" thickBot="1">
      <c r="B86" s="91" t="s">
        <v>974</v>
      </c>
      <c r="C86" s="92"/>
      <c r="D86" s="92"/>
      <c r="E86" s="92"/>
      <c r="F86" s="92"/>
      <c r="G86" s="92"/>
      <c r="H86" s="92"/>
      <c r="I86" s="93"/>
      <c r="J86" s="94"/>
      <c r="K86" s="305">
        <v>0.05</v>
      </c>
      <c r="L86" s="860">
        <f>N79*K86</f>
        <v>1229.5848661891403</v>
      </c>
      <c r="M86" s="861"/>
      <c r="N86" s="51"/>
    </row>
    <row r="87" spans="1:14" ht="15.75" thickBot="1">
      <c r="B87" s="824" t="s">
        <v>953</v>
      </c>
      <c r="C87" s="825"/>
      <c r="D87" s="825"/>
      <c r="E87" s="825"/>
      <c r="F87" s="825"/>
      <c r="G87" s="825"/>
      <c r="H87" s="825"/>
      <c r="I87" s="825"/>
      <c r="J87" s="825"/>
      <c r="K87" s="825"/>
      <c r="L87" s="825"/>
      <c r="M87" s="826"/>
      <c r="N87" s="52">
        <f>L84+L85+L86</f>
        <v>7377.509197134842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31969.206520917644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122065.49992318742</v>
      </c>
      <c r="L36" s="270"/>
      <c r="M36" s="336">
        <v>15</v>
      </c>
      <c r="N36" s="272">
        <f>K36/M36</f>
        <v>8137.6999948791617</v>
      </c>
    </row>
    <row r="37" spans="1:14">
      <c r="A37" s="113" t="s">
        <v>174</v>
      </c>
      <c r="B37" s="837" t="str">
        <f>VLOOKUP(A37,EQUIPOS!A7:D154,3,FALSE)</f>
        <v>Compactador vibratorio tipo DD-20</v>
      </c>
      <c r="C37" s="838"/>
      <c r="D37" s="838"/>
      <c r="E37" s="838"/>
      <c r="F37" s="838"/>
      <c r="G37" s="838"/>
      <c r="H37" s="839"/>
      <c r="I37" s="421"/>
      <c r="J37" s="422"/>
      <c r="K37" s="269">
        <f>VLOOKUP(A37,EQUIPOS!A7:D164,4,FALSE)</f>
        <v>71765.662603839359</v>
      </c>
      <c r="L37" s="335"/>
      <c r="M37" s="336">
        <v>15</v>
      </c>
      <c r="N37" s="272">
        <f>K37/M37</f>
        <v>4784.377506922624</v>
      </c>
    </row>
    <row r="38" spans="1:14">
      <c r="A38" s="113" t="s">
        <v>269</v>
      </c>
      <c r="B38" s="837" t="str">
        <f>VLOOKUP(A38,EQUIPOS!A8:D154,3,FALSE)</f>
        <v>Motoniveladora  potencia 215 HP, ancho de cuchilla 4,27 m, peso 18 ton.</v>
      </c>
      <c r="C38" s="838"/>
      <c r="D38" s="838"/>
      <c r="E38" s="838"/>
      <c r="F38" s="838"/>
      <c r="G38" s="838"/>
      <c r="H38" s="839"/>
      <c r="I38" s="328"/>
      <c r="J38" s="330"/>
      <c r="K38" s="269">
        <f>VLOOKUP(A38,EQUIPOS!A8:D165,4,FALSE)</f>
        <v>152581.87490398428</v>
      </c>
      <c r="L38" s="423"/>
      <c r="M38" s="424">
        <v>15</v>
      </c>
      <c r="N38" s="272">
        <f>K38/M38</f>
        <v>10172.124993598953</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N75*M41</f>
        <v>44.846540602401326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23139.049036003136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37173.611289637141</v>
      </c>
      <c r="N48" s="272">
        <f>K48*M48</f>
        <v>48325.694676528285</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74.20287575844651</v>
      </c>
      <c r="N49" s="272">
        <f>K49*M49</f>
        <v>2226.0862727533954</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0" t="s">
        <v>953</v>
      </c>
      <c r="C53" s="831"/>
      <c r="D53" s="831"/>
      <c r="E53" s="831"/>
      <c r="F53" s="831"/>
      <c r="G53" s="831"/>
      <c r="H53" s="831"/>
      <c r="I53" s="831"/>
      <c r="J53" s="831"/>
      <c r="K53" s="831"/>
      <c r="L53" s="831"/>
      <c r="M53" s="832"/>
      <c r="N53" s="104">
        <f>SUM(N48:N52)</f>
        <v>50551.780949281681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8">
        <f>VLOOKUP(A58,TRANSPORTE!A1:D117,4,FALSE)</f>
        <v>812.88531247861022</v>
      </c>
      <c r="M58" s="829"/>
      <c r="N58" s="287">
        <f>K58*L58</f>
        <v>1056.7509062221934</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1056.7509062221934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2242.3270301200664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76989.907921627077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15397.981584325416</v>
      </c>
      <c r="M82" s="859"/>
      <c r="N82" s="51"/>
    </row>
    <row r="83" spans="1:14">
      <c r="B83" s="89" t="s">
        <v>973</v>
      </c>
      <c r="C83" s="90"/>
      <c r="D83" s="90"/>
      <c r="E83" s="90"/>
      <c r="F83" s="90"/>
      <c r="G83" s="90"/>
      <c r="H83" s="90"/>
      <c r="I83" s="87"/>
      <c r="J83" s="88"/>
      <c r="K83" s="304">
        <v>0.05</v>
      </c>
      <c r="L83" s="858">
        <f>N77*K83</f>
        <v>3849.4953960813541</v>
      </c>
      <c r="M83" s="859"/>
      <c r="N83" s="51"/>
    </row>
    <row r="84" spans="1:14" ht="15.75" thickBot="1">
      <c r="B84" s="91" t="s">
        <v>974</v>
      </c>
      <c r="C84" s="92"/>
      <c r="D84" s="92"/>
      <c r="E84" s="92"/>
      <c r="F84" s="92"/>
      <c r="G84" s="92"/>
      <c r="H84" s="92"/>
      <c r="I84" s="93"/>
      <c r="J84" s="94"/>
      <c r="K84" s="305">
        <v>0.05</v>
      </c>
      <c r="L84" s="860">
        <f>N77*K84</f>
        <v>3849.4953960813541</v>
      </c>
      <c r="M84" s="861"/>
      <c r="N84" s="51"/>
    </row>
    <row r="85" spans="1:14" ht="15.75" thickBot="1">
      <c r="B85" s="824" t="s">
        <v>953</v>
      </c>
      <c r="C85" s="825"/>
      <c r="D85" s="825"/>
      <c r="E85" s="825"/>
      <c r="F85" s="825"/>
      <c r="G85" s="825"/>
      <c r="H85" s="825"/>
      <c r="I85" s="825"/>
      <c r="J85" s="825"/>
      <c r="K85" s="825"/>
      <c r="L85" s="825"/>
      <c r="M85" s="826"/>
      <c r="N85" s="52">
        <f>L82+L83+L84</f>
        <v>23096.972376488124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100086.8802981152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106.68624361440799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12720.492987162259</v>
      </c>
      <c r="N48" s="272">
        <f>K48*M48</f>
        <v>8904.3450910135798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8904.3450910135798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2133.7248722881595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11144.756206916147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2228.9512413832294</v>
      </c>
      <c r="M84" s="859"/>
      <c r="N84" s="51"/>
    </row>
    <row r="85" spans="1:14">
      <c r="B85" s="89" t="s">
        <v>973</v>
      </c>
      <c r="C85" s="90"/>
      <c r="D85" s="90"/>
      <c r="E85" s="90"/>
      <c r="F85" s="90"/>
      <c r="G85" s="90"/>
      <c r="H85" s="90"/>
      <c r="I85" s="87"/>
      <c r="J85" s="88"/>
      <c r="K85" s="304">
        <v>0.05</v>
      </c>
      <c r="L85" s="858">
        <f>N79*K85</f>
        <v>557.23781034580736</v>
      </c>
      <c r="M85" s="859"/>
      <c r="N85" s="51"/>
    </row>
    <row r="86" spans="1:14" ht="15.75" thickBot="1">
      <c r="B86" s="91" t="s">
        <v>974</v>
      </c>
      <c r="C86" s="92"/>
      <c r="D86" s="92"/>
      <c r="E86" s="92"/>
      <c r="F86" s="92"/>
      <c r="G86" s="92"/>
      <c r="H86" s="92"/>
      <c r="I86" s="93"/>
      <c r="J86" s="94"/>
      <c r="K86" s="305">
        <v>0.05</v>
      </c>
      <c r="L86" s="860">
        <f>N79*K86</f>
        <v>557.23781034580736</v>
      </c>
      <c r="M86" s="861"/>
      <c r="N86" s="51"/>
    </row>
    <row r="87" spans="1:14" ht="15.75" thickBot="1">
      <c r="B87" s="824" t="s">
        <v>953</v>
      </c>
      <c r="C87" s="825"/>
      <c r="D87" s="825"/>
      <c r="E87" s="825"/>
      <c r="F87" s="825"/>
      <c r="G87" s="825"/>
      <c r="H87" s="825"/>
      <c r="I87" s="825"/>
      <c r="J87" s="825"/>
      <c r="K87" s="825"/>
      <c r="L87" s="825"/>
      <c r="M87" s="826"/>
      <c r="N87" s="52">
        <f>L84+L85+L86</f>
        <v>3343.4268620748439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52">
        <f>N79+N87</f>
        <v>14488.183068990991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537.37060903602003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77809.402650659744</v>
      </c>
      <c r="N48" s="272">
        <f>K48*M48</f>
        <v>15561.88053013195</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2822.9697531817933</v>
      </c>
      <c r="N49" s="272">
        <f>K49*M49</f>
        <v>2964.1182408408831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18525.998770972834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10747.412180720399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29810.781560729254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5962.1563121458512</v>
      </c>
      <c r="M84" s="859"/>
      <c r="N84" s="51"/>
    </row>
    <row r="85" spans="1:14">
      <c r="B85" s="89" t="s">
        <v>973</v>
      </c>
      <c r="C85" s="90"/>
      <c r="D85" s="90"/>
      <c r="E85" s="90"/>
      <c r="F85" s="90"/>
      <c r="G85" s="90"/>
      <c r="H85" s="90"/>
      <c r="I85" s="87"/>
      <c r="J85" s="88"/>
      <c r="K85" s="304">
        <v>0.05</v>
      </c>
      <c r="L85" s="858">
        <f>N79*K85</f>
        <v>1490.5390780364628</v>
      </c>
      <c r="M85" s="859"/>
      <c r="N85" s="51"/>
    </row>
    <row r="86" spans="1:14" ht="15.75" thickBot="1">
      <c r="B86" s="91" t="s">
        <v>974</v>
      </c>
      <c r="C86" s="92"/>
      <c r="D86" s="92"/>
      <c r="E86" s="92"/>
      <c r="F86" s="92"/>
      <c r="G86" s="92"/>
      <c r="H86" s="92"/>
      <c r="I86" s="93"/>
      <c r="J86" s="94"/>
      <c r="K86" s="305">
        <v>0.05</v>
      </c>
      <c r="L86" s="860">
        <f>N79*K86</f>
        <v>1490.5390780364628</v>
      </c>
      <c r="M86" s="861"/>
      <c r="N86" s="51"/>
    </row>
    <row r="87" spans="1:14" ht="15.75" thickBot="1">
      <c r="B87" s="824" t="s">
        <v>953</v>
      </c>
      <c r="C87" s="825"/>
      <c r="D87" s="825"/>
      <c r="E87" s="825"/>
      <c r="F87" s="825"/>
      <c r="G87" s="825"/>
      <c r="H87" s="825"/>
      <c r="I87" s="825"/>
      <c r="J87" s="825"/>
      <c r="K87" s="825"/>
      <c r="L87" s="825"/>
      <c r="M87" s="826"/>
      <c r="N87" s="52">
        <f>L84+L85+L86</f>
        <v>8943.2344682187777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38754.016028948034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55692.38433995426</v>
      </c>
      <c r="L36" s="270"/>
      <c r="M36" s="336">
        <v>1500</v>
      </c>
      <c r="N36" s="272">
        <f>K36/M36</f>
        <v>37.128256226636175</v>
      </c>
    </row>
    <row r="37" spans="1:14">
      <c r="A37" s="113" t="s">
        <v>361</v>
      </c>
      <c r="B37" s="837" t="str">
        <f>VLOOKUP(A37,EQUIPOS!A7:D154,3,FALSE)</f>
        <v>Vehículo delineador</v>
      </c>
      <c r="C37" s="838"/>
      <c r="D37" s="838"/>
      <c r="E37" s="838"/>
      <c r="F37" s="838"/>
      <c r="G37" s="838"/>
      <c r="H37" s="839"/>
      <c r="I37" s="421"/>
      <c r="J37" s="422"/>
      <c r="K37" s="269">
        <f>VLOOKUP(A37,EQUIPOS!A7:D164,4,FALSE)</f>
        <v>128539.47828973668</v>
      </c>
      <c r="L37" s="335"/>
      <c r="M37" s="336">
        <v>1500</v>
      </c>
      <c r="N37" s="272">
        <f>K37/M37</f>
        <v>85.692985526491128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0.22423270301200668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123.04547445613932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6195.6018816061905</v>
      </c>
      <c r="N48" s="272">
        <f>K48*M48</f>
        <v>284.99768655388476</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84968.254376313474</v>
      </c>
      <c r="N49" s="272">
        <f>K49*M49</f>
        <v>1189.5555612683886</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25440.985974324518</v>
      </c>
      <c r="N50" s="272">
        <f>K50*M50</f>
        <v>10.939623968959543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1485.4928717912328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22.423270301200667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1630.9616165485729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326.1923233097146</v>
      </c>
      <c r="M84" s="859"/>
      <c r="N84" s="51"/>
    </row>
    <row r="85" spans="1:14">
      <c r="B85" s="89" t="s">
        <v>973</v>
      </c>
      <c r="C85" s="90"/>
      <c r="D85" s="90"/>
      <c r="E85" s="90"/>
      <c r="F85" s="90"/>
      <c r="G85" s="90"/>
      <c r="H85" s="90"/>
      <c r="I85" s="87"/>
      <c r="J85" s="88"/>
      <c r="K85" s="304">
        <v>0.05</v>
      </c>
      <c r="L85" s="858">
        <f>N79*K85</f>
        <v>81.548080827428649</v>
      </c>
      <c r="M85" s="859"/>
      <c r="N85" s="51"/>
    </row>
    <row r="86" spans="1:14" ht="15.75" thickBot="1">
      <c r="B86" s="91" t="s">
        <v>974</v>
      </c>
      <c r="C86" s="92"/>
      <c r="D86" s="92"/>
      <c r="E86" s="92"/>
      <c r="F86" s="92"/>
      <c r="G86" s="92"/>
      <c r="H86" s="92"/>
      <c r="I86" s="93"/>
      <c r="J86" s="94"/>
      <c r="K86" s="305">
        <v>0.05</v>
      </c>
      <c r="L86" s="860">
        <f>N79*K86</f>
        <v>81.548080827428649</v>
      </c>
      <c r="M86" s="861"/>
      <c r="N86" s="51"/>
    </row>
    <row r="87" spans="1:14" ht="15.75" thickBot="1">
      <c r="B87" s="824" t="s">
        <v>953</v>
      </c>
      <c r="C87" s="825"/>
      <c r="D87" s="825"/>
      <c r="E87" s="825"/>
      <c r="F87" s="825"/>
      <c r="G87" s="825"/>
      <c r="H87" s="825"/>
      <c r="I87" s="825"/>
      <c r="J87" s="825"/>
      <c r="K87" s="825"/>
      <c r="L87" s="825"/>
      <c r="M87" s="826"/>
      <c r="N87" s="52">
        <f>L84+L85+L86</f>
        <v>489.28848496457186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2120.2501015131447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55692.38433995426</v>
      </c>
      <c r="L36" s="270"/>
      <c r="M36" s="336">
        <v>1200</v>
      </c>
      <c r="N36" s="272">
        <f>K36/M36</f>
        <v>46.410320283295214</v>
      </c>
    </row>
    <row r="37" spans="1:14">
      <c r="A37" s="113" t="s">
        <v>201</v>
      </c>
      <c r="B37" s="837" t="str">
        <f>VLOOKUP(A37,EQUIPOS!A7:D154,3,FALSE)</f>
        <v>Equipo autopropulsado para pintura termoplástica</v>
      </c>
      <c r="C37" s="838"/>
      <c r="D37" s="838"/>
      <c r="E37" s="838"/>
      <c r="F37" s="838"/>
      <c r="G37" s="838"/>
      <c r="H37" s="839"/>
      <c r="I37" s="421"/>
      <c r="J37" s="422"/>
      <c r="K37" s="269">
        <f>VLOOKUP(A37,EQUIPOS!A7:D164,4,FALSE)</f>
        <v>115761.52881191127</v>
      </c>
      <c r="L37" s="335"/>
      <c r="M37" s="336">
        <v>1200</v>
      </c>
      <c r="N37" s="272">
        <f>K37/M37</f>
        <v>96.467940676592718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0.39306379543167497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143.27132475531963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6195.6018816061905</v>
      </c>
      <c r="N48" s="272">
        <f>K48*M48</f>
        <v>669.12500321346852</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16075.904627315918</v>
      </c>
      <c r="N49" s="272">
        <f>K49*M49</f>
        <v>1253.9205609306416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1923.0455641441101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39.306379543167495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2105.6232684425972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421.12465368851946</v>
      </c>
      <c r="M84" s="859"/>
      <c r="N84" s="51"/>
    </row>
    <row r="85" spans="1:14">
      <c r="B85" s="89" t="s">
        <v>973</v>
      </c>
      <c r="C85" s="90"/>
      <c r="D85" s="90"/>
      <c r="E85" s="90"/>
      <c r="F85" s="90"/>
      <c r="G85" s="90"/>
      <c r="H85" s="90"/>
      <c r="I85" s="87"/>
      <c r="J85" s="88"/>
      <c r="K85" s="304">
        <v>0.05</v>
      </c>
      <c r="L85" s="858">
        <f>N79*K85</f>
        <v>105.28116342212986</v>
      </c>
      <c r="M85" s="859"/>
      <c r="N85" s="51"/>
    </row>
    <row r="86" spans="1:14" ht="15.75" thickBot="1">
      <c r="B86" s="91" t="s">
        <v>974</v>
      </c>
      <c r="C86" s="92"/>
      <c r="D86" s="92"/>
      <c r="E86" s="92"/>
      <c r="F86" s="92"/>
      <c r="G86" s="92"/>
      <c r="H86" s="92"/>
      <c r="I86" s="93"/>
      <c r="J86" s="94"/>
      <c r="K86" s="305">
        <v>0.05</v>
      </c>
      <c r="L86" s="860">
        <f>N79*K86</f>
        <v>105.28116342212986</v>
      </c>
      <c r="M86" s="861"/>
      <c r="N86" s="51"/>
    </row>
    <row r="87" spans="1:14" ht="15.75" thickBot="1">
      <c r="B87" s="824" t="s">
        <v>953</v>
      </c>
      <c r="C87" s="825"/>
      <c r="D87" s="825"/>
      <c r="E87" s="825"/>
      <c r="F87" s="825"/>
      <c r="G87" s="825"/>
      <c r="H87" s="825"/>
      <c r="I87" s="825"/>
      <c r="J87" s="825"/>
      <c r="K87" s="825"/>
      <c r="L87" s="825"/>
      <c r="M87" s="826"/>
      <c r="N87" s="52">
        <f>L84+L85+L86</f>
        <v>631.68698053277922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2737.3102489753765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199</v>
      </c>
      <c r="B36" s="837" t="str">
        <f>VLOOKUP(A36,EQUIPOS!A6:D154,3,FALSE)</f>
        <v xml:space="preserve">Equipo de pintura (Compresor), Presión máxima de trabajo 3300 psi.
</v>
      </c>
      <c r="C36" s="838"/>
      <c r="D36" s="838"/>
      <c r="E36" s="838"/>
      <c r="F36" s="838"/>
      <c r="G36" s="838"/>
      <c r="H36" s="839"/>
      <c r="I36" s="267"/>
      <c r="J36" s="268"/>
      <c r="K36" s="269">
        <f>VLOOKUP(A36,EQUIPOS!A6:D163,4,FALSE)</f>
        <v>16467.561374614852</v>
      </c>
      <c r="L36" s="270"/>
      <c r="M36" s="336">
        <v>6.1</v>
      </c>
      <c r="N36" s="272">
        <f>K36/M36</f>
        <v>2699.6002253466972</v>
      </c>
    </row>
    <row r="37" spans="1:14">
      <c r="A37" s="113" t="s">
        <v>138</v>
      </c>
      <c r="B37" s="837" t="str">
        <f>VLOOKUP(A37,EQUIPOS!A7:D154,3,FALSE)</f>
        <v>Camioneta D-300</v>
      </c>
      <c r="C37" s="838"/>
      <c r="D37" s="838"/>
      <c r="E37" s="838"/>
      <c r="F37" s="838"/>
      <c r="G37" s="838"/>
      <c r="H37" s="839"/>
      <c r="I37" s="421"/>
      <c r="J37" s="422"/>
      <c r="K37" s="269">
        <f>VLOOKUP(A37,EQUIPOS!A7:D164,4,FALSE)</f>
        <v>55692.38433995426</v>
      </c>
      <c r="L37" s="335"/>
      <c r="M37" s="336">
        <v>6.1</v>
      </c>
      <c r="N37" s="272">
        <f>K37/M37</f>
        <v>9129.8990721236496</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77.324025330821314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11906.823322801169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6195.6018816061905</v>
      </c>
      <c r="N48" s="272">
        <f>K48*M48</f>
        <v>2366.719918773565</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25440.985974324518</v>
      </c>
      <c r="N49" s="272">
        <f>K49*M49</f>
        <v>1272.0492987162261</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84968.254376313474</v>
      </c>
      <c r="N50" s="272">
        <f>K50*M50</f>
        <v>10196.190525157617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13834.959742647408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7732.4025330821314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33474.185598530705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6694.8371197061415</v>
      </c>
      <c r="M84" s="859"/>
      <c r="N84" s="51"/>
    </row>
    <row r="85" spans="1:14">
      <c r="B85" s="89" t="s">
        <v>973</v>
      </c>
      <c r="C85" s="90"/>
      <c r="D85" s="90"/>
      <c r="E85" s="90"/>
      <c r="F85" s="90"/>
      <c r="G85" s="90"/>
      <c r="H85" s="90"/>
      <c r="I85" s="87"/>
      <c r="J85" s="88"/>
      <c r="K85" s="304">
        <v>0.05</v>
      </c>
      <c r="L85" s="858">
        <f>N79*K85</f>
        <v>1673.7092799265354</v>
      </c>
      <c r="M85" s="859"/>
      <c r="N85" s="51"/>
    </row>
    <row r="86" spans="1:14" ht="15.75" thickBot="1">
      <c r="B86" s="91" t="s">
        <v>974</v>
      </c>
      <c r="C86" s="92"/>
      <c r="D86" s="92"/>
      <c r="E86" s="92"/>
      <c r="F86" s="92"/>
      <c r="G86" s="92"/>
      <c r="H86" s="92"/>
      <c r="I86" s="93"/>
      <c r="J86" s="94"/>
      <c r="K86" s="305">
        <v>0.05</v>
      </c>
      <c r="L86" s="860">
        <f>N79*K86</f>
        <v>1673.7092799265354</v>
      </c>
      <c r="M86" s="861"/>
      <c r="N86" s="51"/>
    </row>
    <row r="87" spans="1:14" ht="15.75" thickBot="1">
      <c r="B87" s="824" t="s">
        <v>953</v>
      </c>
      <c r="C87" s="825"/>
      <c r="D87" s="825"/>
      <c r="E87" s="825"/>
      <c r="F87" s="825"/>
      <c r="G87" s="825"/>
      <c r="H87" s="825"/>
      <c r="I87" s="825"/>
      <c r="J87" s="825"/>
      <c r="K87" s="825"/>
      <c r="L87" s="825"/>
      <c r="M87" s="826"/>
      <c r="N87" s="52">
        <f>L84+L85+L86</f>
        <v>10042.255679559212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43516.441278089915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55692.38433995426</v>
      </c>
      <c r="L36" s="270"/>
      <c r="M36" s="336">
        <v>6</v>
      </c>
      <c r="N36" s="272">
        <f>K36/M36</f>
        <v>9282.0640566590428</v>
      </c>
    </row>
    <row r="37" spans="1:14">
      <c r="A37" s="113" t="s">
        <v>1711</v>
      </c>
      <c r="B37" s="837" t="str">
        <f>VLOOKUP(A37,EQUIPOS!A7:D154,3,FALSE)</f>
        <v>Caldera para pintura termoplástica</v>
      </c>
      <c r="C37" s="838"/>
      <c r="D37" s="838"/>
      <c r="E37" s="838"/>
      <c r="F37" s="838"/>
      <c r="G37" s="838"/>
      <c r="H37" s="839"/>
      <c r="I37" s="421"/>
      <c r="J37" s="422"/>
      <c r="K37" s="269">
        <f>VLOOKUP(A37,EQUIPOS!A7:D164,4,FALSE)</f>
        <v>64968.429131504286</v>
      </c>
      <c r="L37" s="335"/>
      <c r="M37" s="336">
        <v>6</v>
      </c>
      <c r="N37" s="272">
        <f>K37/M37</f>
        <v>10828.071521917382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89.890050753001674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20200.025629329426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6195.6018816061905</v>
      </c>
      <c r="N48" s="272">
        <f>K48*M48</f>
        <v>5576.0416934455716</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16075.904627315918</v>
      </c>
      <c r="N49" s="272">
        <f>K49*M49</f>
        <v>10449.338007755347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16025.379701200918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8989.0050753001669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45214.410405830509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9042.8820811661026</v>
      </c>
      <c r="M84" s="859"/>
      <c r="N84" s="51"/>
    </row>
    <row r="85" spans="1:14">
      <c r="B85" s="89" t="s">
        <v>973</v>
      </c>
      <c r="C85" s="90"/>
      <c r="D85" s="90"/>
      <c r="E85" s="90"/>
      <c r="F85" s="90"/>
      <c r="G85" s="90"/>
      <c r="H85" s="90"/>
      <c r="I85" s="87"/>
      <c r="J85" s="88"/>
      <c r="K85" s="304">
        <v>0.05</v>
      </c>
      <c r="L85" s="858">
        <f>N79*K85</f>
        <v>2260.7205202915256</v>
      </c>
      <c r="M85" s="859"/>
      <c r="N85" s="51"/>
    </row>
    <row r="86" spans="1:14" ht="15.75" thickBot="1">
      <c r="B86" s="91" t="s">
        <v>974</v>
      </c>
      <c r="C86" s="92"/>
      <c r="D86" s="92"/>
      <c r="E86" s="92"/>
      <c r="F86" s="92"/>
      <c r="G86" s="92"/>
      <c r="H86" s="92"/>
      <c r="I86" s="93"/>
      <c r="J86" s="94"/>
      <c r="K86" s="305">
        <v>0.05</v>
      </c>
      <c r="L86" s="860">
        <f>N79*K86</f>
        <v>2260.7205202915256</v>
      </c>
      <c r="M86" s="861"/>
      <c r="N86" s="51"/>
    </row>
    <row r="87" spans="1:14" ht="15.75" thickBot="1">
      <c r="B87" s="824" t="s">
        <v>953</v>
      </c>
      <c r="C87" s="825"/>
      <c r="D87" s="825"/>
      <c r="E87" s="825"/>
      <c r="F87" s="825"/>
      <c r="G87" s="825"/>
      <c r="H87" s="825"/>
      <c r="I87" s="825"/>
      <c r="J87" s="825"/>
      <c r="K87" s="825"/>
      <c r="L87" s="825"/>
      <c r="M87" s="826"/>
      <c r="N87" s="52">
        <f>L84+L85+L86</f>
        <v>13564.323121749152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58778.733527579665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55692.38433995426</v>
      </c>
      <c r="L36" s="270"/>
      <c r="M36" s="336">
        <v>250</v>
      </c>
      <c r="N36" s="272">
        <f>K36/M36</f>
        <v>222.76953735981704</v>
      </c>
    </row>
    <row r="37" spans="1:14">
      <c r="A37" s="113" t="s">
        <v>251</v>
      </c>
      <c r="B37" s="837" t="str">
        <f>VLOOKUP(A37,EQUIPOS!A7:D154,3,FALSE)</f>
        <v>Maquina térmica pegatachas</v>
      </c>
      <c r="C37" s="838"/>
      <c r="D37" s="838"/>
      <c r="E37" s="838"/>
      <c r="F37" s="838"/>
      <c r="G37" s="838"/>
      <c r="H37" s="839"/>
      <c r="I37" s="421"/>
      <c r="J37" s="422"/>
      <c r="K37" s="269">
        <f>VLOOKUP(A37,EQUIPOS!A7:D164,4,FALSE)</f>
        <v>19283.433541651637</v>
      </c>
      <c r="L37" s="335"/>
      <c r="M37" s="336">
        <v>250</v>
      </c>
      <c r="N37" s="272">
        <f>K37/M37</f>
        <v>77.133734166606544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1.0747412180720399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300.97801274449563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16075.904627315918</v>
      </c>
      <c r="N48" s="272">
        <f>K48*M48</f>
        <v>1286.0723701852735</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10091.591103148727</v>
      </c>
      <c r="N49" s="272">
        <f>K49*M49</f>
        <v>10091.591103148727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11377.663473334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107.474121807204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11786.115607885698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2357.2231215771399</v>
      </c>
      <c r="M84" s="859"/>
      <c r="N84" s="51"/>
    </row>
    <row r="85" spans="1:14">
      <c r="B85" s="89" t="s">
        <v>973</v>
      </c>
      <c r="C85" s="90"/>
      <c r="D85" s="90"/>
      <c r="E85" s="90"/>
      <c r="F85" s="90"/>
      <c r="G85" s="90"/>
      <c r="H85" s="90"/>
      <c r="I85" s="87"/>
      <c r="J85" s="88"/>
      <c r="K85" s="304">
        <v>0.05</v>
      </c>
      <c r="L85" s="858">
        <f>N79*K85</f>
        <v>589.30578039428497</v>
      </c>
      <c r="M85" s="859"/>
      <c r="N85" s="51"/>
    </row>
    <row r="86" spans="1:14" ht="15.75" thickBot="1">
      <c r="B86" s="91" t="s">
        <v>974</v>
      </c>
      <c r="C86" s="92"/>
      <c r="D86" s="92"/>
      <c r="E86" s="92"/>
      <c r="F86" s="92"/>
      <c r="G86" s="92"/>
      <c r="H86" s="92"/>
      <c r="I86" s="93"/>
      <c r="J86" s="94"/>
      <c r="K86" s="305">
        <v>0.05</v>
      </c>
      <c r="L86" s="860">
        <f>N79*K86</f>
        <v>589.30578039428497</v>
      </c>
      <c r="M86" s="861"/>
      <c r="N86" s="51"/>
    </row>
    <row r="87" spans="1:14" ht="15.75" thickBot="1">
      <c r="B87" s="824" t="s">
        <v>953</v>
      </c>
      <c r="C87" s="825"/>
      <c r="D87" s="825"/>
      <c r="E87" s="825"/>
      <c r="F87" s="825"/>
      <c r="G87" s="825"/>
      <c r="H87" s="825"/>
      <c r="I87" s="825"/>
      <c r="J87" s="825"/>
      <c r="K87" s="825"/>
      <c r="L87" s="825"/>
      <c r="M87" s="826"/>
      <c r="N87" s="52">
        <f>L84+L85+L86</f>
        <v>3535.8346823657093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15321.950290251407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55692.38433995426</v>
      </c>
      <c r="L36" s="270"/>
      <c r="M36" s="336">
        <v>3.75</v>
      </c>
      <c r="N36" s="272">
        <f>K36/M36</f>
        <v>14851.302490654469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89.693081204802652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14940.995571859272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113530.39991042316</v>
      </c>
      <c r="N48" s="272">
        <f>K48*M48</f>
        <v>113530.39991042316</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429726.94650820538</v>
      </c>
      <c r="N49" s="272">
        <f>K49*M49</f>
        <v>429726.94650820538</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311652.07818547537</v>
      </c>
      <c r="N50" s="272">
        <f>K50*M50</f>
        <v>9349.5623455642617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552606.90876419283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576517.2124565324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115303.44249130649</v>
      </c>
      <c r="M84" s="859"/>
      <c r="N84" s="51"/>
    </row>
    <row r="85" spans="1:14">
      <c r="B85" s="89" t="s">
        <v>973</v>
      </c>
      <c r="C85" s="90"/>
      <c r="D85" s="90"/>
      <c r="E85" s="90"/>
      <c r="F85" s="90"/>
      <c r="G85" s="90"/>
      <c r="H85" s="90"/>
      <c r="I85" s="87"/>
      <c r="J85" s="88"/>
      <c r="K85" s="304">
        <v>0.05</v>
      </c>
      <c r="L85" s="858">
        <f>N79*K85</f>
        <v>28825.860622826622</v>
      </c>
      <c r="M85" s="859"/>
      <c r="N85" s="51"/>
    </row>
    <row r="86" spans="1:14" ht="15.75" thickBot="1">
      <c r="B86" s="91" t="s">
        <v>974</v>
      </c>
      <c r="C86" s="92"/>
      <c r="D86" s="92"/>
      <c r="E86" s="92"/>
      <c r="F86" s="92"/>
      <c r="G86" s="92"/>
      <c r="H86" s="92"/>
      <c r="I86" s="93"/>
      <c r="J86" s="94"/>
      <c r="K86" s="305">
        <v>0.05</v>
      </c>
      <c r="L86" s="860">
        <f>N79*K86</f>
        <v>28825.860622826622</v>
      </c>
      <c r="M86" s="861"/>
      <c r="N86" s="51"/>
    </row>
    <row r="87" spans="1:14" ht="15.75" thickBot="1">
      <c r="B87" s="824" t="s">
        <v>953</v>
      </c>
      <c r="C87" s="825"/>
      <c r="D87" s="825"/>
      <c r="E87" s="825"/>
      <c r="F87" s="825"/>
      <c r="G87" s="825"/>
      <c r="H87" s="825"/>
      <c r="I87" s="825"/>
      <c r="J87" s="825"/>
      <c r="K87" s="825"/>
      <c r="L87" s="825"/>
      <c r="M87" s="826"/>
      <c r="N87" s="52">
        <f>L84+L85+L86</f>
        <v>172955.16373695972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749472.37619349209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8.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55692.38433995426</v>
      </c>
      <c r="L36" s="270"/>
      <c r="M36" s="336">
        <v>3.75</v>
      </c>
      <c r="N36" s="272">
        <f>K36/M36</f>
        <v>14851.302490654469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89.693081204802652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14940.995571859272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113530.39991042316</v>
      </c>
      <c r="N48" s="272">
        <f>K48*M48</f>
        <v>113530.39991042316</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238509.24350929237</v>
      </c>
      <c r="N49" s="272">
        <f>K49*M49</f>
        <v>238509.24350929237</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311652.07818547537</v>
      </c>
      <c r="N50" s="272">
        <f>K50*M50</f>
        <v>9349.5623455642617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361389.20576527977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385299.50945761934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77059.90189152387</v>
      </c>
      <c r="M84" s="859"/>
      <c r="N84" s="51"/>
    </row>
    <row r="85" spans="1:14">
      <c r="B85" s="89" t="s">
        <v>973</v>
      </c>
      <c r="C85" s="90"/>
      <c r="D85" s="90"/>
      <c r="E85" s="90"/>
      <c r="F85" s="90"/>
      <c r="G85" s="90"/>
      <c r="H85" s="90"/>
      <c r="I85" s="87"/>
      <c r="J85" s="88"/>
      <c r="K85" s="304">
        <v>0.05</v>
      </c>
      <c r="L85" s="858">
        <f>N79*K85</f>
        <v>19264.975472880968</v>
      </c>
      <c r="M85" s="859"/>
      <c r="N85" s="51"/>
    </row>
    <row r="86" spans="1:14" ht="15.75" thickBot="1">
      <c r="B86" s="91" t="s">
        <v>974</v>
      </c>
      <c r="C86" s="92"/>
      <c r="D86" s="92"/>
      <c r="E86" s="92"/>
      <c r="F86" s="92"/>
      <c r="G86" s="92"/>
      <c r="H86" s="92"/>
      <c r="I86" s="93"/>
      <c r="J86" s="94"/>
      <c r="K86" s="305">
        <v>0.05</v>
      </c>
      <c r="L86" s="860">
        <f>N79*K86</f>
        <v>19264.975472880968</v>
      </c>
      <c r="M86" s="861"/>
      <c r="N86" s="51"/>
    </row>
    <row r="87" spans="1:14" ht="15.75" thickBot="1">
      <c r="B87" s="824" t="s">
        <v>953</v>
      </c>
      <c r="C87" s="825"/>
      <c r="D87" s="825"/>
      <c r="E87" s="825"/>
      <c r="F87" s="825"/>
      <c r="G87" s="825"/>
      <c r="H87" s="825"/>
      <c r="I87" s="825"/>
      <c r="J87" s="825"/>
      <c r="K87" s="825"/>
      <c r="L87" s="825"/>
      <c r="M87" s="826"/>
      <c r="N87" s="52">
        <f>L84+L85+L86</f>
        <v>115589.8528372858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500889.36229490512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55692.38433995426</v>
      </c>
      <c r="L36" s="270"/>
      <c r="M36" s="336">
        <v>3</v>
      </c>
      <c r="N36" s="272">
        <f>K36/M36</f>
        <v>18564.128113318086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45.109166666666674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18609.237279984751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353205.68861020543</v>
      </c>
      <c r="N48" s="272">
        <f>K48*M48</f>
        <v>353205.68861020543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311652.07818547537</v>
      </c>
      <c r="N49" s="272">
        <f>K49*M49</f>
        <v>18699.124691128523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371904.81330133392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395024.96724798536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79004.993449597081</v>
      </c>
      <c r="M84" s="859"/>
      <c r="N84" s="51"/>
    </row>
    <row r="85" spans="1:14">
      <c r="B85" s="89" t="s">
        <v>973</v>
      </c>
      <c r="C85" s="90"/>
      <c r="D85" s="90"/>
      <c r="E85" s="90"/>
      <c r="F85" s="90"/>
      <c r="G85" s="90"/>
      <c r="H85" s="90"/>
      <c r="I85" s="87"/>
      <c r="J85" s="88"/>
      <c r="K85" s="304">
        <v>0.05</v>
      </c>
      <c r="L85" s="858">
        <f>N79*K85</f>
        <v>19751.24836239927</v>
      </c>
      <c r="M85" s="859"/>
      <c r="N85" s="51"/>
    </row>
    <row r="86" spans="1:14" ht="15.75" thickBot="1">
      <c r="B86" s="91" t="s">
        <v>974</v>
      </c>
      <c r="C86" s="92"/>
      <c r="D86" s="92"/>
      <c r="E86" s="92"/>
      <c r="F86" s="92"/>
      <c r="G86" s="92"/>
      <c r="H86" s="92"/>
      <c r="I86" s="93"/>
      <c r="J86" s="94"/>
      <c r="K86" s="305">
        <v>0.05</v>
      </c>
      <c r="L86" s="860">
        <f>N79*K86</f>
        <v>19751.24836239927</v>
      </c>
      <c r="M86" s="861"/>
      <c r="N86" s="51"/>
    </row>
    <row r="87" spans="1:14" ht="15.75" thickBot="1">
      <c r="B87" s="824" t="s">
        <v>953</v>
      </c>
      <c r="C87" s="825"/>
      <c r="D87" s="825"/>
      <c r="E87" s="825"/>
      <c r="F87" s="825"/>
      <c r="G87" s="825"/>
      <c r="H87" s="825"/>
      <c r="I87" s="825"/>
      <c r="J87" s="825"/>
      <c r="K87" s="825"/>
      <c r="L87" s="825"/>
      <c r="M87" s="826"/>
      <c r="N87" s="52">
        <f>L84+L85+L86</f>
        <v>118507.49017439563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513532.45742238098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135</v>
      </c>
      <c r="B36" s="837" t="str">
        <f>VLOOKUP(A36,EQUIPOS!A6:D154,3,FALSE)</f>
        <v>Camión 350</v>
      </c>
      <c r="C36" s="838"/>
      <c r="D36" s="838"/>
      <c r="E36" s="838"/>
      <c r="F36" s="838"/>
      <c r="G36" s="838"/>
      <c r="H36" s="839"/>
      <c r="I36" s="267"/>
      <c r="J36" s="268"/>
      <c r="K36" s="269">
        <f>VLOOKUP(A36,EQUIPOS!A6:D163,4,FALSE)</f>
        <v>152581.87490398428</v>
      </c>
      <c r="L36" s="270"/>
      <c r="M36" s="336">
        <v>6.25</v>
      </c>
      <c r="N36" s="272">
        <f>K36/M36</f>
        <v>24413.099984637483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323.210243614408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24736.310228251892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140638.08015720619</v>
      </c>
      <c r="N48" s="272">
        <f>K48*M48</f>
        <v>35159.520039301548</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382828.47305159457</v>
      </c>
      <c r="N49" s="272">
        <f>K49*M49</f>
        <v>92694.545533073746</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127854.06557237529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6464.2048722881591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159054.58067291533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31810.916134583065</v>
      </c>
      <c r="M84" s="859"/>
      <c r="N84" s="51"/>
    </row>
    <row r="85" spans="1:14">
      <c r="B85" s="89" t="s">
        <v>973</v>
      </c>
      <c r="C85" s="90"/>
      <c r="D85" s="90"/>
      <c r="E85" s="90"/>
      <c r="F85" s="90"/>
      <c r="G85" s="90"/>
      <c r="H85" s="90"/>
      <c r="I85" s="87"/>
      <c r="J85" s="88"/>
      <c r="K85" s="304">
        <v>0.05</v>
      </c>
      <c r="L85" s="858">
        <f>N79*K85</f>
        <v>7952.7290336457663</v>
      </c>
      <c r="M85" s="859"/>
      <c r="N85" s="51"/>
    </row>
    <row r="86" spans="1:14" ht="15.75" thickBot="1">
      <c r="B86" s="91" t="s">
        <v>974</v>
      </c>
      <c r="C86" s="92"/>
      <c r="D86" s="92"/>
      <c r="E86" s="92"/>
      <c r="F86" s="92"/>
      <c r="G86" s="92"/>
      <c r="H86" s="92"/>
      <c r="I86" s="93"/>
      <c r="J86" s="94"/>
      <c r="K86" s="305">
        <v>0.05</v>
      </c>
      <c r="L86" s="860">
        <f>N79*K86</f>
        <v>7952.7290336457663</v>
      </c>
      <c r="M86" s="861"/>
      <c r="N86" s="51"/>
    </row>
    <row r="87" spans="1:14" ht="15.75" thickBot="1">
      <c r="B87" s="824" t="s">
        <v>953</v>
      </c>
      <c r="C87" s="825"/>
      <c r="D87" s="825"/>
      <c r="E87" s="825"/>
      <c r="F87" s="825"/>
      <c r="G87" s="825"/>
      <c r="H87" s="825"/>
      <c r="I87" s="825"/>
      <c r="J87" s="825"/>
      <c r="K87" s="825"/>
      <c r="L87" s="825"/>
      <c r="M87" s="826"/>
      <c r="N87" s="52">
        <f>L84+L85+L86</f>
        <v>47716.374201874598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206770.95487478992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36.087333333333333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50457.955515743626</v>
      </c>
      <c r="N48" s="272">
        <f>K48*M48</f>
        <v>50457.955515743626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50457.955515743626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3608.7333333333331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54102.776182410293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10820.55523648206</v>
      </c>
      <c r="M84" s="859"/>
      <c r="N84" s="51"/>
    </row>
    <row r="85" spans="1:14">
      <c r="B85" s="89" t="s">
        <v>973</v>
      </c>
      <c r="C85" s="90"/>
      <c r="D85" s="90"/>
      <c r="E85" s="90"/>
      <c r="F85" s="90"/>
      <c r="G85" s="90"/>
      <c r="H85" s="90"/>
      <c r="I85" s="87"/>
      <c r="J85" s="88"/>
      <c r="K85" s="304">
        <v>0.05</v>
      </c>
      <c r="L85" s="858">
        <f>N79*K85</f>
        <v>2705.1388091205149</v>
      </c>
      <c r="M85" s="859"/>
      <c r="N85" s="51"/>
    </row>
    <row r="86" spans="1:14" ht="15.75" thickBot="1">
      <c r="B86" s="91" t="s">
        <v>974</v>
      </c>
      <c r="C86" s="92"/>
      <c r="D86" s="92"/>
      <c r="E86" s="92"/>
      <c r="F86" s="92"/>
      <c r="G86" s="92"/>
      <c r="H86" s="92"/>
      <c r="I86" s="93"/>
      <c r="J86" s="94"/>
      <c r="K86" s="305">
        <v>0.05</v>
      </c>
      <c r="L86" s="860">
        <f>N79*K86</f>
        <v>2705.1388091205149</v>
      </c>
      <c r="M86" s="861"/>
      <c r="N86" s="51"/>
    </row>
    <row r="87" spans="1:14" ht="15.75" thickBot="1">
      <c r="B87" s="824" t="s">
        <v>953</v>
      </c>
      <c r="C87" s="825"/>
      <c r="D87" s="825"/>
      <c r="E87" s="825"/>
      <c r="F87" s="825"/>
      <c r="G87" s="825"/>
      <c r="H87" s="825"/>
      <c r="I87" s="825"/>
      <c r="J87" s="825"/>
      <c r="K87" s="825"/>
      <c r="L87" s="825"/>
      <c r="M87" s="826"/>
      <c r="N87" s="52">
        <f>L84+L85+L86</f>
        <v>16230.83285472309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70333.609037133385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37.331724137931033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78094.286571435892</v>
      </c>
      <c r="N48" s="272">
        <f>K48*M48</f>
        <v>78094.286571435892</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78094.286571435892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81864.79070936692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16372.958141873385</v>
      </c>
      <c r="M84" s="859"/>
      <c r="N84" s="51"/>
    </row>
    <row r="85" spans="1:14">
      <c r="B85" s="89" t="s">
        <v>973</v>
      </c>
      <c r="C85" s="90"/>
      <c r="D85" s="90"/>
      <c r="E85" s="90"/>
      <c r="F85" s="90"/>
      <c r="G85" s="90"/>
      <c r="H85" s="90"/>
      <c r="I85" s="87"/>
      <c r="J85" s="88"/>
      <c r="K85" s="304">
        <v>0.05</v>
      </c>
      <c r="L85" s="858">
        <f>N79*K85</f>
        <v>4093.2395354683463</v>
      </c>
      <c r="M85" s="859"/>
      <c r="N85" s="51"/>
    </row>
    <row r="86" spans="1:14" ht="15.75" thickBot="1">
      <c r="B86" s="91" t="s">
        <v>974</v>
      </c>
      <c r="C86" s="92"/>
      <c r="D86" s="92"/>
      <c r="E86" s="92"/>
      <c r="F86" s="92"/>
      <c r="G86" s="92"/>
      <c r="H86" s="92"/>
      <c r="I86" s="93"/>
      <c r="J86" s="94"/>
      <c r="K86" s="305">
        <v>0.05</v>
      </c>
      <c r="L86" s="860">
        <f>N79*K86</f>
        <v>4093.2395354683463</v>
      </c>
      <c r="M86" s="861"/>
      <c r="N86" s="51"/>
    </row>
    <row r="87" spans="1:14" ht="15.75" thickBot="1">
      <c r="B87" s="824" t="s">
        <v>953</v>
      </c>
      <c r="C87" s="825"/>
      <c r="D87" s="825"/>
      <c r="E87" s="825"/>
      <c r="F87" s="825"/>
      <c r="G87" s="825"/>
      <c r="H87" s="825"/>
      <c r="I87" s="825"/>
      <c r="J87" s="825"/>
      <c r="K87" s="825"/>
      <c r="L87" s="825"/>
      <c r="M87" s="826"/>
      <c r="N87" s="52">
        <f>L84+L85+L86</f>
        <v>24559.437212810077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106424.227922177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37.331724137931033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25773.703827481753</v>
      </c>
      <c r="N48" s="272">
        <f>K48*M48</f>
        <v>25773.703827481753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25773.703827481753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29544.207965412788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5908.8415930825577</v>
      </c>
      <c r="M84" s="859"/>
      <c r="N84" s="51"/>
    </row>
    <row r="85" spans="1:14">
      <c r="B85" s="89" t="s">
        <v>973</v>
      </c>
      <c r="C85" s="90"/>
      <c r="D85" s="90"/>
      <c r="E85" s="90"/>
      <c r="F85" s="90"/>
      <c r="G85" s="90"/>
      <c r="H85" s="90"/>
      <c r="I85" s="87"/>
      <c r="J85" s="88"/>
      <c r="K85" s="304">
        <v>0.05</v>
      </c>
      <c r="L85" s="858">
        <f>N79*K85</f>
        <v>1477.2103982706394</v>
      </c>
      <c r="M85" s="859"/>
      <c r="N85" s="51"/>
    </row>
    <row r="86" spans="1:14" ht="15.75" thickBot="1">
      <c r="B86" s="91" t="s">
        <v>974</v>
      </c>
      <c r="C86" s="92"/>
      <c r="D86" s="92"/>
      <c r="E86" s="92"/>
      <c r="F86" s="92"/>
      <c r="G86" s="92"/>
      <c r="H86" s="92"/>
      <c r="I86" s="93"/>
      <c r="J86" s="94"/>
      <c r="K86" s="305">
        <v>0.05</v>
      </c>
      <c r="L86" s="860">
        <f>N79*K86</f>
        <v>1477.2103982706394</v>
      </c>
      <c r="M86" s="861"/>
      <c r="N86" s="51"/>
    </row>
    <row r="87" spans="1:14" ht="15.75" thickBot="1">
      <c r="B87" s="824" t="s">
        <v>953</v>
      </c>
      <c r="C87" s="825"/>
      <c r="D87" s="825"/>
      <c r="E87" s="825"/>
      <c r="F87" s="825"/>
      <c r="G87" s="825"/>
      <c r="H87" s="825"/>
      <c r="I87" s="825"/>
      <c r="J87" s="825"/>
      <c r="K87" s="825"/>
      <c r="L87" s="825"/>
      <c r="M87" s="826"/>
      <c r="N87" s="52">
        <f>L84+L85+L86</f>
        <v>8863.2623896238365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38407.470355036625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10223.288272993826</v>
      </c>
      <c r="L36" s="270"/>
      <c r="M36" s="336">
        <v>1.25</v>
      </c>
      <c r="N36" s="272">
        <f>K36/M36</f>
        <v>8178.630618395061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N77*M41</f>
        <v>538.15848722881594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8716.7891056238768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3343.369573459147</v>
      </c>
      <c r="N48" s="272">
        <f>K48*M48</f>
        <v>32096.347905207811</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375254.54312128667</v>
      </c>
      <c r="N49" s="272">
        <f>K49*M49</f>
        <v>45030.545174554398</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34897.612469197396</v>
      </c>
      <c r="N50" s="272">
        <f>K50*M50</f>
        <v>17448.806234598698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94575.6993143609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130200.41278142558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26040.082556285117</v>
      </c>
      <c r="M84" s="859"/>
      <c r="N84" s="51"/>
    </row>
    <row r="85" spans="1:14">
      <c r="B85" s="89" t="s">
        <v>973</v>
      </c>
      <c r="C85" s="90"/>
      <c r="D85" s="90"/>
      <c r="E85" s="90"/>
      <c r="F85" s="90"/>
      <c r="G85" s="90"/>
      <c r="H85" s="90"/>
      <c r="I85" s="87"/>
      <c r="J85" s="88"/>
      <c r="K85" s="304">
        <v>0.05</v>
      </c>
      <c r="L85" s="858">
        <f>N79*K85</f>
        <v>6510.0206390712792</v>
      </c>
      <c r="M85" s="859"/>
      <c r="N85" s="51"/>
    </row>
    <row r="86" spans="1:14" ht="15.75" thickBot="1">
      <c r="B86" s="91" t="s">
        <v>974</v>
      </c>
      <c r="C86" s="92"/>
      <c r="D86" s="92"/>
      <c r="E86" s="92"/>
      <c r="F86" s="92"/>
      <c r="G86" s="92"/>
      <c r="H86" s="92"/>
      <c r="I86" s="93"/>
      <c r="J86" s="94"/>
      <c r="K86" s="305">
        <v>0.05</v>
      </c>
      <c r="L86" s="860">
        <f>N79*K86</f>
        <v>6510.0206390712792</v>
      </c>
      <c r="M86" s="861"/>
      <c r="N86" s="51"/>
    </row>
    <row r="87" spans="1:14" ht="15.75" thickBot="1">
      <c r="B87" s="824" t="s">
        <v>953</v>
      </c>
      <c r="C87" s="825"/>
      <c r="D87" s="825"/>
      <c r="E87" s="825"/>
      <c r="F87" s="825"/>
      <c r="G87" s="825"/>
      <c r="H87" s="825"/>
      <c r="I87" s="825"/>
      <c r="J87" s="825"/>
      <c r="K87" s="825"/>
      <c r="L87" s="825"/>
      <c r="M87" s="826"/>
      <c r="N87" s="52">
        <f>L84+L85+L86</f>
        <v>39060.123834427672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169260.53661585326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7.7329999999999997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11349.926136051676</v>
      </c>
      <c r="N48" s="272">
        <f>K48*M48</f>
        <v>11349.926136051676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11349.926136051676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773.3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12130.959136051675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2426.1918272103353</v>
      </c>
      <c r="M84" s="859"/>
      <c r="N84" s="51"/>
    </row>
    <row r="85" spans="1:14">
      <c r="B85" s="89" t="s">
        <v>973</v>
      </c>
      <c r="C85" s="90"/>
      <c r="D85" s="90"/>
      <c r="E85" s="90"/>
      <c r="F85" s="90"/>
      <c r="G85" s="90"/>
      <c r="H85" s="90"/>
      <c r="I85" s="87"/>
      <c r="J85" s="88"/>
      <c r="K85" s="304">
        <v>0.05</v>
      </c>
      <c r="L85" s="858">
        <f>N79*K85</f>
        <v>606.54795680258383</v>
      </c>
      <c r="M85" s="859"/>
      <c r="N85" s="51"/>
    </row>
    <row r="86" spans="1:14" ht="15.75" thickBot="1">
      <c r="B86" s="91" t="s">
        <v>974</v>
      </c>
      <c r="C86" s="92"/>
      <c r="D86" s="92"/>
      <c r="E86" s="92"/>
      <c r="F86" s="92"/>
      <c r="G86" s="92"/>
      <c r="H86" s="92"/>
      <c r="I86" s="93"/>
      <c r="J86" s="94"/>
      <c r="K86" s="305">
        <v>0.05</v>
      </c>
      <c r="L86" s="860">
        <f>N79*K86</f>
        <v>606.54795680258383</v>
      </c>
      <c r="M86" s="861"/>
      <c r="N86" s="51"/>
    </row>
    <row r="87" spans="1:14" ht="15.75" thickBot="1">
      <c r="B87" s="824" t="s">
        <v>953</v>
      </c>
      <c r="C87" s="825"/>
      <c r="D87" s="825"/>
      <c r="E87" s="825"/>
      <c r="F87" s="825"/>
      <c r="G87" s="825"/>
      <c r="H87" s="825"/>
      <c r="I87" s="825"/>
      <c r="J87" s="825"/>
      <c r="K87" s="825"/>
      <c r="L87" s="825"/>
      <c r="M87" s="826"/>
      <c r="N87" s="52">
        <f>L84+L85+L86</f>
        <v>3639.2877408155032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15770.246876867179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3"/>
      <c r="C1" s="925"/>
      <c r="D1" s="926"/>
      <c r="E1" s="926"/>
      <c r="F1" s="926"/>
      <c r="G1" s="926"/>
      <c r="H1" s="926"/>
      <c r="I1" s="926"/>
      <c r="J1" s="927"/>
      <c r="K1" s="928" t="s">
        <v>933</v>
      </c>
      <c r="L1" s="930" t="s">
        <v>2198</v>
      </c>
      <c r="M1" s="931"/>
      <c r="N1" s="932"/>
    </row>
    <row r="2" spans="2:14" ht="24.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55692.38433995426</v>
      </c>
      <c r="L36" s="270"/>
      <c r="M36" s="336">
        <v>160</v>
      </c>
      <c r="N36" s="272">
        <f>K36/M36</f>
        <v>348.07740212471413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20.102155451800996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368.17955757651509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50457.955515743626</v>
      </c>
      <c r="N48" s="272">
        <f>K48*M48</f>
        <v>50457.955515743626</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311652.07818547537</v>
      </c>
      <c r="N49" s="272">
        <f>K49*M49</f>
        <v>9349.5623455642617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59807.51786130789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2010.2155451800998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62185.912964064504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12437.182592812902</v>
      </c>
      <c r="M84" s="859"/>
      <c r="N84" s="51"/>
    </row>
    <row r="85" spans="1:14">
      <c r="B85" s="89" t="s">
        <v>973</v>
      </c>
      <c r="C85" s="90"/>
      <c r="D85" s="90"/>
      <c r="E85" s="90"/>
      <c r="F85" s="90"/>
      <c r="G85" s="90"/>
      <c r="H85" s="90"/>
      <c r="I85" s="87"/>
      <c r="J85" s="88"/>
      <c r="K85" s="304">
        <v>0.05</v>
      </c>
      <c r="L85" s="858">
        <f>N79*K85</f>
        <v>3109.2956482032255</v>
      </c>
      <c r="M85" s="859"/>
      <c r="N85" s="51"/>
    </row>
    <row r="86" spans="1:14" ht="15.75" thickBot="1">
      <c r="B86" s="91" t="s">
        <v>974</v>
      </c>
      <c r="C86" s="92"/>
      <c r="D86" s="92"/>
      <c r="E86" s="92"/>
      <c r="F86" s="92"/>
      <c r="G86" s="92"/>
      <c r="H86" s="92"/>
      <c r="I86" s="93"/>
      <c r="J86" s="94"/>
      <c r="K86" s="305">
        <v>0.05</v>
      </c>
      <c r="L86" s="860">
        <f>N79*K86</f>
        <v>3109.2956482032255</v>
      </c>
      <c r="M86" s="861"/>
      <c r="N86" s="51"/>
    </row>
    <row r="87" spans="1:14" ht="15.75" thickBot="1">
      <c r="B87" s="824" t="s">
        <v>953</v>
      </c>
      <c r="C87" s="825"/>
      <c r="D87" s="825"/>
      <c r="E87" s="825"/>
      <c r="F87" s="825"/>
      <c r="G87" s="825"/>
      <c r="H87" s="825"/>
      <c r="I87" s="825"/>
      <c r="J87" s="825"/>
      <c r="K87" s="825"/>
      <c r="L87" s="825"/>
      <c r="M87" s="826"/>
      <c r="N87" s="52">
        <f>L84+L85+L86</f>
        <v>18655.773889219352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80841.686853283856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72.174666666666667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6572.2547100338343</v>
      </c>
      <c r="N48" s="272">
        <f>K48*M48</f>
        <v>262.89018840135338</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17808.690182027163</v>
      </c>
      <c r="N49" s="272">
        <f>K49*M49</f>
        <v>7123.4760728108658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720.82793593919462</v>
      </c>
      <c r="N50" s="272">
        <f>K50*M50</f>
        <v>2162.483807817584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9548.8500690298024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10342.771402363134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2068.5542804726269</v>
      </c>
      <c r="M84" s="859"/>
      <c r="N84" s="51"/>
    </row>
    <row r="85" spans="1:14">
      <c r="B85" s="89" t="s">
        <v>973</v>
      </c>
      <c r="C85" s="90"/>
      <c r="D85" s="90"/>
      <c r="E85" s="90"/>
      <c r="F85" s="90"/>
      <c r="G85" s="90"/>
      <c r="H85" s="90"/>
      <c r="I85" s="87"/>
      <c r="J85" s="88"/>
      <c r="K85" s="304">
        <v>0.05</v>
      </c>
      <c r="L85" s="858">
        <f>N79*K85</f>
        <v>517.13857011815674</v>
      </c>
      <c r="M85" s="859"/>
      <c r="N85" s="51"/>
    </row>
    <row r="86" spans="1:14" ht="15.75" thickBot="1">
      <c r="B86" s="91" t="s">
        <v>974</v>
      </c>
      <c r="C86" s="92"/>
      <c r="D86" s="92"/>
      <c r="E86" s="92"/>
      <c r="F86" s="92"/>
      <c r="G86" s="92"/>
      <c r="H86" s="92"/>
      <c r="I86" s="93"/>
      <c r="J86" s="94"/>
      <c r="K86" s="305">
        <v>0.05</v>
      </c>
      <c r="L86" s="860">
        <f>N79*K86</f>
        <v>517.13857011815674</v>
      </c>
      <c r="M86" s="861"/>
      <c r="N86" s="51"/>
    </row>
    <row r="87" spans="1:14" ht="15.75" thickBot="1">
      <c r="B87" s="824" t="s">
        <v>953</v>
      </c>
      <c r="C87" s="825"/>
      <c r="D87" s="825"/>
      <c r="E87" s="825"/>
      <c r="F87" s="825"/>
      <c r="G87" s="825"/>
      <c r="H87" s="825"/>
      <c r="I87" s="825"/>
      <c r="J87" s="825"/>
      <c r="K87" s="825"/>
      <c r="L87" s="825"/>
      <c r="M87" s="826"/>
      <c r="N87" s="52">
        <f>L84+L85+L86</f>
        <v>3102.8314207089402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13445.602823072075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72.174666666666667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29859.385610950398</v>
      </c>
      <c r="N48" s="272">
        <f>K48*M48</f>
        <v>11943.754244380159</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720.82793593919462</v>
      </c>
      <c r="N49" s="272">
        <f>K49*M49</f>
        <v>2162.483807817584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14106.238052197743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14900.159385531075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2980.0318771062152</v>
      </c>
      <c r="M84" s="859"/>
      <c r="N84" s="51"/>
    </row>
    <row r="85" spans="1:14">
      <c r="B85" s="89" t="s">
        <v>973</v>
      </c>
      <c r="C85" s="90"/>
      <c r="D85" s="90"/>
      <c r="E85" s="90"/>
      <c r="F85" s="90"/>
      <c r="G85" s="90"/>
      <c r="H85" s="90"/>
      <c r="I85" s="87"/>
      <c r="J85" s="88"/>
      <c r="K85" s="304">
        <v>0.05</v>
      </c>
      <c r="L85" s="858">
        <f>N79*K85</f>
        <v>745.00796927655381</v>
      </c>
      <c r="M85" s="859"/>
      <c r="N85" s="51"/>
    </row>
    <row r="86" spans="1:14" ht="15.75" thickBot="1">
      <c r="B86" s="91" t="s">
        <v>974</v>
      </c>
      <c r="C86" s="92"/>
      <c r="D86" s="92"/>
      <c r="E86" s="92"/>
      <c r="F86" s="92"/>
      <c r="G86" s="92"/>
      <c r="H86" s="92"/>
      <c r="I86" s="93"/>
      <c r="J86" s="94"/>
      <c r="K86" s="305">
        <v>0.05</v>
      </c>
      <c r="L86" s="860">
        <f>N79*K86</f>
        <v>745.00796927655381</v>
      </c>
      <c r="M86" s="861"/>
      <c r="N86" s="51"/>
    </row>
    <row r="87" spans="1:14" ht="15.75" thickBot="1">
      <c r="B87" s="824" t="s">
        <v>953</v>
      </c>
      <c r="C87" s="825"/>
      <c r="D87" s="825"/>
      <c r="E87" s="825"/>
      <c r="F87" s="825"/>
      <c r="G87" s="825"/>
      <c r="H87" s="825"/>
      <c r="I87" s="825"/>
      <c r="J87" s="825"/>
      <c r="K87" s="825"/>
      <c r="L87" s="825"/>
      <c r="M87" s="826"/>
      <c r="N87" s="52">
        <f>L84+L85+L86</f>
        <v>4470.0478156593226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19370.207201190398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286.59765815254394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6572.2547100338343</v>
      </c>
      <c r="N48" s="272">
        <f>K48*M48</f>
        <v>525.78037680270677</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17808.690182027163</v>
      </c>
      <c r="N49" s="272">
        <f>K49*M49</f>
        <v>7123.4760728108658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720.82793593919462</v>
      </c>
      <c r="N50" s="272">
        <f>K50*M50</f>
        <v>2162.483807817584</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14310.554610557541</v>
      </c>
      <c r="N51" s="272">
        <f>K51*M51</f>
        <v>21465.831915836312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31277.572173267468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34430.146412945454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6886.0292825890911</v>
      </c>
      <c r="M84" s="859"/>
      <c r="N84" s="51"/>
    </row>
    <row r="85" spans="1:14">
      <c r="B85" s="89" t="s">
        <v>973</v>
      </c>
      <c r="C85" s="90"/>
      <c r="D85" s="90"/>
      <c r="E85" s="90"/>
      <c r="F85" s="90"/>
      <c r="G85" s="90"/>
      <c r="H85" s="90"/>
      <c r="I85" s="87"/>
      <c r="J85" s="88"/>
      <c r="K85" s="304">
        <v>0.05</v>
      </c>
      <c r="L85" s="858">
        <f>N79*K85</f>
        <v>1721.5073206472728</v>
      </c>
      <c r="M85" s="859"/>
      <c r="N85" s="51"/>
    </row>
    <row r="86" spans="1:14" ht="15.75" thickBot="1">
      <c r="B86" s="91" t="s">
        <v>974</v>
      </c>
      <c r="C86" s="92"/>
      <c r="D86" s="92"/>
      <c r="E86" s="92"/>
      <c r="F86" s="92"/>
      <c r="G86" s="92"/>
      <c r="H86" s="92"/>
      <c r="I86" s="93"/>
      <c r="J86" s="94"/>
      <c r="K86" s="305">
        <v>0.05</v>
      </c>
      <c r="L86" s="860">
        <f>N79*K86</f>
        <v>1721.5073206472728</v>
      </c>
      <c r="M86" s="861"/>
      <c r="N86" s="51"/>
    </row>
    <row r="87" spans="1:14" ht="15.75" thickBot="1">
      <c r="B87" s="824" t="s">
        <v>953</v>
      </c>
      <c r="C87" s="825"/>
      <c r="D87" s="825"/>
      <c r="E87" s="825"/>
      <c r="F87" s="825"/>
      <c r="G87" s="825"/>
      <c r="H87" s="825"/>
      <c r="I87" s="825"/>
      <c r="J87" s="825"/>
      <c r="K87" s="825"/>
      <c r="L87" s="825"/>
      <c r="M87" s="826"/>
      <c r="N87" s="52">
        <f>L84+L85+L86</f>
        <v>10329.043923883637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44759.190336829095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286.59765815254394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29859.385610950398</v>
      </c>
      <c r="N48" s="272">
        <f>K48*M48</f>
        <v>11943.754244380159</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720.82793593919462</v>
      </c>
      <c r="N49" s="272">
        <f>K49*M49</f>
        <v>2162.483807817584</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14310.554610557541</v>
      </c>
      <c r="N50" s="272">
        <f>K50*M50</f>
        <v>21465.831915836312</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35572.069968034055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38724.644207712045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7744.9288415424089</v>
      </c>
      <c r="M84" s="859"/>
      <c r="N84" s="51"/>
    </row>
    <row r="85" spans="1:14">
      <c r="B85" s="89" t="s">
        <v>973</v>
      </c>
      <c r="C85" s="90"/>
      <c r="D85" s="90"/>
      <c r="E85" s="90"/>
      <c r="F85" s="90"/>
      <c r="G85" s="90"/>
      <c r="H85" s="90"/>
      <c r="I85" s="87"/>
      <c r="J85" s="88"/>
      <c r="K85" s="304">
        <v>0.05</v>
      </c>
      <c r="L85" s="858">
        <f>N79*K85</f>
        <v>1936.2322103856022</v>
      </c>
      <c r="M85" s="859"/>
      <c r="N85" s="51"/>
    </row>
    <row r="86" spans="1:14" ht="15.75" thickBot="1">
      <c r="B86" s="91" t="s">
        <v>974</v>
      </c>
      <c r="C86" s="92"/>
      <c r="D86" s="92"/>
      <c r="E86" s="92"/>
      <c r="F86" s="92"/>
      <c r="G86" s="92"/>
      <c r="H86" s="92"/>
      <c r="I86" s="93"/>
      <c r="J86" s="94"/>
      <c r="K86" s="305">
        <v>0.05</v>
      </c>
      <c r="L86" s="860">
        <f>N79*K86</f>
        <v>1936.2322103856022</v>
      </c>
      <c r="M86" s="861"/>
      <c r="N86" s="51"/>
    </row>
    <row r="87" spans="1:14" ht="15.75" thickBot="1">
      <c r="B87" s="824" t="s">
        <v>953</v>
      </c>
      <c r="C87" s="825"/>
      <c r="D87" s="825"/>
      <c r="E87" s="825"/>
      <c r="F87" s="825"/>
      <c r="G87" s="825"/>
      <c r="H87" s="825"/>
      <c r="I87" s="825"/>
      <c r="J87" s="825"/>
      <c r="K87" s="825"/>
      <c r="L87" s="825"/>
      <c r="M87" s="826"/>
      <c r="N87" s="52">
        <f>L84+L85+L86</f>
        <v>11617.393262313613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50342.037470025658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241</v>
      </c>
      <c r="B36" s="837" t="str">
        <f>VLOOKUP(A36,EQUIPOS!A6:D154,3,FALSE)</f>
        <v>Grúa (capacidad 15 ton)</v>
      </c>
      <c r="C36" s="838"/>
      <c r="D36" s="838"/>
      <c r="E36" s="838"/>
      <c r="F36" s="838"/>
      <c r="G36" s="838"/>
      <c r="H36" s="839"/>
      <c r="I36" s="267"/>
      <c r="J36" s="268"/>
      <c r="K36" s="269">
        <f>VLOOKUP(A36,EQUIPOS!A6:D163,4,FALSE)</f>
        <v>142110.51135371966</v>
      </c>
      <c r="L36" s="270"/>
      <c r="M36" s="336">
        <v>0.75</v>
      </c>
      <c r="N36" s="272">
        <f>K36/M36</f>
        <v>189480.68180495955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8969.3081204802675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198449.98992543982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10164.733937824909</v>
      </c>
      <c r="N48" s="272">
        <f>K48*M48</f>
        <v>10164.733937824909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10164.733937824909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44846.540602401335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253461.26446566606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50692.252893133213</v>
      </c>
      <c r="M84" s="859"/>
      <c r="N84" s="51"/>
    </row>
    <row r="85" spans="1:14">
      <c r="B85" s="89" t="s">
        <v>973</v>
      </c>
      <c r="C85" s="90"/>
      <c r="D85" s="90"/>
      <c r="E85" s="90"/>
      <c r="F85" s="90"/>
      <c r="G85" s="90"/>
      <c r="H85" s="90"/>
      <c r="I85" s="87"/>
      <c r="J85" s="88"/>
      <c r="K85" s="304">
        <v>0.05</v>
      </c>
      <c r="L85" s="858">
        <f>N79*K85</f>
        <v>12673.063223283303</v>
      </c>
      <c r="M85" s="859"/>
      <c r="N85" s="51"/>
    </row>
    <row r="86" spans="1:14" ht="15.75" thickBot="1">
      <c r="B86" s="91" t="s">
        <v>974</v>
      </c>
      <c r="C86" s="92"/>
      <c r="D86" s="92"/>
      <c r="E86" s="92"/>
      <c r="F86" s="92"/>
      <c r="G86" s="92"/>
      <c r="H86" s="92"/>
      <c r="I86" s="93"/>
      <c r="J86" s="94"/>
      <c r="K86" s="305">
        <v>0.05</v>
      </c>
      <c r="L86" s="860">
        <f>N79*K86</f>
        <v>12673.063223283303</v>
      </c>
      <c r="M86" s="861"/>
      <c r="N86" s="51"/>
    </row>
    <row r="87" spans="1:14" ht="15.75" thickBot="1">
      <c r="B87" s="824" t="s">
        <v>953</v>
      </c>
      <c r="C87" s="825"/>
      <c r="D87" s="825"/>
      <c r="E87" s="825"/>
      <c r="F87" s="825"/>
      <c r="G87" s="825"/>
      <c r="H87" s="825"/>
      <c r="I87" s="825"/>
      <c r="J87" s="825"/>
      <c r="K87" s="825"/>
      <c r="L87" s="825"/>
      <c r="M87" s="826"/>
      <c r="N87" s="52">
        <f>L84+L85+L86</f>
        <v>76038.379339699823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329499.64380536589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6726.9810903601992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10164.733937824909</v>
      </c>
      <c r="N48" s="272">
        <f>K48*M48</f>
        <v>10164.733937824909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10164.733937824909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50526.620479986101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10105.324095997221</v>
      </c>
      <c r="M84" s="859"/>
      <c r="N84" s="51"/>
    </row>
    <row r="85" spans="1:14">
      <c r="B85" s="89" t="s">
        <v>973</v>
      </c>
      <c r="C85" s="90"/>
      <c r="D85" s="90"/>
      <c r="E85" s="90"/>
      <c r="F85" s="90"/>
      <c r="G85" s="90"/>
      <c r="H85" s="90"/>
      <c r="I85" s="87"/>
      <c r="J85" s="88"/>
      <c r="K85" s="304">
        <v>0.05</v>
      </c>
      <c r="L85" s="858">
        <f>N79*K85</f>
        <v>2526.3310239993052</v>
      </c>
      <c r="M85" s="859"/>
      <c r="N85" s="51"/>
    </row>
    <row r="86" spans="1:14" ht="15.75" thickBot="1">
      <c r="B86" s="91" t="s">
        <v>974</v>
      </c>
      <c r="C86" s="92"/>
      <c r="D86" s="92"/>
      <c r="E86" s="92"/>
      <c r="F86" s="92"/>
      <c r="G86" s="92"/>
      <c r="H86" s="92"/>
      <c r="I86" s="93"/>
      <c r="J86" s="94"/>
      <c r="K86" s="305">
        <v>0.05</v>
      </c>
      <c r="L86" s="860">
        <f>N79*K86</f>
        <v>2526.3310239993052</v>
      </c>
      <c r="M86" s="861"/>
      <c r="N86" s="51"/>
    </row>
    <row r="87" spans="1:14" ht="15.75" thickBot="1">
      <c r="B87" s="824" t="s">
        <v>953</v>
      </c>
      <c r="C87" s="825"/>
      <c r="D87" s="825"/>
      <c r="E87" s="825"/>
      <c r="F87" s="825"/>
      <c r="G87" s="825"/>
      <c r="H87" s="825"/>
      <c r="I87" s="825"/>
      <c r="J87" s="825"/>
      <c r="K87" s="825"/>
      <c r="L87" s="825"/>
      <c r="M87" s="826"/>
      <c r="N87" s="52">
        <f>L84+L85+L86</f>
        <v>15157.986143995829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65684.606623981934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2686.8530451800998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10164.733937824909</v>
      </c>
      <c r="N48" s="272">
        <f>K48*M48</f>
        <v>10164.733937824909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10164.733937824909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17912.353634534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30763.94061753901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6152.7881235078021</v>
      </c>
      <c r="M84" s="859"/>
      <c r="N84" s="51"/>
    </row>
    <row r="85" spans="1:14">
      <c r="B85" s="89" t="s">
        <v>973</v>
      </c>
      <c r="C85" s="90"/>
      <c r="D85" s="90"/>
      <c r="E85" s="90"/>
      <c r="F85" s="90"/>
      <c r="G85" s="90"/>
      <c r="H85" s="90"/>
      <c r="I85" s="87"/>
      <c r="J85" s="88"/>
      <c r="K85" s="304">
        <v>0.05</v>
      </c>
      <c r="L85" s="858">
        <f>N79*K85</f>
        <v>1538.1970308769505</v>
      </c>
      <c r="M85" s="859"/>
      <c r="N85" s="51"/>
    </row>
    <row r="86" spans="1:14" ht="15.75" thickBot="1">
      <c r="B86" s="91" t="s">
        <v>974</v>
      </c>
      <c r="C86" s="92"/>
      <c r="D86" s="92"/>
      <c r="E86" s="92"/>
      <c r="F86" s="92"/>
      <c r="G86" s="92"/>
      <c r="H86" s="92"/>
      <c r="I86" s="93"/>
      <c r="J86" s="94"/>
      <c r="K86" s="305">
        <v>0.05</v>
      </c>
      <c r="L86" s="860">
        <f>N79*K86</f>
        <v>1538.1970308769505</v>
      </c>
      <c r="M86" s="861"/>
      <c r="N86" s="51"/>
    </row>
    <row r="87" spans="1:14" ht="15.75" thickBot="1">
      <c r="B87" s="824" t="s">
        <v>953</v>
      </c>
      <c r="C87" s="825"/>
      <c r="D87" s="825"/>
      <c r="E87" s="825"/>
      <c r="F87" s="825"/>
      <c r="G87" s="825"/>
      <c r="H87" s="825"/>
      <c r="I87" s="825"/>
      <c r="J87" s="825"/>
      <c r="K87" s="825"/>
      <c r="L87" s="825"/>
      <c r="M87" s="826"/>
      <c r="N87" s="52">
        <f>L84+L85+L86</f>
        <v>9229.1821852617031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39993.122802800717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2015.1397838850748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10164.733937824909</v>
      </c>
      <c r="N48" s="272">
        <f>K48*M48</f>
        <v>10164.733937824909</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10164.733937824909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13434.265225900499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25614.138947610481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5122.8277895220963</v>
      </c>
      <c r="M84" s="859"/>
      <c r="N84" s="51"/>
    </row>
    <row r="85" spans="1:14">
      <c r="B85" s="89" t="s">
        <v>973</v>
      </c>
      <c r="C85" s="90"/>
      <c r="D85" s="90"/>
      <c r="E85" s="90"/>
      <c r="F85" s="90"/>
      <c r="G85" s="90"/>
      <c r="H85" s="90"/>
      <c r="I85" s="87"/>
      <c r="J85" s="88"/>
      <c r="K85" s="304">
        <v>0.05</v>
      </c>
      <c r="L85" s="858">
        <f>N79*K85</f>
        <v>1280.7069473805241</v>
      </c>
      <c r="M85" s="859"/>
      <c r="N85" s="51"/>
    </row>
    <row r="86" spans="1:14" ht="15.75" thickBot="1">
      <c r="B86" s="91" t="s">
        <v>974</v>
      </c>
      <c r="C86" s="92"/>
      <c r="D86" s="92"/>
      <c r="E86" s="92"/>
      <c r="F86" s="92"/>
      <c r="G86" s="92"/>
      <c r="H86" s="92"/>
      <c r="I86" s="93"/>
      <c r="J86" s="94"/>
      <c r="K86" s="305">
        <v>0.05</v>
      </c>
      <c r="L86" s="860">
        <f>N79*K86</f>
        <v>1280.7069473805241</v>
      </c>
      <c r="M86" s="861"/>
      <c r="N86" s="51"/>
    </row>
    <row r="87" spans="1:14" ht="15.75" thickBot="1">
      <c r="B87" s="824" t="s">
        <v>953</v>
      </c>
      <c r="C87" s="825"/>
      <c r="D87" s="825"/>
      <c r="E87" s="825"/>
      <c r="F87" s="825"/>
      <c r="G87" s="825"/>
      <c r="H87" s="825"/>
      <c r="I87" s="825"/>
      <c r="J87" s="825"/>
      <c r="K87" s="825"/>
      <c r="L87" s="825"/>
      <c r="M87" s="826"/>
      <c r="N87" s="52">
        <f>L84+L85+L86</f>
        <v>7684.2416842831444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33298.380631893626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11305.850572033949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43750.015547180061</v>
      </c>
      <c r="N48" s="272">
        <f>K48*M48</f>
        <v>91875.03264907813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10164.733937824909</v>
      </c>
      <c r="N49" s="272">
        <f>K49*M49</f>
        <v>10164.733937824909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102039.76658690305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188717.95430583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37743.590861166005</v>
      </c>
      <c r="M84" s="859"/>
      <c r="N84" s="51"/>
    </row>
    <row r="85" spans="1:14">
      <c r="B85" s="89" t="s">
        <v>973</v>
      </c>
      <c r="C85" s="90"/>
      <c r="D85" s="90"/>
      <c r="E85" s="90"/>
      <c r="F85" s="90"/>
      <c r="G85" s="90"/>
      <c r="H85" s="90"/>
      <c r="I85" s="87"/>
      <c r="J85" s="88"/>
      <c r="K85" s="304">
        <v>0.05</v>
      </c>
      <c r="L85" s="858">
        <f>N79*K85</f>
        <v>9435.8977152915013</v>
      </c>
      <c r="M85" s="859"/>
      <c r="N85" s="51"/>
    </row>
    <row r="86" spans="1:14" ht="15.75" thickBot="1">
      <c r="B86" s="91" t="s">
        <v>974</v>
      </c>
      <c r="C86" s="92"/>
      <c r="D86" s="92"/>
      <c r="E86" s="92"/>
      <c r="F86" s="92"/>
      <c r="G86" s="92"/>
      <c r="H86" s="92"/>
      <c r="I86" s="93"/>
      <c r="J86" s="94"/>
      <c r="K86" s="305">
        <v>0.05</v>
      </c>
      <c r="L86" s="860">
        <f>N79*K86</f>
        <v>9435.8977152915013</v>
      </c>
      <c r="M86" s="861"/>
      <c r="N86" s="51"/>
    </row>
    <row r="87" spans="1:14" ht="15.75" thickBot="1">
      <c r="B87" s="824" t="s">
        <v>953</v>
      </c>
      <c r="C87" s="825"/>
      <c r="D87" s="825"/>
      <c r="E87" s="825"/>
      <c r="F87" s="825"/>
      <c r="G87" s="825"/>
      <c r="H87" s="825"/>
      <c r="I87" s="825"/>
      <c r="J87" s="825"/>
      <c r="K87" s="825"/>
      <c r="L87" s="825"/>
      <c r="M87" s="826"/>
      <c r="N87" s="52">
        <f>L84+L85+L86</f>
        <v>56615.386291749011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245333.34059757902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11305.850572033949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43750.015547180061</v>
      </c>
      <c r="N48" s="272">
        <f>K48*M48</f>
        <v>87500.031094360122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10164.733937824909</v>
      </c>
      <c r="N49" s="272">
        <f>K49*M49</f>
        <v>10164.733937824909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97664.765032185038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184342.952751112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36868.590550222398</v>
      </c>
      <c r="M84" s="859"/>
      <c r="N84" s="51"/>
    </row>
    <row r="85" spans="1:14">
      <c r="B85" s="89" t="s">
        <v>973</v>
      </c>
      <c r="C85" s="90"/>
      <c r="D85" s="90"/>
      <c r="E85" s="90"/>
      <c r="F85" s="90"/>
      <c r="G85" s="90"/>
      <c r="H85" s="90"/>
      <c r="I85" s="87"/>
      <c r="J85" s="88"/>
      <c r="K85" s="304">
        <v>0.05</v>
      </c>
      <c r="L85" s="858">
        <f>N79*K85</f>
        <v>9217.1476375555994</v>
      </c>
      <c r="M85" s="859"/>
      <c r="N85" s="51"/>
    </row>
    <row r="86" spans="1:14" ht="15.75" thickBot="1">
      <c r="B86" s="91" t="s">
        <v>974</v>
      </c>
      <c r="C86" s="92"/>
      <c r="D86" s="92"/>
      <c r="E86" s="92"/>
      <c r="F86" s="92"/>
      <c r="G86" s="92"/>
      <c r="H86" s="92"/>
      <c r="I86" s="93"/>
      <c r="J86" s="94"/>
      <c r="K86" s="305">
        <v>0.05</v>
      </c>
      <c r="L86" s="860">
        <f>N79*K86</f>
        <v>9217.1476375555994</v>
      </c>
      <c r="M86" s="861"/>
      <c r="N86" s="51"/>
    </row>
    <row r="87" spans="1:14" ht="15.75" thickBot="1">
      <c r="B87" s="824" t="s">
        <v>953</v>
      </c>
      <c r="C87" s="825"/>
      <c r="D87" s="825"/>
      <c r="E87" s="825"/>
      <c r="F87" s="825"/>
      <c r="G87" s="825"/>
      <c r="H87" s="825"/>
      <c r="I87" s="825"/>
      <c r="J87" s="825"/>
      <c r="K87" s="825"/>
      <c r="L87" s="825"/>
      <c r="M87" s="826"/>
      <c r="N87" s="52">
        <f>L84+L85+L86</f>
        <v>55302.8858253336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239645.83857644559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4720.6884844632978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43750.015547180061</v>
      </c>
      <c r="N48" s="272">
        <f>K48*M48</f>
        <v>57312.520366805882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10164.733937824909</v>
      </c>
      <c r="N49" s="272">
        <f>K49*M49</f>
        <v>10164.733937824909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67477.254304630798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47206.884844632979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119404.82763372708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23880.965526745418</v>
      </c>
      <c r="M84" s="859"/>
      <c r="N84" s="51"/>
    </row>
    <row r="85" spans="1:14">
      <c r="B85" s="89" t="s">
        <v>973</v>
      </c>
      <c r="C85" s="90"/>
      <c r="D85" s="90"/>
      <c r="E85" s="90"/>
      <c r="F85" s="90"/>
      <c r="G85" s="90"/>
      <c r="H85" s="90"/>
      <c r="I85" s="87"/>
      <c r="J85" s="88"/>
      <c r="K85" s="304">
        <v>0.05</v>
      </c>
      <c r="L85" s="858">
        <f>N79*K85</f>
        <v>5970.2413816863545</v>
      </c>
      <c r="M85" s="859"/>
      <c r="N85" s="51"/>
    </row>
    <row r="86" spans="1:14" ht="15.75" thickBot="1">
      <c r="B86" s="91" t="s">
        <v>974</v>
      </c>
      <c r="C86" s="92"/>
      <c r="D86" s="92"/>
      <c r="E86" s="92"/>
      <c r="F86" s="92"/>
      <c r="G86" s="92"/>
      <c r="H86" s="92"/>
      <c r="I86" s="93"/>
      <c r="J86" s="94"/>
      <c r="K86" s="305">
        <v>0.05</v>
      </c>
      <c r="L86" s="860">
        <f>N79*K86</f>
        <v>5970.2413816863545</v>
      </c>
      <c r="M86" s="861"/>
      <c r="N86" s="51"/>
    </row>
    <row r="87" spans="1:14" ht="15.75" thickBot="1">
      <c r="B87" s="824" t="s">
        <v>953</v>
      </c>
      <c r="C87" s="825"/>
      <c r="D87" s="825"/>
      <c r="E87" s="825"/>
      <c r="F87" s="825"/>
      <c r="G87" s="825"/>
      <c r="H87" s="825"/>
      <c r="I87" s="825"/>
      <c r="J87" s="825"/>
      <c r="K87" s="825"/>
      <c r="L87" s="825"/>
      <c r="M87" s="826"/>
      <c r="N87" s="52">
        <f>L84+L85+L86</f>
        <v>35821.448290118125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155226.27592384521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3957.0477002118823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43750.015547180061</v>
      </c>
      <c r="N48" s="272">
        <f>K48*M48</f>
        <v>48125.017101898069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10164.733937824909</v>
      </c>
      <c r="N49" s="272">
        <f>K49*M49</f>
        <v>10164.733937824909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58289.751039722978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39570.477002118823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101817.27574205369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20363.45514841074</v>
      </c>
      <c r="M84" s="859"/>
      <c r="N84" s="51"/>
    </row>
    <row r="85" spans="1:14">
      <c r="B85" s="89" t="s">
        <v>973</v>
      </c>
      <c r="C85" s="90"/>
      <c r="D85" s="90"/>
      <c r="E85" s="90"/>
      <c r="F85" s="90"/>
      <c r="G85" s="90"/>
      <c r="H85" s="90"/>
      <c r="I85" s="87"/>
      <c r="J85" s="88"/>
      <c r="K85" s="304">
        <v>0.05</v>
      </c>
      <c r="L85" s="858">
        <f>N79*K85</f>
        <v>5090.8637871026849</v>
      </c>
      <c r="M85" s="859"/>
      <c r="N85" s="51"/>
    </row>
    <row r="86" spans="1:14" ht="15.75" thickBot="1">
      <c r="B86" s="91" t="s">
        <v>974</v>
      </c>
      <c r="C86" s="92"/>
      <c r="D86" s="92"/>
      <c r="E86" s="92"/>
      <c r="F86" s="92"/>
      <c r="G86" s="92"/>
      <c r="H86" s="92"/>
      <c r="I86" s="93"/>
      <c r="J86" s="94"/>
      <c r="K86" s="305">
        <v>0.05</v>
      </c>
      <c r="L86" s="860">
        <f>N79*K86</f>
        <v>5090.8637871026849</v>
      </c>
      <c r="M86" s="861"/>
      <c r="N86" s="51"/>
    </row>
    <row r="87" spans="1:14" ht="15.75" thickBot="1">
      <c r="B87" s="824" t="s">
        <v>953</v>
      </c>
      <c r="C87" s="825"/>
      <c r="D87" s="825"/>
      <c r="E87" s="825"/>
      <c r="F87" s="825"/>
      <c r="G87" s="825"/>
      <c r="H87" s="825"/>
      <c r="I87" s="825"/>
      <c r="J87" s="825"/>
      <c r="K87" s="825"/>
      <c r="L87" s="825"/>
      <c r="M87" s="826"/>
      <c r="N87" s="52">
        <f>L84+L85+L86</f>
        <v>30545.182722616108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132362.45846466979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269.07924361440803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43750.015547180061</v>
      </c>
      <c r="N48" s="272">
        <f>K48*M48</f>
        <v>2187.5007773590032</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74.20287575844651</v>
      </c>
      <c r="N49" s="272">
        <f>K49*M49</f>
        <v>371.01437879223255</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8070.0927592721891</v>
      </c>
      <c r="N50" s="272">
        <f>K50*M50</f>
        <v>8070.0927592721891</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10628.607915423425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13588.479595181912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2717.6959190363827</v>
      </c>
      <c r="M84" s="859"/>
      <c r="N84" s="51"/>
    </row>
    <row r="85" spans="1:14">
      <c r="B85" s="89" t="s">
        <v>973</v>
      </c>
      <c r="C85" s="90"/>
      <c r="D85" s="90"/>
      <c r="E85" s="90"/>
      <c r="F85" s="90"/>
      <c r="G85" s="90"/>
      <c r="H85" s="90"/>
      <c r="I85" s="87"/>
      <c r="J85" s="88"/>
      <c r="K85" s="304">
        <v>0.05</v>
      </c>
      <c r="L85" s="858">
        <f>N79*K85</f>
        <v>679.42397975909569</v>
      </c>
      <c r="M85" s="859"/>
      <c r="N85" s="51"/>
    </row>
    <row r="86" spans="1:14" ht="15.75" thickBot="1">
      <c r="B86" s="91" t="s">
        <v>974</v>
      </c>
      <c r="C86" s="92"/>
      <c r="D86" s="92"/>
      <c r="E86" s="92"/>
      <c r="F86" s="92"/>
      <c r="G86" s="92"/>
      <c r="H86" s="92"/>
      <c r="I86" s="93"/>
      <c r="J86" s="94"/>
      <c r="K86" s="305">
        <v>0.05</v>
      </c>
      <c r="L86" s="860">
        <f>N79*K86</f>
        <v>679.42397975909569</v>
      </c>
      <c r="M86" s="861"/>
      <c r="N86" s="51"/>
    </row>
    <row r="87" spans="1:14" ht="15.75" thickBot="1">
      <c r="B87" s="824" t="s">
        <v>953</v>
      </c>
      <c r="C87" s="825"/>
      <c r="D87" s="825"/>
      <c r="E87" s="825"/>
      <c r="F87" s="825"/>
      <c r="G87" s="825"/>
      <c r="H87" s="825"/>
      <c r="I87" s="825"/>
      <c r="J87" s="825"/>
      <c r="K87" s="825"/>
      <c r="L87" s="825"/>
      <c r="M87" s="826"/>
      <c r="N87" s="52">
        <f>L84+L85+L86</f>
        <v>4076.5438785545743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17665.023473736488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108.262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1266.494683445165</v>
      </c>
      <c r="N48" s="272">
        <f>K48*M48</f>
        <v>1266.494683445165</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14787.573097576127</v>
      </c>
      <c r="N49" s="272">
        <f>K49*M49</f>
        <v>739.3786548788064</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43750.015547180061</v>
      </c>
      <c r="N50" s="272">
        <f>K50*M50</f>
        <v>3281.2511660385044</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74.20287575844651</v>
      </c>
      <c r="N51" s="272">
        <f>K51*M51</f>
        <v>371.01437879223255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5658.1388831547083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1082.6199999999999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6849.0208831547079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1369.8041766309416</v>
      </c>
      <c r="M84" s="859"/>
      <c r="N84" s="51"/>
    </row>
    <row r="85" spans="1:14">
      <c r="B85" s="89" t="s">
        <v>973</v>
      </c>
      <c r="C85" s="90"/>
      <c r="D85" s="90"/>
      <c r="E85" s="90"/>
      <c r="F85" s="90"/>
      <c r="G85" s="90"/>
      <c r="H85" s="90"/>
      <c r="I85" s="87"/>
      <c r="J85" s="88"/>
      <c r="K85" s="304">
        <v>0.05</v>
      </c>
      <c r="L85" s="858">
        <f>N79*K85</f>
        <v>342.4510441577354</v>
      </c>
      <c r="M85" s="859"/>
      <c r="N85" s="51"/>
    </row>
    <row r="86" spans="1:14" ht="15.75" thickBot="1">
      <c r="B86" s="91" t="s">
        <v>974</v>
      </c>
      <c r="C86" s="92"/>
      <c r="D86" s="92"/>
      <c r="E86" s="92"/>
      <c r="F86" s="92"/>
      <c r="G86" s="92"/>
      <c r="H86" s="92"/>
      <c r="I86" s="93"/>
      <c r="J86" s="94"/>
      <c r="K86" s="305">
        <v>0.05</v>
      </c>
      <c r="L86" s="860">
        <f>N79*K86</f>
        <v>342.4510441577354</v>
      </c>
      <c r="M86" s="861"/>
      <c r="N86" s="51"/>
    </row>
    <row r="87" spans="1:14" ht="15.75" thickBot="1">
      <c r="B87" s="824" t="s">
        <v>953</v>
      </c>
      <c r="C87" s="825"/>
      <c r="D87" s="825"/>
      <c r="E87" s="825"/>
      <c r="F87" s="825"/>
      <c r="G87" s="825"/>
      <c r="H87" s="825"/>
      <c r="I87" s="825"/>
      <c r="J87" s="825"/>
      <c r="K87" s="825"/>
      <c r="L87" s="825"/>
      <c r="M87" s="826"/>
      <c r="N87" s="52">
        <f>L84+L85+L86</f>
        <v>2054.7062649464124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8903.7271481011194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253</v>
      </c>
      <c r="B36" s="837" t="str">
        <f>VLOOKUP(A36,EQUIPOS!A6:D154,3,FALSE)</f>
        <v>Máquina hidrosembradora</v>
      </c>
      <c r="C36" s="838"/>
      <c r="D36" s="838"/>
      <c r="E36" s="838"/>
      <c r="F36" s="838"/>
      <c r="G36" s="838"/>
      <c r="H36" s="839"/>
      <c r="I36" s="267"/>
      <c r="J36" s="268"/>
      <c r="K36" s="269">
        <f>VLOOKUP(A36,EQUIPOS!A6:D163,4,FALSE)</f>
        <v>66986.069474423653</v>
      </c>
      <c r="L36" s="270"/>
      <c r="M36" s="336">
        <v>350</v>
      </c>
      <c r="N36" s="272">
        <f>K36/M36</f>
        <v>191.38876992692474</v>
      </c>
    </row>
    <row r="37" spans="1:14">
      <c r="A37" s="113" t="s">
        <v>138</v>
      </c>
      <c r="B37" s="837" t="str">
        <f>VLOOKUP(A37,EQUIPOS!A7:D154,3,FALSE)</f>
        <v>Camioneta D-300</v>
      </c>
      <c r="C37" s="838"/>
      <c r="D37" s="838"/>
      <c r="E37" s="838"/>
      <c r="F37" s="838"/>
      <c r="G37" s="838"/>
      <c r="H37" s="839"/>
      <c r="I37" s="421"/>
      <c r="J37" s="422"/>
      <c r="K37" s="269">
        <f>VLOOKUP(A37,EQUIPOS!A7:D164,4,FALSE)</f>
        <v>55692.38433995426</v>
      </c>
      <c r="L37" s="335"/>
      <c r="M37" s="336">
        <v>350</v>
      </c>
      <c r="N37" s="272">
        <f>K37/M37</f>
        <v>159.12109811415502</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4.8049864931144288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355.31485453419418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1266.494683445165</v>
      </c>
      <c r="N48" s="272">
        <f>K48*M48</f>
        <v>1266.494683445165</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2657.8134444911889</v>
      </c>
      <c r="N49" s="272">
        <f>K49*M49</f>
        <v>1063.1253777964755</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74.20287575844651</v>
      </c>
      <c r="N50" s="272">
        <f>K50*M50</f>
        <v>371.01437879223255</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14787.573097576127</v>
      </c>
      <c r="N51" s="272">
        <f>K51*M51</f>
        <v>739.3786548788064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3440.0130949126797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96.099729862288569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3891.4276793091626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778.28553586183261</v>
      </c>
      <c r="M84" s="859"/>
      <c r="N84" s="51"/>
    </row>
    <row r="85" spans="1:14">
      <c r="B85" s="89" t="s">
        <v>973</v>
      </c>
      <c r="C85" s="90"/>
      <c r="D85" s="90"/>
      <c r="E85" s="90"/>
      <c r="F85" s="90"/>
      <c r="G85" s="90"/>
      <c r="H85" s="90"/>
      <c r="I85" s="87"/>
      <c r="J85" s="88"/>
      <c r="K85" s="304">
        <v>0.05</v>
      </c>
      <c r="L85" s="858">
        <f>N79*K85</f>
        <v>194.57138396545815</v>
      </c>
      <c r="M85" s="859"/>
      <c r="N85" s="51"/>
    </row>
    <row r="86" spans="1:14" ht="15.75" thickBot="1">
      <c r="B86" s="91" t="s">
        <v>974</v>
      </c>
      <c r="C86" s="92"/>
      <c r="D86" s="92"/>
      <c r="E86" s="92"/>
      <c r="F86" s="92"/>
      <c r="G86" s="92"/>
      <c r="H86" s="92"/>
      <c r="I86" s="93"/>
      <c r="J86" s="94"/>
      <c r="K86" s="305">
        <v>0.05</v>
      </c>
      <c r="L86" s="860">
        <f>N79*K86</f>
        <v>194.57138396545815</v>
      </c>
      <c r="M86" s="861"/>
      <c r="N86" s="51"/>
    </row>
    <row r="87" spans="1:14" ht="15.75" thickBot="1">
      <c r="B87" s="824" t="s">
        <v>953</v>
      </c>
      <c r="C87" s="825"/>
      <c r="D87" s="825"/>
      <c r="E87" s="825"/>
      <c r="F87" s="825"/>
      <c r="G87" s="825"/>
      <c r="H87" s="825"/>
      <c r="I87" s="825"/>
      <c r="J87" s="825"/>
      <c r="K87" s="825"/>
      <c r="L87" s="825"/>
      <c r="M87" s="826"/>
      <c r="N87" s="52">
        <f>L84+L85+L86</f>
        <v>1167.4283037927489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5058.855983101912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55692.38433995426</v>
      </c>
      <c r="L36" s="270"/>
      <c r="M36" s="336">
        <v>8000</v>
      </c>
      <c r="N36" s="272">
        <f>K36/M36</f>
        <v>6.9615480424942824</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26.907924361440802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33.869472403935085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6734.9836924754354</v>
      </c>
      <c r="N48" s="272">
        <f>K48*M48</f>
        <v>7071.7328770992071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21759.463295623307</v>
      </c>
      <c r="N49" s="272">
        <f>K49*M49</f>
        <v>21759.463295623307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1300.670407937341</v>
      </c>
      <c r="N50" s="272">
        <f>K50*M50</f>
        <v>2601.340815874682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31432.536988597196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34157.198897145208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6831.4397794290417</v>
      </c>
      <c r="M84" s="859"/>
      <c r="N84" s="51"/>
    </row>
    <row r="85" spans="1:14">
      <c r="B85" s="89" t="s">
        <v>973</v>
      </c>
      <c r="C85" s="90"/>
      <c r="D85" s="90"/>
      <c r="E85" s="90"/>
      <c r="F85" s="90"/>
      <c r="G85" s="90"/>
      <c r="H85" s="90"/>
      <c r="I85" s="87"/>
      <c r="J85" s="88"/>
      <c r="K85" s="304">
        <v>0.05</v>
      </c>
      <c r="L85" s="858">
        <f>N79*K85</f>
        <v>1707.8599448572604</v>
      </c>
      <c r="M85" s="859"/>
      <c r="N85" s="51"/>
    </row>
    <row r="86" spans="1:14" ht="15.75" thickBot="1">
      <c r="B86" s="91" t="s">
        <v>974</v>
      </c>
      <c r="C86" s="92"/>
      <c r="D86" s="92"/>
      <c r="E86" s="92"/>
      <c r="F86" s="92"/>
      <c r="G86" s="92"/>
      <c r="H86" s="92"/>
      <c r="I86" s="93"/>
      <c r="J86" s="94"/>
      <c r="K86" s="305">
        <v>0.05</v>
      </c>
      <c r="L86" s="860">
        <f>N79*K86</f>
        <v>1707.8599448572604</v>
      </c>
      <c r="M86" s="861"/>
      <c r="N86" s="51"/>
    </row>
    <row r="87" spans="1:14" ht="15.75" thickBot="1">
      <c r="B87" s="824" t="s">
        <v>953</v>
      </c>
      <c r="C87" s="825"/>
      <c r="D87" s="825"/>
      <c r="E87" s="825"/>
      <c r="F87" s="825"/>
      <c r="G87" s="825"/>
      <c r="H87" s="825"/>
      <c r="I87" s="825"/>
      <c r="J87" s="825"/>
      <c r="K87" s="825"/>
      <c r="L87" s="825"/>
      <c r="M87" s="826"/>
      <c r="N87" s="52">
        <f>L84+L85+L86</f>
        <v>10247.159669143562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44404.358566288771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55692.38433995426</v>
      </c>
      <c r="L36" s="270"/>
      <c r="M36" s="336">
        <v>8000</v>
      </c>
      <c r="N36" s="272">
        <f>K36/M36</f>
        <v>6.9615480424942824</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26.907924361440802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33.869472403935085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22990.639462264251</v>
      </c>
      <c r="N48" s="272">
        <f>K48*M48</f>
        <v>24140.171435377466</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21759.463295623307</v>
      </c>
      <c r="N49" s="272">
        <f>K49*M49</f>
        <v>21759.463295623307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1300.670407937341</v>
      </c>
      <c r="N50" s="272">
        <f>K50*M50</f>
        <v>2601.340815874682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48500.975546875452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51225.637455423472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10245.127491084695</v>
      </c>
      <c r="M84" s="859"/>
      <c r="N84" s="51"/>
    </row>
    <row r="85" spans="1:14">
      <c r="B85" s="89" t="s">
        <v>973</v>
      </c>
      <c r="C85" s="90"/>
      <c r="D85" s="90"/>
      <c r="E85" s="90"/>
      <c r="F85" s="90"/>
      <c r="G85" s="90"/>
      <c r="H85" s="90"/>
      <c r="I85" s="87"/>
      <c r="J85" s="88"/>
      <c r="K85" s="304">
        <v>0.05</v>
      </c>
      <c r="L85" s="858">
        <f>N79*K85</f>
        <v>2561.2818727711738</v>
      </c>
      <c r="M85" s="859"/>
      <c r="N85" s="51"/>
    </row>
    <row r="86" spans="1:14" ht="15.75" thickBot="1">
      <c r="B86" s="91" t="s">
        <v>974</v>
      </c>
      <c r="C86" s="92"/>
      <c r="D86" s="92"/>
      <c r="E86" s="92"/>
      <c r="F86" s="92"/>
      <c r="G86" s="92"/>
      <c r="H86" s="92"/>
      <c r="I86" s="93"/>
      <c r="J86" s="94"/>
      <c r="K86" s="305">
        <v>0.05</v>
      </c>
      <c r="L86" s="860">
        <f>N79*K86</f>
        <v>2561.2818727711738</v>
      </c>
      <c r="M86" s="861"/>
      <c r="N86" s="51"/>
    </row>
    <row r="87" spans="1:14" ht="15.75" thickBot="1">
      <c r="B87" s="824" t="s">
        <v>953</v>
      </c>
      <c r="C87" s="825"/>
      <c r="D87" s="825"/>
      <c r="E87" s="825"/>
      <c r="F87" s="825"/>
      <c r="G87" s="825"/>
      <c r="H87" s="825"/>
      <c r="I87" s="825"/>
      <c r="J87" s="825"/>
      <c r="K87" s="825"/>
      <c r="L87" s="825"/>
      <c r="M87" s="826"/>
      <c r="N87" s="52">
        <f>L84+L85+L86</f>
        <v>15367.691236627044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66593.32869205052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119</v>
      </c>
      <c r="B36" s="837" t="str">
        <f>VLOOKUP(A36,EQUIPOS!A6:D154,3,FALSE)</f>
        <v xml:space="preserve">Bomba de concreto, Producción: 30 m3/h, POTENCIA: 67 HP, MAX PRESION DE CONCRETO: 1150 PSI
</v>
      </c>
      <c r="C36" s="838"/>
      <c r="D36" s="838"/>
      <c r="E36" s="838"/>
      <c r="F36" s="838"/>
      <c r="G36" s="838"/>
      <c r="H36" s="839"/>
      <c r="I36" s="267"/>
      <c r="J36" s="268"/>
      <c r="K36" s="269">
        <f>VLOOKUP(A36,EQUIPOS!A6:D163,4,FALSE)</f>
        <v>46274.499246955624</v>
      </c>
      <c r="L36" s="270"/>
      <c r="M36" s="336">
        <v>100</v>
      </c>
      <c r="N36" s="272">
        <f>K36/M36</f>
        <v>462.74499246955622</v>
      </c>
    </row>
    <row r="37" spans="1:14">
      <c r="A37" s="113" t="s">
        <v>138</v>
      </c>
      <c r="B37" s="837" t="str">
        <f>VLOOKUP(A37,EQUIPOS!A7:D154,3,FALSE)</f>
        <v>Camioneta D-300</v>
      </c>
      <c r="C37" s="838"/>
      <c r="D37" s="838"/>
      <c r="E37" s="838"/>
      <c r="F37" s="838"/>
      <c r="G37" s="838"/>
      <c r="H37" s="839"/>
      <c r="I37" s="421"/>
      <c r="J37" s="422"/>
      <c r="K37" s="269">
        <f>VLOOKUP(A37,EQUIPOS!A7:D164,4,FALSE)</f>
        <v>55692.38433995426</v>
      </c>
      <c r="L37" s="335"/>
      <c r="M37" s="336">
        <v>1000</v>
      </c>
      <c r="N37" s="272">
        <f>K37/M37</f>
        <v>55.692384339954259</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4.0401280451800998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522.47750485469066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394840.92219826975</v>
      </c>
      <c r="N48" s="272">
        <f>K48*M48</f>
        <v>39484.092219826976</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4845.5855923672516</v>
      </c>
      <c r="N49" s="272">
        <f>K49*M49</f>
        <v>5330.1441516039768</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189756.04445296884</v>
      </c>
      <c r="N50" s="272">
        <f>K50*M50</f>
        <v>189756.04445296884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234570.28082439979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404.01280451800994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235496.7711337725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47099.354226754505</v>
      </c>
      <c r="M84" s="859"/>
      <c r="N84" s="51"/>
    </row>
    <row r="85" spans="1:14">
      <c r="B85" s="89" t="s">
        <v>973</v>
      </c>
      <c r="C85" s="90"/>
      <c r="D85" s="90"/>
      <c r="E85" s="90"/>
      <c r="F85" s="90"/>
      <c r="G85" s="90"/>
      <c r="H85" s="90"/>
      <c r="I85" s="87"/>
      <c r="J85" s="88"/>
      <c r="K85" s="304">
        <v>0.05</v>
      </c>
      <c r="L85" s="858">
        <f>N79*K85</f>
        <v>11774.838556688626</v>
      </c>
      <c r="M85" s="859"/>
      <c r="N85" s="51"/>
    </row>
    <row r="86" spans="1:14" ht="15.75" thickBot="1">
      <c r="B86" s="91" t="s">
        <v>974</v>
      </c>
      <c r="C86" s="92"/>
      <c r="D86" s="92"/>
      <c r="E86" s="92"/>
      <c r="F86" s="92"/>
      <c r="G86" s="92"/>
      <c r="H86" s="92"/>
      <c r="I86" s="93"/>
      <c r="J86" s="94"/>
      <c r="K86" s="305">
        <v>0.05</v>
      </c>
      <c r="L86" s="860">
        <f>N79*K86</f>
        <v>11774.838556688626</v>
      </c>
      <c r="M86" s="861"/>
      <c r="N86" s="51"/>
    </row>
    <row r="87" spans="1:14" ht="15.75" thickBot="1">
      <c r="B87" s="824" t="s">
        <v>953</v>
      </c>
      <c r="C87" s="825"/>
      <c r="D87" s="825"/>
      <c r="E87" s="825"/>
      <c r="F87" s="825"/>
      <c r="G87" s="825"/>
      <c r="H87" s="825"/>
      <c r="I87" s="825"/>
      <c r="J87" s="825"/>
      <c r="K87" s="825"/>
      <c r="L87" s="825"/>
      <c r="M87" s="826"/>
      <c r="N87" s="52">
        <f>L84+L85+L86</f>
        <v>70649.031340131754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306145.80247390427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270.65500000000003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43750.015547180061</v>
      </c>
      <c r="N48" s="272">
        <f>K48*M48</f>
        <v>21875.00777359003</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15557.162923299444</v>
      </c>
      <c r="N49" s="272">
        <f>K49*M49</f>
        <v>15557.162923299444</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37432.170696889472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43115.92569688947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8623.1851393778943</v>
      </c>
      <c r="M84" s="859"/>
      <c r="N84" s="51"/>
    </row>
    <row r="85" spans="1:14">
      <c r="B85" s="89" t="s">
        <v>973</v>
      </c>
      <c r="C85" s="90"/>
      <c r="D85" s="90"/>
      <c r="E85" s="90"/>
      <c r="F85" s="90"/>
      <c r="G85" s="90"/>
      <c r="H85" s="90"/>
      <c r="I85" s="87"/>
      <c r="J85" s="88"/>
      <c r="K85" s="304">
        <v>0.05</v>
      </c>
      <c r="L85" s="858">
        <f>N79*K85</f>
        <v>2155.7962848444736</v>
      </c>
      <c r="M85" s="859"/>
      <c r="N85" s="51"/>
    </row>
    <row r="86" spans="1:14" ht="15.75" thickBot="1">
      <c r="B86" s="91" t="s">
        <v>974</v>
      </c>
      <c r="C86" s="92"/>
      <c r="D86" s="92"/>
      <c r="E86" s="92"/>
      <c r="F86" s="92"/>
      <c r="G86" s="92"/>
      <c r="H86" s="92"/>
      <c r="I86" s="93"/>
      <c r="J86" s="94"/>
      <c r="K86" s="305">
        <v>0.05</v>
      </c>
      <c r="L86" s="860">
        <f>N79*K86</f>
        <v>2155.7962848444736</v>
      </c>
      <c r="M86" s="861"/>
      <c r="N86" s="51"/>
    </row>
    <row r="87" spans="1:14" ht="15.75" thickBot="1">
      <c r="B87" s="824" t="s">
        <v>953</v>
      </c>
      <c r="C87" s="825"/>
      <c r="D87" s="825"/>
      <c r="E87" s="825"/>
      <c r="F87" s="825"/>
      <c r="G87" s="825"/>
      <c r="H87" s="825"/>
      <c r="I87" s="825"/>
      <c r="J87" s="825"/>
      <c r="K87" s="825"/>
      <c r="L87" s="825"/>
      <c r="M87" s="826"/>
      <c r="N87" s="52">
        <f>L84+L85+L86</f>
        <v>12934.777709066841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56050.703405956308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N76*M41</f>
        <v>90218.333333333343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729.30826459730292</v>
      </c>
      <c r="N48" s="272">
        <f>K48*M48</f>
        <v>802239.09105703316</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4" t="s">
        <v>953</v>
      </c>
      <c r="C54" s="825"/>
      <c r="D54" s="825"/>
      <c r="E54" s="825"/>
      <c r="F54" s="825"/>
      <c r="G54" s="825"/>
      <c r="H54" s="825"/>
      <c r="I54" s="825"/>
      <c r="J54" s="825"/>
      <c r="K54" s="825"/>
      <c r="L54" s="825"/>
      <c r="M54" s="826"/>
      <c r="N54" s="394">
        <f>SUM(N48:N53)</f>
        <v>802239.09105703316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6"/>
      <c r="M64" s="997"/>
      <c r="N64" s="485"/>
    </row>
    <row r="65" spans="1:15" ht="15.75" thickBot="1">
      <c r="B65" s="824" t="s">
        <v>953</v>
      </c>
      <c r="C65" s="825"/>
      <c r="D65" s="825"/>
      <c r="E65" s="825"/>
      <c r="F65" s="825"/>
      <c r="G65" s="825"/>
      <c r="H65" s="825"/>
      <c r="I65" s="825"/>
      <c r="J65" s="825"/>
      <c r="K65" s="825"/>
      <c r="L65" s="825"/>
      <c r="M65" s="826"/>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976"/>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2"/>
      <c r="C75" s="993"/>
      <c r="D75" s="993"/>
      <c r="E75" s="993"/>
      <c r="F75" s="993"/>
      <c r="G75" s="993"/>
      <c r="H75" s="993"/>
      <c r="I75" s="169"/>
      <c r="J75" s="169"/>
      <c r="K75" s="169"/>
      <c r="L75" s="994"/>
      <c r="M75" s="995"/>
      <c r="N75" s="45"/>
    </row>
    <row r="76" spans="1:15" ht="15.75" thickBot="1">
      <c r="B76" s="824" t="s">
        <v>953</v>
      </c>
      <c r="C76" s="825"/>
      <c r="D76" s="825"/>
      <c r="E76" s="825"/>
      <c r="F76" s="825"/>
      <c r="G76" s="825"/>
      <c r="H76" s="825"/>
      <c r="I76" s="825"/>
      <c r="J76" s="825"/>
      <c r="K76" s="825"/>
      <c r="L76" s="825"/>
      <c r="M76" s="826"/>
      <c r="N76" s="301">
        <f>SUM(N70:N75)</f>
        <v>1804366.6666666667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2696824.0910570333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539364.8182114067</v>
      </c>
      <c r="M83" s="859"/>
      <c r="N83" s="51"/>
    </row>
    <row r="84" spans="1:14">
      <c r="B84" s="89" t="s">
        <v>973</v>
      </c>
      <c r="C84" s="90"/>
      <c r="D84" s="90"/>
      <c r="E84" s="90"/>
      <c r="F84" s="90"/>
      <c r="G84" s="90"/>
      <c r="H84" s="90"/>
      <c r="I84" s="87"/>
      <c r="J84" s="88"/>
      <c r="K84" s="304">
        <v>0.05</v>
      </c>
      <c r="L84" s="858">
        <f>N78*K84</f>
        <v>134841.20455285168</v>
      </c>
      <c r="M84" s="859"/>
      <c r="N84" s="51"/>
    </row>
    <row r="85" spans="1:14" ht="15.75" thickBot="1">
      <c r="B85" s="91" t="s">
        <v>974</v>
      </c>
      <c r="C85" s="92"/>
      <c r="D85" s="92"/>
      <c r="E85" s="92"/>
      <c r="F85" s="92"/>
      <c r="G85" s="92"/>
      <c r="H85" s="92"/>
      <c r="I85" s="93"/>
      <c r="J85" s="94"/>
      <c r="K85" s="305">
        <v>0.05</v>
      </c>
      <c r="L85" s="860">
        <f>N78*K85</f>
        <v>134841.20455285168</v>
      </c>
      <c r="M85" s="861"/>
      <c r="N85" s="51"/>
    </row>
    <row r="86" spans="1:14" ht="15.75" thickBot="1">
      <c r="B86" s="824" t="s">
        <v>953</v>
      </c>
      <c r="C86" s="825"/>
      <c r="D86" s="825"/>
      <c r="E86" s="825"/>
      <c r="F86" s="825"/>
      <c r="G86" s="825"/>
      <c r="H86" s="825"/>
      <c r="I86" s="825"/>
      <c r="J86" s="825"/>
      <c r="K86" s="825"/>
      <c r="L86" s="825"/>
      <c r="M86" s="826"/>
      <c r="N86" s="52">
        <f>L83+L84+L85</f>
        <v>809047.22731710994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3505871.318374143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71" t="s">
        <v>373</v>
      </c>
      <c r="B36" s="837" t="str">
        <f>VLOOKUP(A36,EQUIPOS!A6:D154,3,FALSE)</f>
        <v>Volqueta 6 m3</v>
      </c>
      <c r="C36" s="838"/>
      <c r="D36" s="838"/>
      <c r="E36" s="838"/>
      <c r="F36" s="838"/>
      <c r="G36" s="838"/>
      <c r="H36" s="839"/>
      <c r="I36" s="267"/>
      <c r="J36" s="268"/>
      <c r="K36" s="269">
        <f>VLOOKUP(A36,EQUIPOS!A6:D161,4,FALSE)</f>
        <v>82017.900118673555</v>
      </c>
      <c r="L36" s="270"/>
      <c r="M36" s="455">
        <v>81</v>
      </c>
      <c r="N36" s="272">
        <f>K36/M36</f>
        <v>1012.5666681317723</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1012.5666681317723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1012.5666681317723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202.51333362635447</v>
      </c>
      <c r="M83" s="859"/>
      <c r="N83" s="51"/>
    </row>
    <row r="84" spans="1:14">
      <c r="B84" s="89" t="s">
        <v>973</v>
      </c>
      <c r="C84" s="90"/>
      <c r="D84" s="90"/>
      <c r="E84" s="90"/>
      <c r="F84" s="90"/>
      <c r="G84" s="90"/>
      <c r="H84" s="90"/>
      <c r="I84" s="87"/>
      <c r="J84" s="88"/>
      <c r="K84" s="304">
        <v>0.05</v>
      </c>
      <c r="L84" s="858">
        <f>N78*K84</f>
        <v>50.628333406588617</v>
      </c>
      <c r="M84" s="859"/>
      <c r="N84" s="51"/>
    </row>
    <row r="85" spans="1:14" ht="15.75" thickBot="1">
      <c r="B85" s="91" t="s">
        <v>974</v>
      </c>
      <c r="C85" s="92"/>
      <c r="D85" s="92"/>
      <c r="E85" s="92"/>
      <c r="F85" s="92"/>
      <c r="G85" s="92"/>
      <c r="H85" s="92"/>
      <c r="I85" s="93"/>
      <c r="J85" s="94"/>
      <c r="K85" s="305">
        <v>0.05</v>
      </c>
      <c r="L85" s="860">
        <f>N78*K85</f>
        <v>50.628333406588617</v>
      </c>
      <c r="M85" s="861"/>
      <c r="N85" s="51"/>
    </row>
    <row r="86" spans="1:14" ht="15.75" thickBot="1">
      <c r="B86" s="824" t="s">
        <v>953</v>
      </c>
      <c r="C86" s="825"/>
      <c r="D86" s="825"/>
      <c r="E86" s="825"/>
      <c r="F86" s="825"/>
      <c r="G86" s="825"/>
      <c r="H86" s="825"/>
      <c r="I86" s="825"/>
      <c r="J86" s="825"/>
      <c r="K86" s="825"/>
      <c r="L86" s="825"/>
      <c r="M86" s="826"/>
      <c r="N86" s="52">
        <f>L83+L84+L85</f>
        <v>303.77000043953171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1316.336668571304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82017.900118673555</v>
      </c>
      <c r="L36" s="270"/>
      <c r="M36" s="283">
        <v>66</v>
      </c>
      <c r="N36" s="272">
        <f>K36/M36</f>
        <v>1242.6954563435388</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1242.6954563435388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1242.6954563435388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248.53909126870778</v>
      </c>
      <c r="M83" s="859"/>
      <c r="N83" s="51"/>
    </row>
    <row r="84" spans="1:14">
      <c r="B84" s="89" t="s">
        <v>973</v>
      </c>
      <c r="C84" s="90"/>
      <c r="D84" s="90"/>
      <c r="E84" s="90"/>
      <c r="F84" s="90"/>
      <c r="G84" s="90"/>
      <c r="H84" s="90"/>
      <c r="I84" s="87"/>
      <c r="J84" s="88"/>
      <c r="K84" s="304">
        <v>0.05</v>
      </c>
      <c r="L84" s="858">
        <f>N78*K84</f>
        <v>62.134772817176945</v>
      </c>
      <c r="M84" s="859"/>
      <c r="N84" s="51"/>
    </row>
    <row r="85" spans="1:14" ht="15.75" thickBot="1">
      <c r="B85" s="91" t="s">
        <v>974</v>
      </c>
      <c r="C85" s="92"/>
      <c r="D85" s="92"/>
      <c r="E85" s="92"/>
      <c r="F85" s="92"/>
      <c r="G85" s="92"/>
      <c r="H85" s="92"/>
      <c r="I85" s="93"/>
      <c r="J85" s="94"/>
      <c r="K85" s="305">
        <v>0.05</v>
      </c>
      <c r="L85" s="860">
        <f>N78*K85</f>
        <v>62.134772817176945</v>
      </c>
      <c r="M85" s="861"/>
      <c r="N85" s="51"/>
    </row>
    <row r="86" spans="1:14" ht="15.75" thickBot="1">
      <c r="B86" s="824" t="s">
        <v>953</v>
      </c>
      <c r="C86" s="825"/>
      <c r="D86" s="825"/>
      <c r="E86" s="825"/>
      <c r="F86" s="825"/>
      <c r="G86" s="825"/>
      <c r="H86" s="825"/>
      <c r="I86" s="825"/>
      <c r="J86" s="825"/>
      <c r="K86" s="825"/>
      <c r="L86" s="825"/>
      <c r="M86" s="826"/>
      <c r="N86" s="52">
        <f>L83+L84+L85</f>
        <v>372.80863690306165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1615.5040932466004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2" t="s">
        <v>942</v>
      </c>
      <c r="C27" s="1003"/>
      <c r="D27" s="1003"/>
      <c r="E27" s="1003"/>
      <c r="F27" s="1003"/>
      <c r="G27" s="1003"/>
      <c r="H27" s="1003"/>
      <c r="I27" s="1003"/>
      <c r="J27" s="1003"/>
      <c r="K27" s="1003"/>
      <c r="L27" s="1003"/>
      <c r="M27" s="1003"/>
      <c r="N27" s="1004"/>
    </row>
    <row r="28" spans="1:14" ht="15.75" thickBot="1">
      <c r="B28" s="33"/>
      <c r="C28" s="34"/>
      <c r="D28" s="34"/>
      <c r="E28" s="34"/>
      <c r="F28" s="34"/>
      <c r="G28" s="34"/>
      <c r="H28" s="34"/>
      <c r="I28" s="34"/>
      <c r="J28" s="34"/>
      <c r="K28" s="34"/>
      <c r="L28" s="34"/>
      <c r="M28" s="34"/>
      <c r="N28" s="35"/>
    </row>
    <row r="29" spans="1:14" ht="26.25" thickBot="1">
      <c r="B29" s="71" t="s">
        <v>943</v>
      </c>
      <c r="C29" s="1000" t="s">
        <v>944</v>
      </c>
      <c r="D29" s="1001"/>
      <c r="E29" s="1001"/>
      <c r="F29" s="1001"/>
      <c r="G29" s="1001"/>
      <c r="H29" s="1001"/>
      <c r="I29" s="1001"/>
      <c r="J29" s="72"/>
      <c r="K29" s="342" t="s">
        <v>2215</v>
      </c>
      <c r="L29" s="1005" t="s">
        <v>945</v>
      </c>
      <c r="M29" s="100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82017.900118673555</v>
      </c>
      <c r="L36" s="270"/>
      <c r="M36" s="283">
        <v>66</v>
      </c>
      <c r="N36" s="272">
        <f>K36/M36</f>
        <v>1242.6954563435388</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1242.6954563435388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1242.6954563435388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248.53909126870778</v>
      </c>
      <c r="M83" s="859"/>
      <c r="N83" s="51"/>
    </row>
    <row r="84" spans="1:14">
      <c r="B84" s="89" t="s">
        <v>973</v>
      </c>
      <c r="C84" s="90"/>
      <c r="D84" s="90"/>
      <c r="E84" s="90"/>
      <c r="F84" s="90"/>
      <c r="G84" s="90"/>
      <c r="H84" s="90"/>
      <c r="I84" s="87"/>
      <c r="J84" s="88"/>
      <c r="K84" s="304">
        <v>0.05</v>
      </c>
      <c r="L84" s="858">
        <f>N78*K84</f>
        <v>62.134772817176945</v>
      </c>
      <c r="M84" s="859"/>
      <c r="N84" s="51"/>
    </row>
    <row r="85" spans="1:14" ht="15.75" thickBot="1">
      <c r="B85" s="91" t="s">
        <v>974</v>
      </c>
      <c r="C85" s="92"/>
      <c r="D85" s="92"/>
      <c r="E85" s="92"/>
      <c r="F85" s="92"/>
      <c r="G85" s="92"/>
      <c r="H85" s="92"/>
      <c r="I85" s="93"/>
      <c r="J85" s="94"/>
      <c r="K85" s="305">
        <v>0.05</v>
      </c>
      <c r="L85" s="860">
        <f>N78*K85</f>
        <v>62.134772817176945</v>
      </c>
      <c r="M85" s="861"/>
      <c r="N85" s="51"/>
    </row>
    <row r="86" spans="1:14" ht="15.75" thickBot="1">
      <c r="B86" s="824" t="s">
        <v>953</v>
      </c>
      <c r="C86" s="825"/>
      <c r="D86" s="825"/>
      <c r="E86" s="825"/>
      <c r="F86" s="825"/>
      <c r="G86" s="825"/>
      <c r="H86" s="825"/>
      <c r="I86" s="825"/>
      <c r="J86" s="825"/>
      <c r="K86" s="825"/>
      <c r="L86" s="825"/>
      <c r="M86" s="826"/>
      <c r="N86" s="52">
        <f>L83+L84+L85</f>
        <v>372.80863690306165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1615.5040932466004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2021-04-20T22:23:57Z</dcterms:modified>
</cp:coreProperties>
</file>