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DF2D8116-76C8-4260-99F6-4F702526505E}" xr6:coauthVersionLast="45" xr6:coauthVersionMax="45" xr10:uidLastSave="{00000000-0000-0000-0000-000000000000}"/>
  <bookViews>
    <workbookView xWindow="525" yWindow="0" windowWidth="16260" windowHeight="1560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7" i="2" s="1"/>
  <c r="D51" i="2"/>
  <c r="D52" i="2" s="1"/>
  <c r="D47" i="2"/>
  <c r="D46" i="2"/>
  <c r="D45" i="2"/>
  <c r="D38" i="2"/>
  <c r="D36" i="2"/>
  <c r="D35" i="2"/>
  <c r="D34" i="2"/>
  <c r="D32" i="2"/>
  <c r="D31" i="2"/>
  <c r="D29" i="2"/>
  <c r="D9" i="2"/>
  <c r="D39" i="2" l="1"/>
  <c r="D33" i="2"/>
  <c r="M48" i="117"/>
  <c r="M70" i="374"/>
  <c r="B77" i="244"/>
  <c r="M58" i="244"/>
  <c r="N58" i="244" s="1"/>
  <c r="J58" i="244"/>
  <c r="B58" i="244"/>
  <c r="B57" i="244"/>
  <c r="K44" i="244"/>
  <c r="N44" i="244" s="1"/>
  <c r="B44" i="244"/>
  <c r="K77" i="244"/>
  <c r="I77" i="244" s="1"/>
  <c r="L59" i="25"/>
  <c r="L59" i="23"/>
  <c r="B48" i="276"/>
  <c r="J48" i="276"/>
  <c r="M48" i="276"/>
  <c r="N48" i="276" s="1"/>
  <c r="N56" i="276" s="1"/>
  <c r="B72" i="276"/>
  <c r="K72" i="276"/>
  <c r="I72" i="276" s="1"/>
  <c r="K39" i="57"/>
  <c r="N39" i="57" s="1"/>
  <c r="B39" i="57"/>
  <c r="M72" i="150"/>
  <c r="M73" i="150" s="1"/>
  <c r="M48" i="367"/>
  <c r="N48" i="367" s="1"/>
  <c r="N54" i="367" s="1"/>
  <c r="K62" i="294"/>
  <c r="K61" i="294"/>
  <c r="B62" i="294"/>
  <c r="B61" i="294"/>
  <c r="B60" i="294"/>
  <c r="L58" i="287"/>
  <c r="K59" i="287"/>
  <c r="B59" i="287"/>
  <c r="B58" i="287"/>
  <c r="L58" i="286"/>
  <c r="N58" i="286" s="1"/>
  <c r="L58" i="285"/>
  <c r="K59" i="286"/>
  <c r="K58" i="286"/>
  <c r="B59" i="286"/>
  <c r="B58" i="286"/>
  <c r="B58" i="285"/>
  <c r="K58" i="284"/>
  <c r="B58" i="284"/>
  <c r="L58" i="284"/>
  <c r="L58" i="283"/>
  <c r="K58" i="283"/>
  <c r="B58" i="283"/>
  <c r="B61" i="270"/>
  <c r="K66" i="268"/>
  <c r="B66" i="268"/>
  <c r="B65" i="268"/>
  <c r="L69" i="252"/>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N39" i="193" s="1"/>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B38" i="12"/>
  <c r="B37" i="12"/>
  <c r="N71" i="12"/>
  <c r="C3" i="5"/>
  <c r="K36" i="370"/>
  <c r="N36" i="370" s="1"/>
  <c r="N43" i="370" s="1"/>
  <c r="N78" i="370" s="1"/>
  <c r="L84" i="370" s="1"/>
  <c r="B36" i="370"/>
  <c r="K36" i="11"/>
  <c r="N36" i="11" s="1"/>
  <c r="N43" i="11" s="1"/>
  <c r="N78" i="11" s="1"/>
  <c r="B36" i="11"/>
  <c r="K36" i="369"/>
  <c r="N36" i="369" s="1"/>
  <c r="N43" i="369" s="1"/>
  <c r="N78" i="369" s="1"/>
  <c r="B36" i="369"/>
  <c r="K70" i="367"/>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I72" i="357" s="1"/>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N72" i="355" s="1"/>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I72" i="353" s="1"/>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N71" i="346" s="1"/>
  <c r="N77" i="346" s="1"/>
  <c r="N41" i="346" s="1"/>
  <c r="N43" i="346" s="1"/>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B71" i="328"/>
  <c r="M49" i="328"/>
  <c r="N49" i="328" s="1"/>
  <c r="J49" i="328"/>
  <c r="B49" i="328"/>
  <c r="M48" i="328"/>
  <c r="N48" i="328" s="1"/>
  <c r="J48" i="328"/>
  <c r="B48" i="328"/>
  <c r="K71" i="327"/>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B71" i="323"/>
  <c r="M48" i="323"/>
  <c r="N48" i="323" s="1"/>
  <c r="N55" i="323" s="1"/>
  <c r="J48" i="323"/>
  <c r="B48" i="323"/>
  <c r="K72" i="322"/>
  <c r="N72" i="322" s="1"/>
  <c r="B72" i="322"/>
  <c r="K71" i="322"/>
  <c r="N71" i="322" s="1"/>
  <c r="B71" i="322"/>
  <c r="M48" i="322"/>
  <c r="N48" i="322" s="1"/>
  <c r="N55" i="322" s="1"/>
  <c r="J48" i="322"/>
  <c r="B48" i="322"/>
  <c r="K72" i="321"/>
  <c r="N72" i="321" s="1"/>
  <c r="B72" i="321"/>
  <c r="K71" i="321"/>
  <c r="I71" i="321" s="1"/>
  <c r="B71" i="321"/>
  <c r="M48" i="321"/>
  <c r="N48" i="321" s="1"/>
  <c r="N55" i="321" s="1"/>
  <c r="J48" i="321"/>
  <c r="B48" i="321"/>
  <c r="K72" i="320"/>
  <c r="B72" i="320"/>
  <c r="K71" i="320"/>
  <c r="B71" i="320"/>
  <c r="M48" i="320"/>
  <c r="N48" i="320" s="1"/>
  <c r="N55" i="320" s="1"/>
  <c r="J48" i="320"/>
  <c r="B48" i="320"/>
  <c r="K72" i="319"/>
  <c r="B72" i="319"/>
  <c r="K71" i="319"/>
  <c r="N71" i="319" s="1"/>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N71" i="317" s="1"/>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N71" i="315" s="1"/>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N71" i="313" s="1"/>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N71" i="311" s="1"/>
  <c r="B71" i="311"/>
  <c r="K60" i="311"/>
  <c r="B60" i="311"/>
  <c r="M49" i="311"/>
  <c r="N49" i="311" s="1"/>
  <c r="J49" i="311"/>
  <c r="B49" i="311"/>
  <c r="M48" i="311"/>
  <c r="N48" i="311" s="1"/>
  <c r="J48" i="311"/>
  <c r="B48" i="311"/>
  <c r="K37" i="311"/>
  <c r="N37" i="311" s="1"/>
  <c r="B37" i="311"/>
  <c r="K36" i="311"/>
  <c r="N36" i="311" s="1"/>
  <c r="B36" i="311"/>
  <c r="K70" i="310"/>
  <c r="B70" i="310"/>
  <c r="K69" i="310"/>
  <c r="N69" i="310" s="1"/>
  <c r="B69" i="310"/>
  <c r="M49" i="310"/>
  <c r="N49" i="310" s="1"/>
  <c r="J49" i="310"/>
  <c r="B49" i="310"/>
  <c r="M48" i="310"/>
  <c r="N48" i="310" s="1"/>
  <c r="J48" i="310"/>
  <c r="B48" i="310"/>
  <c r="K70" i="309"/>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I69" i="304" s="1"/>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B69" i="302"/>
  <c r="K58" i="302"/>
  <c r="B58" i="302"/>
  <c r="M49" i="302"/>
  <c r="N49" i="302" s="1"/>
  <c r="J49" i="302"/>
  <c r="B49" i="302"/>
  <c r="M48" i="302"/>
  <c r="N48" i="302" s="1"/>
  <c r="J48" i="302"/>
  <c r="B48" i="302"/>
  <c r="K70" i="301"/>
  <c r="N70" i="301" s="1"/>
  <c r="B70" i="301"/>
  <c r="K69" i="30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B72" i="294"/>
  <c r="K71" i="294"/>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B77" i="280"/>
  <c r="K76" i="280"/>
  <c r="N76" i="280" s="1"/>
  <c r="B76" i="280"/>
  <c r="K75" i="280"/>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B73" i="273"/>
  <c r="K72" i="273"/>
  <c r="N72" i="273" s="1"/>
  <c r="B72" i="273"/>
  <c r="L61" i="273"/>
  <c r="K61" i="273"/>
  <c r="B61" i="273"/>
  <c r="M49" i="273"/>
  <c r="N49" i="273" s="1"/>
  <c r="J49" i="273"/>
  <c r="B49" i="273"/>
  <c r="M48" i="273"/>
  <c r="N48" i="273" s="1"/>
  <c r="J48" i="273"/>
  <c r="B48" i="273"/>
  <c r="K36" i="273"/>
  <c r="N36" i="273" s="1"/>
  <c r="B36" i="273"/>
  <c r="K73" i="272"/>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N60" i="261" s="1"/>
  <c r="N66" i="261" s="1"/>
  <c r="K60" i="261"/>
  <c r="B60" i="261"/>
  <c r="K38" i="261"/>
  <c r="N38" i="261" s="1"/>
  <c r="B38" i="261"/>
  <c r="K37" i="261"/>
  <c r="N37" i="261" s="1"/>
  <c r="B37" i="261"/>
  <c r="K36" i="261"/>
  <c r="N36" i="261" s="1"/>
  <c r="B36" i="261"/>
  <c r="K86" i="260"/>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B72" i="257"/>
  <c r="K71" i="257"/>
  <c r="N71" i="257" s="1"/>
  <c r="B71" i="257"/>
  <c r="K60" i="257"/>
  <c r="B60" i="257"/>
  <c r="M50" i="257"/>
  <c r="N50" i="257" s="1"/>
  <c r="J50" i="257"/>
  <c r="B50" i="257"/>
  <c r="M49" i="257"/>
  <c r="N49" i="257" s="1"/>
  <c r="N55"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B79" i="252"/>
  <c r="K68" i="252"/>
  <c r="N68"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I76" i="248" s="1"/>
  <c r="B76" i="248"/>
  <c r="K74" i="248"/>
  <c r="N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N78" i="225" s="1"/>
  <c r="L8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I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B70" i="216"/>
  <c r="M49" i="216"/>
  <c r="N49" i="216" s="1"/>
  <c r="N54" i="216" s="1"/>
  <c r="J49" i="216"/>
  <c r="B49" i="216"/>
  <c r="K71" i="215"/>
  <c r="N71" i="215" s="1"/>
  <c r="B71" i="215"/>
  <c r="K70" i="215"/>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B69" i="190"/>
  <c r="K58" i="190"/>
  <c r="B58" i="190"/>
  <c r="K38" i="190"/>
  <c r="N38" i="190" s="1"/>
  <c r="B38" i="190"/>
  <c r="K37" i="190"/>
  <c r="N37" i="190" s="1"/>
  <c r="B37" i="190"/>
  <c r="K36" i="190"/>
  <c r="N36" i="190" s="1"/>
  <c r="B36" i="190"/>
  <c r="K76" i="189"/>
  <c r="N76" i="189" s="1"/>
  <c r="B76" i="189"/>
  <c r="K75" i="189"/>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N77" i="182" s="1"/>
  <c r="B77" i="182"/>
  <c r="K76" i="182"/>
  <c r="B76" i="182"/>
  <c r="K75" i="182"/>
  <c r="N75" i="182" s="1"/>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B76" i="177"/>
  <c r="K75" i="177"/>
  <c r="N75" i="177" s="1"/>
  <c r="B75" i="177"/>
  <c r="K74" i="177"/>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B76" i="179"/>
  <c r="K75" i="179"/>
  <c r="N75" i="179" s="1"/>
  <c r="B75" i="179"/>
  <c r="K74" i="179"/>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N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N77" i="168" s="1"/>
  <c r="B77" i="168"/>
  <c r="K76" i="168"/>
  <c r="N76" i="168" s="1"/>
  <c r="B76" i="168"/>
  <c r="K75" i="168"/>
  <c r="I75" i="168" s="1"/>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I77" i="162" s="1"/>
  <c r="B77" i="162"/>
  <c r="K76" i="162"/>
  <c r="N76" i="162" s="1"/>
  <c r="B76" i="162"/>
  <c r="K75" i="162"/>
  <c r="N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N77" i="158" s="1"/>
  <c r="B77" i="158"/>
  <c r="K76" i="158"/>
  <c r="I76" i="158" s="1"/>
  <c r="B76" i="158"/>
  <c r="K75" i="158"/>
  <c r="N75" i="158" s="1"/>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N37" i="137" s="1"/>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4" i="126" s="1"/>
  <c r="J48" i="126"/>
  <c r="B48" i="126"/>
  <c r="M48" i="125"/>
  <c r="N48" i="125" s="1"/>
  <c r="N54" i="125" s="1"/>
  <c r="N78" i="125" s="1"/>
  <c r="L84" i="125" s="1"/>
  <c r="J48" i="125"/>
  <c r="B48" i="125"/>
  <c r="M48" i="123"/>
  <c r="N48" i="123" s="1"/>
  <c r="N54" i="123" s="1"/>
  <c r="N78" i="123" s="1"/>
  <c r="J48" i="123"/>
  <c r="B48" i="123"/>
  <c r="M48" i="124"/>
  <c r="N48" i="124" s="1"/>
  <c r="N54" i="124" s="1"/>
  <c r="N78" i="124" s="1"/>
  <c r="L84" i="124" s="1"/>
  <c r="J48" i="124"/>
  <c r="B48" i="124"/>
  <c r="M48" i="122"/>
  <c r="N48" i="122" s="1"/>
  <c r="N54" i="122" s="1"/>
  <c r="N78" i="122" s="1"/>
  <c r="L85" i="122" s="1"/>
  <c r="J48" i="122"/>
  <c r="B48" i="122"/>
  <c r="M48" i="121"/>
  <c r="N48" i="121" s="1"/>
  <c r="N54" i="121" s="1"/>
  <c r="N78" i="121" s="1"/>
  <c r="L84" i="121" s="1"/>
  <c r="J48" i="121"/>
  <c r="B48" i="121"/>
  <c r="M48" i="120"/>
  <c r="N48" i="120" s="1"/>
  <c r="N54" i="120" s="1"/>
  <c r="N78" i="120" s="1"/>
  <c r="L83" i="120" s="1"/>
  <c r="J48" i="120"/>
  <c r="B48" i="120"/>
  <c r="M48" i="119"/>
  <c r="N48" i="119" s="1"/>
  <c r="N54" i="119" s="1"/>
  <c r="N78" i="119" s="1"/>
  <c r="L85" i="119" s="1"/>
  <c r="J48" i="119"/>
  <c r="B48" i="119"/>
  <c r="M48" i="118"/>
  <c r="N48" i="118" s="1"/>
  <c r="N54" i="118" s="1"/>
  <c r="N78" i="118" s="1"/>
  <c r="L85" i="118" s="1"/>
  <c r="J48" i="118"/>
  <c r="B48" i="118"/>
  <c r="N48" i="117"/>
  <c r="N54" i="117" s="1"/>
  <c r="N78" i="117" s="1"/>
  <c r="L83" i="117" s="1"/>
  <c r="J48" i="117"/>
  <c r="B48" i="117"/>
  <c r="M48" i="115"/>
  <c r="N48" i="115" s="1"/>
  <c r="N54" i="115" s="1"/>
  <c r="N78" i="115" s="1"/>
  <c r="J48" i="115"/>
  <c r="B48" i="115"/>
  <c r="M48" i="116"/>
  <c r="N48" i="116" s="1"/>
  <c r="N54" i="116" s="1"/>
  <c r="N78" i="116" s="1"/>
  <c r="L85" i="116" s="1"/>
  <c r="J48" i="116"/>
  <c r="B48" i="116"/>
  <c r="M48" i="114"/>
  <c r="N48" i="114" s="1"/>
  <c r="N54" i="114" s="1"/>
  <c r="N78" i="114" s="1"/>
  <c r="L83" i="114" s="1"/>
  <c r="J48" i="114"/>
  <c r="B48" i="114"/>
  <c r="M48" i="113"/>
  <c r="N48" i="113" s="1"/>
  <c r="N54" i="113" s="1"/>
  <c r="N78" i="113" s="1"/>
  <c r="L83" i="113" s="1"/>
  <c r="J48" i="113"/>
  <c r="B48" i="113"/>
  <c r="M48" i="112"/>
  <c r="N48" i="112" s="1"/>
  <c r="N54" i="112" s="1"/>
  <c r="N78" i="112" s="1"/>
  <c r="L85" i="112" s="1"/>
  <c r="J48" i="112"/>
  <c r="B48" i="112"/>
  <c r="M48" i="111"/>
  <c r="N48" i="111" s="1"/>
  <c r="N54" i="111" s="1"/>
  <c r="N78" i="111" s="1"/>
  <c r="L85" i="111" s="1"/>
  <c r="J48" i="111"/>
  <c r="B48" i="111"/>
  <c r="M48" i="110"/>
  <c r="N48" i="110" s="1"/>
  <c r="N54" i="110" s="1"/>
  <c r="N78"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5" i="104" s="1"/>
  <c r="J48" i="104"/>
  <c r="B48" i="104"/>
  <c r="K71" i="103"/>
  <c r="N71" i="103" s="1"/>
  <c r="B71" i="103"/>
  <c r="K70" i="103"/>
  <c r="B70" i="103"/>
  <c r="K59" i="103"/>
  <c r="B59" i="103"/>
  <c r="M48" i="103"/>
  <c r="N48" i="103" s="1"/>
  <c r="N54" i="103" s="1"/>
  <c r="J48" i="103"/>
  <c r="B48" i="103"/>
  <c r="K38" i="103"/>
  <c r="N38" i="103" s="1"/>
  <c r="B38" i="103"/>
  <c r="K37" i="103"/>
  <c r="N37" i="103" s="1"/>
  <c r="B37" i="103"/>
  <c r="K36" i="103"/>
  <c r="N36" i="103" s="1"/>
  <c r="B36" i="103"/>
  <c r="K71" i="102"/>
  <c r="N71" i="102" s="1"/>
  <c r="B71" i="102"/>
  <c r="K70" i="102"/>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B70" i="94"/>
  <c r="K59" i="94"/>
  <c r="B59" i="94"/>
  <c r="M48" i="94"/>
  <c r="N48" i="94" s="1"/>
  <c r="N54" i="94" s="1"/>
  <c r="J48" i="94"/>
  <c r="B48" i="94"/>
  <c r="K38" i="94"/>
  <c r="N38" i="94" s="1"/>
  <c r="B38" i="94"/>
  <c r="K37" i="94"/>
  <c r="N37" i="94" s="1"/>
  <c r="B37" i="94"/>
  <c r="K36" i="94"/>
  <c r="N36" i="94" s="1"/>
  <c r="B36" i="94"/>
  <c r="K71" i="92"/>
  <c r="N71" i="92" s="1"/>
  <c r="B71" i="92"/>
  <c r="K70" i="92"/>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I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5" i="77" s="1"/>
  <c r="J48" i="77"/>
  <c r="B48" i="77"/>
  <c r="M48" i="76"/>
  <c r="N48" i="76" s="1"/>
  <c r="N54" i="76" s="1"/>
  <c r="N78" i="76" s="1"/>
  <c r="L85"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5"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N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I71" i="66" s="1"/>
  <c r="B71" i="66"/>
  <c r="K70" i="66"/>
  <c r="I70" i="66" s="1"/>
  <c r="B70" i="66"/>
  <c r="M48" i="66"/>
  <c r="N48" i="66" s="1"/>
  <c r="N54" i="66" s="1"/>
  <c r="J48" i="66"/>
  <c r="B48" i="66"/>
  <c r="K71" i="65"/>
  <c r="N71" i="65" s="1"/>
  <c r="B71" i="65"/>
  <c r="K70" i="65"/>
  <c r="B70" i="65"/>
  <c r="M48" i="65"/>
  <c r="N48" i="65" s="1"/>
  <c r="N54" i="65" s="1"/>
  <c r="J48" i="65"/>
  <c r="B48" i="65"/>
  <c r="K71" i="64"/>
  <c r="N71" i="64" s="1"/>
  <c r="B71" i="64"/>
  <c r="K70" i="64"/>
  <c r="B70" i="64"/>
  <c r="N48" i="64"/>
  <c r="N54" i="64"/>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N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N71" i="54" s="1"/>
  <c r="B71" i="54"/>
  <c r="K70" i="54"/>
  <c r="N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B70" i="52"/>
  <c r="M48" i="52"/>
  <c r="N48" i="52" s="1"/>
  <c r="N54" i="52" s="1"/>
  <c r="J48" i="52"/>
  <c r="B48" i="52"/>
  <c r="K37" i="52"/>
  <c r="N37" i="52" s="1"/>
  <c r="B37" i="52"/>
  <c r="K36" i="52"/>
  <c r="N36" i="52" s="1"/>
  <c r="B36" i="52"/>
  <c r="K70" i="5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I70" i="49" s="1"/>
  <c r="B70" i="49"/>
  <c r="M48" i="49"/>
  <c r="N48" i="49" s="1"/>
  <c r="N54" i="49" s="1"/>
  <c r="J48" i="49"/>
  <c r="B48" i="49"/>
  <c r="K37" i="49"/>
  <c r="N37" i="49" s="1"/>
  <c r="B37" i="49"/>
  <c r="K36" i="49"/>
  <c r="N36" i="49" s="1"/>
  <c r="B36" i="49"/>
  <c r="K73" i="48"/>
  <c r="N73" i="48" s="1"/>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B70" i="44"/>
  <c r="M50" i="44"/>
  <c r="N50" i="44" s="1"/>
  <c r="J50" i="44"/>
  <c r="B50" i="44"/>
  <c r="M49" i="44"/>
  <c r="N49" i="44" s="1"/>
  <c r="J49" i="44"/>
  <c r="B49" i="44"/>
  <c r="M48" i="44"/>
  <c r="N48" i="44" s="1"/>
  <c r="J48" i="44"/>
  <c r="B48" i="44"/>
  <c r="K36" i="44"/>
  <c r="N36" i="44" s="1"/>
  <c r="B36" i="44"/>
  <c r="K70" i="43"/>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I70"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N59" i="33" s="1"/>
  <c r="N65" i="33" s="1"/>
  <c r="K59" i="33"/>
  <c r="B59" i="33"/>
  <c r="N54" i="33"/>
  <c r="K36" i="33"/>
  <c r="N36" i="33" s="1"/>
  <c r="B36" i="33"/>
  <c r="K70" i="32"/>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B70" i="29"/>
  <c r="K59" i="29"/>
  <c r="B59" i="29"/>
  <c r="N54" i="29"/>
  <c r="K36" i="29"/>
  <c r="N36" i="29" s="1"/>
  <c r="B36" i="29"/>
  <c r="K70" i="28"/>
  <c r="N70" i="28" s="1"/>
  <c r="N76" i="28" s="1"/>
  <c r="N42" i="28" s="1"/>
  <c r="N43" i="28" s="1"/>
  <c r="N78" i="28" s="1"/>
  <c r="L83" i="28" s="1"/>
  <c r="B70" i="28"/>
  <c r="K70" i="27"/>
  <c r="N70" i="27" s="1"/>
  <c r="N76" i="27" s="1"/>
  <c r="N42" i="27" s="1"/>
  <c r="B70" i="27"/>
  <c r="H59" i="27"/>
  <c r="B59" i="27"/>
  <c r="N54" i="27"/>
  <c r="K36" i="27"/>
  <c r="N36" i="27" s="1"/>
  <c r="B36" i="27"/>
  <c r="K71" i="26"/>
  <c r="N71" i="26" s="1"/>
  <c r="B71" i="26"/>
  <c r="K70" i="26"/>
  <c r="I70" i="26" s="1"/>
  <c r="B70" i="26"/>
  <c r="K59" i="26"/>
  <c r="N59" i="26" s="1"/>
  <c r="N65" i="26" s="1"/>
  <c r="H59" i="26"/>
  <c r="B59" i="26"/>
  <c r="N54" i="26"/>
  <c r="K36" i="26"/>
  <c r="N36" i="26" s="1"/>
  <c r="B36" i="26"/>
  <c r="K71" i="25"/>
  <c r="I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I70" i="21" s="1"/>
  <c r="B70" i="21"/>
  <c r="L59" i="21"/>
  <c r="K59" i="21"/>
  <c r="H59" i="21"/>
  <c r="B59" i="21"/>
  <c r="K37" i="21"/>
  <c r="N37" i="21" s="1"/>
  <c r="B37" i="21"/>
  <c r="K36" i="21"/>
  <c r="N36" i="21" s="1"/>
  <c r="B36" i="21"/>
  <c r="K71" i="20"/>
  <c r="N71" i="20" s="1"/>
  <c r="B71" i="20"/>
  <c r="K70" i="20"/>
  <c r="I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I71" i="15" s="1"/>
  <c r="B71" i="15"/>
  <c r="K70" i="15"/>
  <c r="N70" i="15" s="1"/>
  <c r="B70" i="15"/>
  <c r="L59" i="15"/>
  <c r="N59" i="15" s="1"/>
  <c r="N65" i="15" s="1"/>
  <c r="H59" i="15"/>
  <c r="B59" i="15"/>
  <c r="K37" i="15"/>
  <c r="N37" i="15" s="1"/>
  <c r="B37" i="15"/>
  <c r="K36" i="15"/>
  <c r="N36" i="15" s="1"/>
  <c r="B36" i="15"/>
  <c r="K71" i="14"/>
  <c r="B71" i="14"/>
  <c r="K70" i="14"/>
  <c r="B70" i="14"/>
  <c r="L59" i="14"/>
  <c r="N59" i="14" s="1"/>
  <c r="N65" i="14" s="1"/>
  <c r="H59" i="14"/>
  <c r="B59" i="14"/>
  <c r="K38" i="14"/>
  <c r="N38" i="14" s="1"/>
  <c r="B38" i="14"/>
  <c r="K37" i="14"/>
  <c r="N37" i="14" s="1"/>
  <c r="B37" i="14"/>
  <c r="K36" i="14"/>
  <c r="N36" i="14" s="1"/>
  <c r="B36" i="14"/>
  <c r="N70" i="12"/>
  <c r="N76" i="12" s="1"/>
  <c r="N42" i="12" s="1"/>
  <c r="L59" i="12"/>
  <c r="N59" i="12" s="1"/>
  <c r="N65" i="12" s="1"/>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32"/>
  <c r="N41" i="232" s="1"/>
  <c r="N75" i="290"/>
  <c r="N41" i="290" s="1"/>
  <c r="N43" i="290" s="1"/>
  <c r="N77" i="364"/>
  <c r="N41" i="364" s="1"/>
  <c r="N43" i="364" s="1"/>
  <c r="N77" i="262"/>
  <c r="N41" i="262" s="1"/>
  <c r="N78" i="271"/>
  <c r="N41" i="271" s="1"/>
  <c r="N43" i="271" s="1"/>
  <c r="N77" i="334"/>
  <c r="N41" i="334" s="1"/>
  <c r="N43" i="334" s="1"/>
  <c r="N76" i="146"/>
  <c r="N41" i="146" s="1"/>
  <c r="L84" i="11"/>
  <c r="L57" i="227"/>
  <c r="N57" i="227" s="1"/>
  <c r="N62" i="227" s="1"/>
  <c r="L61" i="150"/>
  <c r="N61" i="150" s="1"/>
  <c r="L64" i="188"/>
  <c r="N64" i="188" s="1"/>
  <c r="L58" i="75"/>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322"/>
  <c r="N77" i="253"/>
  <c r="N79" i="253" s="1"/>
  <c r="L86" i="253" s="1"/>
  <c r="N77" i="265"/>
  <c r="N41" i="265" s="1"/>
  <c r="I75" i="157"/>
  <c r="I70" i="138"/>
  <c r="I71" i="235"/>
  <c r="I73" i="247"/>
  <c r="I75" i="282"/>
  <c r="I76" i="282"/>
  <c r="I77" i="282"/>
  <c r="I78" i="282"/>
  <c r="I71" i="250"/>
  <c r="I71" i="258"/>
  <c r="I69" i="298"/>
  <c r="I72" i="308"/>
  <c r="I71" i="334"/>
  <c r="I72" i="334"/>
  <c r="I71" i="82"/>
  <c r="I69" i="209"/>
  <c r="I69" i="142"/>
  <c r="I70" i="146"/>
  <c r="I74" i="160"/>
  <c r="I75" i="160"/>
  <c r="I74" i="174"/>
  <c r="N75" i="174"/>
  <c r="I75" i="174"/>
  <c r="I76" i="189"/>
  <c r="N72" i="228"/>
  <c r="N38" i="228" s="1"/>
  <c r="I67" i="228"/>
  <c r="I67" i="229"/>
  <c r="I71" i="239"/>
  <c r="I71" i="262"/>
  <c r="I72" i="262"/>
  <c r="I71" i="265"/>
  <c r="I72" i="265"/>
  <c r="I72" i="271"/>
  <c r="I73" i="271"/>
  <c r="I71" i="339"/>
  <c r="I71" i="340"/>
  <c r="I71" i="343"/>
  <c r="I71" i="347"/>
  <c r="I72" i="347"/>
  <c r="I70" i="67"/>
  <c r="I69" i="75"/>
  <c r="I70" i="141"/>
  <c r="I69" i="147"/>
  <c r="I69" i="143"/>
  <c r="I75" i="171"/>
  <c r="I77" i="171"/>
  <c r="I75" i="179"/>
  <c r="I75" i="177"/>
  <c r="N76" i="214"/>
  <c r="N42" i="214" s="1"/>
  <c r="I67" i="227"/>
  <c r="I68" i="227"/>
  <c r="I76" i="244"/>
  <c r="N74" i="247"/>
  <c r="N77" i="247" s="1"/>
  <c r="N43" i="247" s="1"/>
  <c r="I74" i="247"/>
  <c r="N73" i="248"/>
  <c r="I73" i="248"/>
  <c r="I74" i="248"/>
  <c r="N76" i="248"/>
  <c r="I71" i="261"/>
  <c r="I71" i="263"/>
  <c r="I75" i="266"/>
  <c r="I76" i="280"/>
  <c r="I78" i="280"/>
  <c r="I70" i="289"/>
  <c r="I69" i="291"/>
  <c r="I70" i="291"/>
  <c r="I71" i="296"/>
  <c r="I72" i="296"/>
  <c r="I69" i="309"/>
  <c r="I71" i="322"/>
  <c r="I72" i="322"/>
  <c r="I72" i="328"/>
  <c r="I71" i="333"/>
  <c r="I72" i="333"/>
  <c r="I71" i="337"/>
  <c r="I72" i="337"/>
  <c r="I71" i="342"/>
  <c r="I72" i="342"/>
  <c r="I72" i="356"/>
  <c r="I71" i="360"/>
  <c r="I71" i="71"/>
  <c r="I70" i="17"/>
  <c r="I70" i="60"/>
  <c r="I71" i="60"/>
  <c r="N70" i="66"/>
  <c r="I70" i="80"/>
  <c r="I70" i="86"/>
  <c r="I70" i="90"/>
  <c r="I70" i="108"/>
  <c r="I71" i="108"/>
  <c r="I70" i="149"/>
  <c r="I70" i="148"/>
  <c r="I71" i="148"/>
  <c r="I69" i="145"/>
  <c r="I69" i="144"/>
  <c r="I76" i="154"/>
  <c r="I77" i="154"/>
  <c r="N77" i="157"/>
  <c r="I77" i="157"/>
  <c r="I75" i="182"/>
  <c r="N76" i="182"/>
  <c r="I76" i="182"/>
  <c r="I77" i="182"/>
  <c r="I74" i="164"/>
  <c r="I75" i="164"/>
  <c r="I77" i="170"/>
  <c r="I75" i="188"/>
  <c r="I76" i="188"/>
  <c r="I71" i="216"/>
  <c r="I78" i="220"/>
  <c r="I71" i="233"/>
  <c r="I72" i="233"/>
  <c r="I71" i="234"/>
  <c r="I71" i="236"/>
  <c r="I71" i="238"/>
  <c r="I71" i="240"/>
  <c r="I70" i="243"/>
  <c r="I71" i="243"/>
  <c r="I72" i="243"/>
  <c r="I80" i="252"/>
  <c r="I82" i="252"/>
  <c r="I72" i="253"/>
  <c r="I72" i="259"/>
  <c r="I85" i="260"/>
  <c r="I76" i="267"/>
  <c r="N61" i="273"/>
  <c r="N67" i="273" s="1"/>
  <c r="I72" i="273"/>
  <c r="I73" i="274"/>
  <c r="I72" i="275"/>
  <c r="I72" i="277"/>
  <c r="N61" i="281"/>
  <c r="N67" i="281" s="1"/>
  <c r="N80" i="281" s="1"/>
  <c r="I69" i="284"/>
  <c r="N70" i="285"/>
  <c r="I70" i="285"/>
  <c r="N69" i="287"/>
  <c r="I69" i="287"/>
  <c r="I69" i="293"/>
  <c r="I70" i="293"/>
  <c r="I69" i="297"/>
  <c r="I70" i="297"/>
  <c r="I69" i="299"/>
  <c r="I70" i="299"/>
  <c r="I70" i="301"/>
  <c r="I70" i="302"/>
  <c r="I69" i="303"/>
  <c r="I69" i="305"/>
  <c r="I71" i="312"/>
  <c r="I72" i="312"/>
  <c r="I72" i="321"/>
  <c r="I72" i="323"/>
  <c r="I69" i="325"/>
  <c r="I70" i="325"/>
  <c r="I71" i="329"/>
  <c r="I71" i="332"/>
  <c r="I72" i="332"/>
  <c r="I72" i="348"/>
  <c r="I72" i="354"/>
  <c r="I71" i="362"/>
  <c r="I72" i="362"/>
  <c r="I72" i="363"/>
  <c r="I71" i="364"/>
  <c r="I72" i="364"/>
  <c r="I72" i="365"/>
  <c r="I73" i="150"/>
  <c r="N75" i="155"/>
  <c r="I75" i="155"/>
  <c r="N77" i="155"/>
  <c r="I77" i="155"/>
  <c r="I76" i="162"/>
  <c r="N77" i="162"/>
  <c r="N76" i="172"/>
  <c r="I76" i="172"/>
  <c r="N59" i="23"/>
  <c r="N65" i="23" s="1"/>
  <c r="I70" i="33"/>
  <c r="I70" i="45"/>
  <c r="I70" i="46"/>
  <c r="I74" i="50"/>
  <c r="I71" i="58"/>
  <c r="I70" i="74"/>
  <c r="I71" i="89"/>
  <c r="I71" i="94"/>
  <c r="I70" i="95"/>
  <c r="I70" i="101"/>
  <c r="I71" i="105"/>
  <c r="I70" i="129"/>
  <c r="I70" i="128"/>
  <c r="I70" i="130"/>
  <c r="I70" i="132"/>
  <c r="I69" i="134"/>
  <c r="I70" i="134"/>
  <c r="I70" i="136"/>
  <c r="I69" i="137"/>
  <c r="I69" i="139"/>
  <c r="I75" i="158"/>
  <c r="N76" i="158"/>
  <c r="I77" i="158"/>
  <c r="N75" i="168"/>
  <c r="I77" i="168"/>
  <c r="I75" i="176"/>
  <c r="I75" i="178"/>
  <c r="I76" i="178"/>
  <c r="I77" i="178"/>
  <c r="I75" i="180"/>
  <c r="I76" i="180"/>
  <c r="I74" i="181"/>
  <c r="I75" i="181"/>
  <c r="I74" i="183"/>
  <c r="I75" i="183"/>
  <c r="I75" i="184"/>
  <c r="I76" i="184"/>
  <c r="I76" i="185"/>
  <c r="I77" i="185"/>
  <c r="N41" i="239"/>
  <c r="N43" i="239" s="1"/>
  <c r="I76" i="186"/>
  <c r="I77" i="186"/>
  <c r="I75" i="187"/>
  <c r="I76" i="187"/>
  <c r="I70" i="192"/>
  <c r="I70" i="231"/>
  <c r="I73" i="232"/>
  <c r="N59" i="242"/>
  <c r="N65" i="242" s="1"/>
  <c r="I71" i="242"/>
  <c r="N65" i="245"/>
  <c r="I76" i="245"/>
  <c r="I77" i="245"/>
  <c r="I79" i="245"/>
  <c r="I80" i="245"/>
  <c r="I71" i="213"/>
  <c r="I75" i="217"/>
  <c r="I75" i="218"/>
  <c r="I77" i="207"/>
  <c r="I78" i="207"/>
  <c r="I77" i="221"/>
  <c r="I66" i="228"/>
  <c r="I71" i="254"/>
  <c r="I71" i="256"/>
  <c r="I72" i="256"/>
  <c r="I73" i="256"/>
  <c r="I71" i="257"/>
  <c r="N71" i="307"/>
  <c r="I71" i="307"/>
  <c r="N72" i="307"/>
  <c r="I72" i="307"/>
  <c r="N71" i="314"/>
  <c r="I71" i="314"/>
  <c r="N71" i="316"/>
  <c r="I71" i="316"/>
  <c r="N71" i="318"/>
  <c r="I71" i="318"/>
  <c r="N71" i="335"/>
  <c r="I71" i="335"/>
  <c r="N71" i="336"/>
  <c r="N77" i="336" s="1"/>
  <c r="N41" i="336" s="1"/>
  <c r="N43" i="336" s="1"/>
  <c r="I71" i="336"/>
  <c r="N71" i="344"/>
  <c r="I71" i="344"/>
  <c r="N72" i="344"/>
  <c r="I72" i="344"/>
  <c r="N72" i="351"/>
  <c r="I72" i="351"/>
  <c r="N71" i="353"/>
  <c r="I71" i="353"/>
  <c r="N72" i="353"/>
  <c r="N71" i="357"/>
  <c r="I71" i="357"/>
  <c r="N72" i="357"/>
  <c r="N70" i="367"/>
  <c r="N76" i="367" s="1"/>
  <c r="N41" i="367" s="1"/>
  <c r="N43" i="367" s="1"/>
  <c r="I70" i="367"/>
  <c r="I71" i="264"/>
  <c r="I72" i="264"/>
  <c r="I76" i="268"/>
  <c r="I72" i="270"/>
  <c r="I73" i="270"/>
  <c r="I72" i="272"/>
  <c r="I77" i="279"/>
  <c r="I78" i="279"/>
  <c r="I79" i="279"/>
  <c r="I80" i="279"/>
  <c r="I69" i="283"/>
  <c r="I70" i="283"/>
  <c r="I69" i="286"/>
  <c r="I70" i="286"/>
  <c r="I69" i="290"/>
  <c r="I70" i="290"/>
  <c r="I70" i="292"/>
  <c r="I71" i="295"/>
  <c r="I72" i="295"/>
  <c r="N69" i="300"/>
  <c r="I69" i="300"/>
  <c r="N70" i="300"/>
  <c r="I70" i="300"/>
  <c r="N77" i="303"/>
  <c r="L82" i="303" s="1"/>
  <c r="N69" i="304"/>
  <c r="N75" i="304" s="1"/>
  <c r="N41" i="304" s="1"/>
  <c r="N43" i="304" s="1"/>
  <c r="N77" i="304" s="1"/>
  <c r="L82" i="304" s="1"/>
  <c r="I69" i="310"/>
  <c r="N70" i="310"/>
  <c r="I70" i="310"/>
  <c r="I71" i="311"/>
  <c r="N72" i="311"/>
  <c r="I72" i="311"/>
  <c r="I71" i="313"/>
  <c r="N72" i="313"/>
  <c r="I72" i="313"/>
  <c r="N72" i="315"/>
  <c r="I72" i="315"/>
  <c r="I71" i="317"/>
  <c r="N72" i="317"/>
  <c r="I72" i="317"/>
  <c r="I71" i="319"/>
  <c r="N72" i="319"/>
  <c r="I72" i="319"/>
  <c r="N71" i="320"/>
  <c r="I71" i="320"/>
  <c r="N72" i="320"/>
  <c r="I72" i="320"/>
  <c r="N71" i="330"/>
  <c r="I71" i="330"/>
  <c r="N72" i="330"/>
  <c r="I72" i="330"/>
  <c r="N71" i="331"/>
  <c r="I71" i="331"/>
  <c r="N72" i="331"/>
  <c r="I72" i="331"/>
  <c r="N77" i="332"/>
  <c r="N41" i="332" s="1"/>
  <c r="N79" i="339"/>
  <c r="L85" i="339" s="1"/>
  <c r="N79" i="340"/>
  <c r="L85" i="340" s="1"/>
  <c r="I71" i="346"/>
  <c r="N55" i="313"/>
  <c r="N55" i="317"/>
  <c r="N55" i="332"/>
  <c r="N71" i="345"/>
  <c r="N77" i="345" s="1"/>
  <c r="N41" i="345" s="1"/>
  <c r="N43" i="345" s="1"/>
  <c r="I71" i="345"/>
  <c r="N71" i="350"/>
  <c r="I71" i="350"/>
  <c r="N72" i="350"/>
  <c r="I72" i="350"/>
  <c r="N71" i="352"/>
  <c r="I71" i="352"/>
  <c r="N72" i="352"/>
  <c r="I72" i="352"/>
  <c r="N71" i="355"/>
  <c r="I71" i="355"/>
  <c r="N71" i="359"/>
  <c r="I71" i="359"/>
  <c r="N72" i="359"/>
  <c r="I72" i="359"/>
  <c r="N71" i="366"/>
  <c r="N77" i="366" s="1"/>
  <c r="N41" i="366" s="1"/>
  <c r="N43" i="366" s="1"/>
  <c r="I71" i="366"/>
  <c r="L83" i="370"/>
  <c r="L85" i="370"/>
  <c r="L85" i="11"/>
  <c r="L59" i="17"/>
  <c r="N59" i="17" s="1"/>
  <c r="N65" i="17" s="1"/>
  <c r="L59" i="19"/>
  <c r="N59" i="19" s="1"/>
  <c r="N65" i="19" s="1"/>
  <c r="L83" i="11"/>
  <c r="L84" i="369"/>
  <c r="L83" i="369"/>
  <c r="L85" i="369"/>
  <c r="N79" i="343"/>
  <c r="L84" i="343" s="1"/>
  <c r="N56" i="273"/>
  <c r="I73" i="249"/>
  <c r="I76" i="249"/>
  <c r="I80" i="246"/>
  <c r="I83" i="246"/>
  <c r="N55" i="346"/>
  <c r="N55" i="355"/>
  <c r="N55" i="366"/>
  <c r="N78" i="226"/>
  <c r="L83" i="226" s="1"/>
  <c r="N78" i="224"/>
  <c r="L84" i="224" s="1"/>
  <c r="I70" i="214"/>
  <c r="I70" i="212"/>
  <c r="N55" i="294"/>
  <c r="N55" i="360"/>
  <c r="N79" i="360" s="1"/>
  <c r="L86" i="360" s="1"/>
  <c r="I72" i="193"/>
  <c r="I69" i="192"/>
  <c r="I69" i="191"/>
  <c r="N55" i="259"/>
  <c r="N55" i="337"/>
  <c r="N53" i="299"/>
  <c r="N55" i="328"/>
  <c r="N55" i="344"/>
  <c r="N55" i="359"/>
  <c r="N55" i="364"/>
  <c r="L84" i="117"/>
  <c r="I70" i="12"/>
  <c r="L59" i="108"/>
  <c r="N59" i="108" s="1"/>
  <c r="N65" i="108" s="1"/>
  <c r="L59" i="107"/>
  <c r="L59" i="106"/>
  <c r="N59" i="106" s="1"/>
  <c r="N65" i="106" s="1"/>
  <c r="L59" i="98"/>
  <c r="N59" i="98" s="1"/>
  <c r="N65" i="98" s="1"/>
  <c r="L59" i="96"/>
  <c r="L59" i="97"/>
  <c r="L59" i="105"/>
  <c r="N59" i="105" s="1"/>
  <c r="N65" i="105" s="1"/>
  <c r="L59" i="103"/>
  <c r="N59" i="103" s="1"/>
  <c r="N65" i="103" s="1"/>
  <c r="L59" i="102"/>
  <c r="N59" i="102" s="1"/>
  <c r="N65" i="102" s="1"/>
  <c r="L59" i="101"/>
  <c r="L59" i="100"/>
  <c r="N59" i="100" s="1"/>
  <c r="N65" i="100" s="1"/>
  <c r="L59" i="99"/>
  <c r="N59" i="99" s="1"/>
  <c r="N65" i="99" s="1"/>
  <c r="L59" i="95"/>
  <c r="N59" i="95" s="1"/>
  <c r="N65" i="95" s="1"/>
  <c r="L59" i="94"/>
  <c r="N59" i="94" s="1"/>
  <c r="N65" i="94" s="1"/>
  <c r="L59" i="92"/>
  <c r="L59" i="287"/>
  <c r="N59" i="287" s="1"/>
  <c r="N64" i="287" s="1"/>
  <c r="L59" i="286"/>
  <c r="N59" i="286" s="1"/>
  <c r="L59" i="285"/>
  <c r="N59" i="285" s="1"/>
  <c r="N64"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N64" i="154" s="1"/>
  <c r="L64" i="168"/>
  <c r="N64" i="168" s="1"/>
  <c r="L63" i="164"/>
  <c r="N63" i="164" s="1"/>
  <c r="L64" i="158"/>
  <c r="N64" i="158" s="1"/>
  <c r="L64" i="155"/>
  <c r="N64" i="155" s="1"/>
  <c r="N70" i="155" s="1"/>
  <c r="L66" i="165"/>
  <c r="N66" i="165" s="1"/>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N59" i="24" s="1"/>
  <c r="N6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L59" i="88"/>
  <c r="L59" i="86"/>
  <c r="L59" i="84"/>
  <c r="N59" i="84" s="1"/>
  <c r="N65" i="84" s="1"/>
  <c r="L59" i="82"/>
  <c r="L59" i="80"/>
  <c r="L59" i="89"/>
  <c r="N59" i="89" s="1"/>
  <c r="N65" i="89" s="1"/>
  <c r="L59" i="85"/>
  <c r="L59" i="81"/>
  <c r="N59" i="81" s="1"/>
  <c r="N65" i="81" s="1"/>
  <c r="L59" i="9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L59" i="60"/>
  <c r="N59" i="60" s="1"/>
  <c r="N65" i="60" s="1"/>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L64" i="184"/>
  <c r="N64" i="184" s="1"/>
  <c r="L64" i="183"/>
  <c r="N64" i="183" s="1"/>
  <c r="L56" i="228"/>
  <c r="N56" i="228" s="1"/>
  <c r="L57" i="228"/>
  <c r="N57" i="228" s="1"/>
  <c r="L67" i="220"/>
  <c r="N67" i="220" s="1"/>
  <c r="N73" i="220" s="1"/>
  <c r="L58" i="141"/>
  <c r="N58" i="141" s="1"/>
  <c r="N64" i="141" s="1"/>
  <c r="L58" i="140"/>
  <c r="N58" i="140" s="1"/>
  <c r="N64" i="140" s="1"/>
  <c r="I71" i="81" l="1"/>
  <c r="N59" i="80"/>
  <c r="N65" i="80" s="1"/>
  <c r="N43" i="236"/>
  <c r="N64" i="249"/>
  <c r="I71" i="64"/>
  <c r="I71" i="87"/>
  <c r="N70" i="185"/>
  <c r="N59" i="91"/>
  <c r="N65" i="91" s="1"/>
  <c r="N59" i="59"/>
  <c r="N65" i="59" s="1"/>
  <c r="N59" i="29"/>
  <c r="N65" i="29" s="1"/>
  <c r="N59" i="92"/>
  <c r="N65" i="92" s="1"/>
  <c r="L85" i="28"/>
  <c r="I70" i="105"/>
  <c r="I71" i="63"/>
  <c r="I79" i="165"/>
  <c r="N55" i="228"/>
  <c r="N75" i="299"/>
  <c r="N41" i="299" s="1"/>
  <c r="N43" i="299" s="1"/>
  <c r="N77" i="342"/>
  <c r="N41" i="342" s="1"/>
  <c r="N59" i="85"/>
  <c r="N65" i="85" s="1"/>
  <c r="N59" i="30"/>
  <c r="N65" i="30" s="1"/>
  <c r="N70" i="170"/>
  <c r="N59" i="97"/>
  <c r="N65" i="97" s="1"/>
  <c r="I71" i="54"/>
  <c r="N75" i="291"/>
  <c r="N41" i="291" s="1"/>
  <c r="N43" i="291" s="1"/>
  <c r="N55" i="233"/>
  <c r="N61" i="272"/>
  <c r="N67" i="272" s="1"/>
  <c r="N64" i="244"/>
  <c r="N70" i="244" s="1"/>
  <c r="I75" i="244"/>
  <c r="I71" i="24"/>
  <c r="N76" i="55"/>
  <c r="N71" i="90"/>
  <c r="N76" i="90" s="1"/>
  <c r="N41" i="90" s="1"/>
  <c r="N43" i="90" s="1"/>
  <c r="N76" i="95"/>
  <c r="N41" i="95" s="1"/>
  <c r="N76" i="141"/>
  <c r="N41" i="141" s="1"/>
  <c r="N76" i="148"/>
  <c r="N41" i="148" s="1"/>
  <c r="N81" i="168"/>
  <c r="N47" i="168" s="1"/>
  <c r="N75" i="192"/>
  <c r="N41" i="192" s="1"/>
  <c r="N74" i="218"/>
  <c r="N77" i="250"/>
  <c r="N41" i="250" s="1"/>
  <c r="N43" i="250" s="1"/>
  <c r="N79" i="250" s="1"/>
  <c r="N77" i="264"/>
  <c r="N41" i="264" s="1"/>
  <c r="N43" i="264" s="1"/>
  <c r="N77" i="354"/>
  <c r="N41" i="354" s="1"/>
  <c r="N43" i="354" s="1"/>
  <c r="N77" i="365"/>
  <c r="N41" i="365" s="1"/>
  <c r="I71" i="193"/>
  <c r="I74" i="219"/>
  <c r="I70" i="137"/>
  <c r="I70" i="208"/>
  <c r="I71" i="102"/>
  <c r="I71" i="92"/>
  <c r="I71" i="79"/>
  <c r="I70" i="55"/>
  <c r="I70" i="88"/>
  <c r="I74" i="189"/>
  <c r="I76" i="160"/>
  <c r="I70" i="142"/>
  <c r="I71" i="68"/>
  <c r="I71" i="53"/>
  <c r="N76" i="144"/>
  <c r="N41" i="144" s="1"/>
  <c r="N43" i="144" s="1"/>
  <c r="N72" i="254"/>
  <c r="N77" i="254" s="1"/>
  <c r="N41" i="254" s="1"/>
  <c r="N43" i="254" s="1"/>
  <c r="I72" i="254"/>
  <c r="N72" i="257"/>
  <c r="N77" i="257" s="1"/>
  <c r="N41" i="257" s="1"/>
  <c r="I72" i="257"/>
  <c r="N71" i="259"/>
  <c r="N77" i="259" s="1"/>
  <c r="N41" i="259" s="1"/>
  <c r="I71" i="259"/>
  <c r="N76" i="266"/>
  <c r="N81" i="266" s="1"/>
  <c r="N41" i="266" s="1"/>
  <c r="N43" i="266" s="1"/>
  <c r="I76" i="266"/>
  <c r="N73" i="272"/>
  <c r="N78" i="272" s="1"/>
  <c r="N41" i="272" s="1"/>
  <c r="I73" i="272"/>
  <c r="N71" i="348"/>
  <c r="N77" i="348" s="1"/>
  <c r="N41" i="348" s="1"/>
  <c r="N43" i="348" s="1"/>
  <c r="I71" i="348"/>
  <c r="I71" i="354"/>
  <c r="N70" i="32"/>
  <c r="N76" i="32" s="1"/>
  <c r="N42" i="32" s="1"/>
  <c r="N43" i="32" s="1"/>
  <c r="I70" i="32"/>
  <c r="N70" i="61"/>
  <c r="N76" i="61" s="1"/>
  <c r="N42" i="61" s="1"/>
  <c r="N43" i="61" s="1"/>
  <c r="N78" i="61" s="1"/>
  <c r="I70" i="61"/>
  <c r="N70" i="102"/>
  <c r="I70" i="102"/>
  <c r="N70" i="209"/>
  <c r="N76" i="209" s="1"/>
  <c r="N41" i="209" s="1"/>
  <c r="I70" i="209"/>
  <c r="I76" i="155"/>
  <c r="N76" i="155"/>
  <c r="N81" i="155" s="1"/>
  <c r="N47" i="155" s="1"/>
  <c r="N49" i="155" s="1"/>
  <c r="N69" i="285"/>
  <c r="I69" i="285"/>
  <c r="N69" i="289"/>
  <c r="I69" i="289"/>
  <c r="N69" i="302"/>
  <c r="I69" i="302"/>
  <c r="N71" i="308"/>
  <c r="I71" i="308"/>
  <c r="N70" i="309"/>
  <c r="N75" i="309" s="1"/>
  <c r="N41" i="309" s="1"/>
  <c r="N43" i="309" s="1"/>
  <c r="N77" i="309" s="1"/>
  <c r="L84" i="309" s="1"/>
  <c r="I70" i="309"/>
  <c r="N72" i="314"/>
  <c r="I72" i="314"/>
  <c r="N72" i="316"/>
  <c r="N77" i="316" s="1"/>
  <c r="N41" i="316" s="1"/>
  <c r="N43" i="316" s="1"/>
  <c r="I72" i="316"/>
  <c r="N72" i="318"/>
  <c r="I72" i="318"/>
  <c r="N71" i="323"/>
  <c r="I71" i="323"/>
  <c r="N71" i="327"/>
  <c r="N77" i="327" s="1"/>
  <c r="N41" i="327" s="1"/>
  <c r="N43" i="327" s="1"/>
  <c r="N79" i="327" s="1"/>
  <c r="I71" i="327"/>
  <c r="N71" i="328"/>
  <c r="I71" i="328"/>
  <c r="N72" i="335"/>
  <c r="I72" i="335"/>
  <c r="N71" i="371"/>
  <c r="N77" i="371" s="1"/>
  <c r="N41" i="371" s="1"/>
  <c r="N43" i="371" s="1"/>
  <c r="N79" i="371" s="1"/>
  <c r="I71" i="371"/>
  <c r="N75" i="172"/>
  <c r="I75" i="172"/>
  <c r="N86" i="260"/>
  <c r="N91" i="260" s="1"/>
  <c r="N47" i="260" s="1"/>
  <c r="I86" i="260"/>
  <c r="N75" i="267"/>
  <c r="I75" i="267"/>
  <c r="N75" i="268"/>
  <c r="N81" i="268" s="1"/>
  <c r="N41" i="268" s="1"/>
  <c r="I75" i="268"/>
  <c r="I72" i="242"/>
  <c r="I71" i="365"/>
  <c r="I71" i="363"/>
  <c r="N70" i="94"/>
  <c r="I70" i="94"/>
  <c r="N71" i="106"/>
  <c r="N76" i="106" s="1"/>
  <c r="N41" i="106" s="1"/>
  <c r="N43" i="106" s="1"/>
  <c r="I71" i="106"/>
  <c r="N70" i="143"/>
  <c r="N76" i="143" s="1"/>
  <c r="N41" i="143" s="1"/>
  <c r="I70" i="143"/>
  <c r="N72" i="294"/>
  <c r="I72" i="294"/>
  <c r="I72" i="355"/>
  <c r="I69" i="292"/>
  <c r="I70" i="69"/>
  <c r="I71" i="356"/>
  <c r="I72" i="250"/>
  <c r="N75" i="189"/>
  <c r="N80" i="189" s="1"/>
  <c r="N46" i="189" s="1"/>
  <c r="I75" i="189"/>
  <c r="N69" i="190"/>
  <c r="N75" i="190" s="1"/>
  <c r="N41" i="190" s="1"/>
  <c r="I69" i="190"/>
  <c r="N70" i="213"/>
  <c r="I70" i="213"/>
  <c r="N75" i="219"/>
  <c r="N80" i="219" s="1"/>
  <c r="N46" i="219" s="1"/>
  <c r="N48" i="219" s="1"/>
  <c r="N82" i="219" s="1"/>
  <c r="L88" i="219" s="1"/>
  <c r="I75" i="219"/>
  <c r="N79" i="220"/>
  <c r="I79" i="220"/>
  <c r="N75" i="280"/>
  <c r="I75" i="280"/>
  <c r="N77" i="280"/>
  <c r="I77" i="280"/>
  <c r="N68" i="229"/>
  <c r="N73" i="229" s="1"/>
  <c r="N40" i="229" s="1"/>
  <c r="I68" i="229"/>
  <c r="N70" i="242"/>
  <c r="I70" i="242"/>
  <c r="N81" i="246"/>
  <c r="I81" i="246"/>
  <c r="N71" i="351"/>
  <c r="I71" i="351"/>
  <c r="N70" i="65"/>
  <c r="I70" i="65"/>
  <c r="N69" i="138"/>
  <c r="N76" i="138" s="1"/>
  <c r="N41" i="138" s="1"/>
  <c r="N43" i="138" s="1"/>
  <c r="I69" i="138"/>
  <c r="N70" i="145"/>
  <c r="I70" i="145"/>
  <c r="N72" i="150"/>
  <c r="I72" i="150"/>
  <c r="N75" i="154"/>
  <c r="N81" i="154" s="1"/>
  <c r="N47" i="154" s="1"/>
  <c r="N49" i="154" s="1"/>
  <c r="I75" i="154"/>
  <c r="I71" i="57"/>
  <c r="I70" i="144"/>
  <c r="I71" i="237"/>
  <c r="I84" i="246"/>
  <c r="I71" i="315"/>
  <c r="I71" i="100"/>
  <c r="I71" i="91"/>
  <c r="I76" i="170"/>
  <c r="I70" i="71"/>
  <c r="I71" i="306"/>
  <c r="N74" i="179"/>
  <c r="I74" i="179"/>
  <c r="N74" i="180"/>
  <c r="I74" i="180"/>
  <c r="N74" i="177"/>
  <c r="I74" i="177"/>
  <c r="N76" i="177"/>
  <c r="I76" i="177"/>
  <c r="N73" i="273"/>
  <c r="I73" i="273"/>
  <c r="N73" i="275"/>
  <c r="N78" i="275" s="1"/>
  <c r="N41" i="275" s="1"/>
  <c r="I73" i="275"/>
  <c r="I78" i="221"/>
  <c r="I72" i="232"/>
  <c r="I77" i="187"/>
  <c r="I74" i="184"/>
  <c r="I76" i="181"/>
  <c r="I70" i="139"/>
  <c r="I69" i="133"/>
  <c r="I71" i="97"/>
  <c r="I69" i="74"/>
  <c r="I75" i="162"/>
  <c r="I75" i="170"/>
  <c r="I69" i="141"/>
  <c r="I70" i="28"/>
  <c r="I72" i="258"/>
  <c r="I70" i="98"/>
  <c r="N76" i="100"/>
  <c r="N41" i="100" s="1"/>
  <c r="N43" i="100" s="1"/>
  <c r="N78" i="100" s="1"/>
  <c r="L85" i="100" s="1"/>
  <c r="N76" i="108"/>
  <c r="N41" i="108" s="1"/>
  <c r="N43" i="108" s="1"/>
  <c r="N78" i="108" s="1"/>
  <c r="L84" i="108" s="1"/>
  <c r="N77" i="356"/>
  <c r="N41" i="356" s="1"/>
  <c r="N43" i="356" s="1"/>
  <c r="N77" i="359"/>
  <c r="N41" i="359" s="1"/>
  <c r="N43" i="359" s="1"/>
  <c r="N77" i="353"/>
  <c r="N41" i="353" s="1"/>
  <c r="N43" i="353" s="1"/>
  <c r="N77" i="344"/>
  <c r="N41" i="344" s="1"/>
  <c r="N43" i="344" s="1"/>
  <c r="I71" i="231"/>
  <c r="I75" i="186"/>
  <c r="I75" i="185"/>
  <c r="I76" i="183"/>
  <c r="I76" i="176"/>
  <c r="I69" i="136"/>
  <c r="I71" i="95"/>
  <c r="I69" i="72"/>
  <c r="I70" i="35"/>
  <c r="I70" i="234"/>
  <c r="I74" i="188"/>
  <c r="I69" i="149"/>
  <c r="I70" i="96"/>
  <c r="I71" i="84"/>
  <c r="I71" i="214"/>
  <c r="I76" i="171"/>
  <c r="I71" i="241"/>
  <c r="I69" i="146"/>
  <c r="I76" i="157"/>
  <c r="N75" i="74"/>
  <c r="N41" i="74" s="1"/>
  <c r="N43" i="74" s="1"/>
  <c r="N77" i="74" s="1"/>
  <c r="L83" i="74" s="1"/>
  <c r="N43" i="237"/>
  <c r="N77" i="258"/>
  <c r="N41" i="258" s="1"/>
  <c r="M74" i="150"/>
  <c r="N74" i="150" s="1"/>
  <c r="N73" i="150"/>
  <c r="N76" i="149"/>
  <c r="N41" i="149" s="1"/>
  <c r="N43" i="149" s="1"/>
  <c r="N59" i="86"/>
  <c r="N65" i="86" s="1"/>
  <c r="N77" i="330"/>
  <c r="N41" i="330" s="1"/>
  <c r="N43" i="330" s="1"/>
  <c r="N77" i="314"/>
  <c r="N41" i="314" s="1"/>
  <c r="N43" i="314" s="1"/>
  <c r="I71" i="101"/>
  <c r="I70" i="97"/>
  <c r="I70" i="89"/>
  <c r="I70" i="81"/>
  <c r="I70" i="57"/>
  <c r="I70" i="56"/>
  <c r="I70" i="31"/>
  <c r="I71" i="107"/>
  <c r="I71" i="80"/>
  <c r="I71" i="65"/>
  <c r="N59" i="20"/>
  <c r="N65" i="20" s="1"/>
  <c r="N76" i="53"/>
  <c r="N76" i="91"/>
  <c r="N41" i="91" s="1"/>
  <c r="N43" i="91" s="1"/>
  <c r="N65" i="249"/>
  <c r="N64" i="248"/>
  <c r="N59" i="88"/>
  <c r="N65" i="88" s="1"/>
  <c r="N70" i="187"/>
  <c r="N59" i="101"/>
  <c r="N65" i="101" s="1"/>
  <c r="N59" i="107"/>
  <c r="N65" i="107" s="1"/>
  <c r="N77" i="320"/>
  <c r="N79" i="320" s="1"/>
  <c r="N77" i="319"/>
  <c r="N41" i="319" s="1"/>
  <c r="N43" i="319" s="1"/>
  <c r="N77" i="315"/>
  <c r="N41" i="315" s="1"/>
  <c r="N43" i="315" s="1"/>
  <c r="N77" i="313"/>
  <c r="N41" i="313" s="1"/>
  <c r="N43" i="313" s="1"/>
  <c r="N79" i="313" s="1"/>
  <c r="L84" i="313" s="1"/>
  <c r="N77" i="311"/>
  <c r="N41" i="311" s="1"/>
  <c r="N43" i="311" s="1"/>
  <c r="I71" i="61"/>
  <c r="I70" i="30"/>
  <c r="I71" i="17"/>
  <c r="I70" i="75"/>
  <c r="I70" i="42"/>
  <c r="N58" i="75"/>
  <c r="N64" i="75" s="1"/>
  <c r="N59" i="9"/>
  <c r="N65" i="9" s="1"/>
  <c r="N59" i="21"/>
  <c r="N65" i="21" s="1"/>
  <c r="N70" i="26"/>
  <c r="N76" i="26" s="1"/>
  <c r="N42" i="26" s="1"/>
  <c r="N43" i="26" s="1"/>
  <c r="N78" i="26" s="1"/>
  <c r="N43" i="31"/>
  <c r="N78" i="31" s="1"/>
  <c r="L85" i="31" s="1"/>
  <c r="N59" i="31"/>
  <c r="N65" i="31" s="1"/>
  <c r="N76" i="59"/>
  <c r="N42" i="59" s="1"/>
  <c r="N76" i="81"/>
  <c r="N41" i="81" s="1"/>
  <c r="N43" i="81" s="1"/>
  <c r="N76" i="97"/>
  <c r="N41" i="97" s="1"/>
  <c r="N43" i="97" s="1"/>
  <c r="N76" i="139"/>
  <c r="N41" i="139" s="1"/>
  <c r="N43" i="139" s="1"/>
  <c r="N80" i="160"/>
  <c r="N46" i="160" s="1"/>
  <c r="N48" i="160" s="1"/>
  <c r="N81" i="162"/>
  <c r="N47" i="162" s="1"/>
  <c r="N76" i="213"/>
  <c r="N42" i="213" s="1"/>
  <c r="N44" i="213" s="1"/>
  <c r="N78" i="213" s="1"/>
  <c r="L85" i="213" s="1"/>
  <c r="N83" i="207"/>
  <c r="N46" i="207" s="1"/>
  <c r="N75" i="286"/>
  <c r="N41" i="286" s="1"/>
  <c r="N77" i="312"/>
  <c r="N41" i="312" s="1"/>
  <c r="N43" i="312" s="1"/>
  <c r="N65" i="248"/>
  <c r="N58" i="283"/>
  <c r="N64" i="283" s="1"/>
  <c r="N59" i="61"/>
  <c r="N65" i="61" s="1"/>
  <c r="N59" i="82"/>
  <c r="N65" i="82" s="1"/>
  <c r="N59" i="90"/>
  <c r="N65" i="90" s="1"/>
  <c r="N59" i="96"/>
  <c r="N65" i="96" s="1"/>
  <c r="I70" i="83"/>
  <c r="I70" i="79"/>
  <c r="I71" i="96"/>
  <c r="I71" i="69"/>
  <c r="N70" i="49"/>
  <c r="N76" i="49" s="1"/>
  <c r="N42" i="49" s="1"/>
  <c r="N70" i="20"/>
  <c r="N76" i="20" s="1"/>
  <c r="N42" i="20" s="1"/>
  <c r="N43" i="30"/>
  <c r="N76" i="145"/>
  <c r="N41" i="145" s="1"/>
  <c r="N76" i="234"/>
  <c r="N40" i="234" s="1"/>
  <c r="N59" i="243"/>
  <c r="N65" i="243" s="1"/>
  <c r="N63" i="249"/>
  <c r="N68" i="249" s="1"/>
  <c r="N58" i="284"/>
  <c r="N64" i="284" s="1"/>
  <c r="N69" i="177"/>
  <c r="N70" i="158"/>
  <c r="N70" i="154"/>
  <c r="L84" i="113"/>
  <c r="N77" i="352"/>
  <c r="N41" i="352" s="1"/>
  <c r="N43" i="352" s="1"/>
  <c r="N79" i="352" s="1"/>
  <c r="L85" i="352" s="1"/>
  <c r="N43" i="33"/>
  <c r="I71" i="88"/>
  <c r="I73" i="50"/>
  <c r="I70" i="47"/>
  <c r="N76" i="63"/>
  <c r="N41" i="63" s="1"/>
  <c r="N43" i="63" s="1"/>
  <c r="N78" i="63" s="1"/>
  <c r="L83" i="63" s="1"/>
  <c r="N76" i="137"/>
  <c r="N41" i="137" s="1"/>
  <c r="N43" i="137" s="1"/>
  <c r="N77" i="296"/>
  <c r="N41" i="296" s="1"/>
  <c r="N43" i="296" s="1"/>
  <c r="N76" i="71"/>
  <c r="N41" i="71" s="1"/>
  <c r="N43" i="71" s="1"/>
  <c r="I76" i="168"/>
  <c r="I69" i="135"/>
  <c r="I70" i="87"/>
  <c r="I71" i="59"/>
  <c r="N76" i="60"/>
  <c r="N42" i="60" s="1"/>
  <c r="I70" i="15"/>
  <c r="N77" i="355"/>
  <c r="N41" i="355" s="1"/>
  <c r="N43" i="355" s="1"/>
  <c r="N77" i="350"/>
  <c r="N41" i="350" s="1"/>
  <c r="N43" i="350" s="1"/>
  <c r="N79" i="350" s="1"/>
  <c r="L85" i="350" s="1"/>
  <c r="N77" i="331"/>
  <c r="N41" i="331" s="1"/>
  <c r="N43" i="331" s="1"/>
  <c r="N75" i="300"/>
  <c r="N41" i="300" s="1"/>
  <c r="N43" i="300" s="1"/>
  <c r="N77" i="300" s="1"/>
  <c r="L84" i="300" s="1"/>
  <c r="N77" i="335"/>
  <c r="N41" i="335" s="1"/>
  <c r="N43" i="335" s="1"/>
  <c r="N77" i="307"/>
  <c r="N41" i="307" s="1"/>
  <c r="N43" i="307" s="1"/>
  <c r="N79" i="307" s="1"/>
  <c r="L85" i="307" s="1"/>
  <c r="I69" i="140"/>
  <c r="I70" i="127"/>
  <c r="I71" i="85"/>
  <c r="I70" i="59"/>
  <c r="I70" i="27"/>
  <c r="I74" i="172"/>
  <c r="I71" i="86"/>
  <c r="N76" i="69"/>
  <c r="N41" i="69" s="1"/>
  <c r="N43" i="69" s="1"/>
  <c r="N78" i="69" s="1"/>
  <c r="I78" i="165"/>
  <c r="I71" i="21"/>
  <c r="I71" i="98"/>
  <c r="N70" i="36"/>
  <c r="N76" i="36" s="1"/>
  <c r="N42" i="36" s="1"/>
  <c r="N43" i="36" s="1"/>
  <c r="N76" i="57"/>
  <c r="N41" i="57" s="1"/>
  <c r="N43" i="57" s="1"/>
  <c r="N78" i="57" s="1"/>
  <c r="L85" i="57" s="1"/>
  <c r="N76" i="142"/>
  <c r="N41" i="142" s="1"/>
  <c r="N43" i="142" s="1"/>
  <c r="N77" i="256"/>
  <c r="N41" i="256" s="1"/>
  <c r="N43" i="256" s="1"/>
  <c r="I70" i="99"/>
  <c r="I70" i="58"/>
  <c r="I70" i="107"/>
  <c r="N72" i="48"/>
  <c r="N81" i="248"/>
  <c r="N43" i="248" s="1"/>
  <c r="N45" i="248" s="1"/>
  <c r="I71" i="67"/>
  <c r="N43" i="41"/>
  <c r="N81" i="187"/>
  <c r="N47" i="187" s="1"/>
  <c r="N49" i="187" s="1"/>
  <c r="N80" i="217"/>
  <c r="N46" i="217" s="1"/>
  <c r="N48" i="217" s="1"/>
  <c r="N82" i="217" s="1"/>
  <c r="N80" i="218"/>
  <c r="N46" i="218" s="1"/>
  <c r="N48" i="218" s="1"/>
  <c r="N82" i="218" s="1"/>
  <c r="N81" i="249"/>
  <c r="N43" i="249" s="1"/>
  <c r="N45" i="249" s="1"/>
  <c r="N78" i="270"/>
  <c r="N41" i="270" s="1"/>
  <c r="N43" i="272"/>
  <c r="N80" i="277"/>
  <c r="L85" i="277" s="1"/>
  <c r="I70" i="100"/>
  <c r="N71" i="66"/>
  <c r="N76" i="66" s="1"/>
  <c r="N41" i="66" s="1"/>
  <c r="N43" i="66" s="1"/>
  <c r="N78" i="66" s="1"/>
  <c r="L83" i="66" s="1"/>
  <c r="N76" i="54"/>
  <c r="L84" i="28"/>
  <c r="N86" i="28" s="1"/>
  <c r="N88" i="28" s="1"/>
  <c r="D20" i="5" s="1"/>
  <c r="I70" i="63"/>
  <c r="I70" i="19"/>
  <c r="N78" i="32"/>
  <c r="L83" i="32" s="1"/>
  <c r="N43" i="47"/>
  <c r="N78" i="47" s="1"/>
  <c r="L85" i="47" s="1"/>
  <c r="I71" i="103"/>
  <c r="I70" i="91"/>
  <c r="I71" i="56"/>
  <c r="I70" i="39"/>
  <c r="I70" i="9"/>
  <c r="N81" i="157"/>
  <c r="N47" i="157" s="1"/>
  <c r="I70" i="84"/>
  <c r="I70" i="34"/>
  <c r="I70" i="68"/>
  <c r="N76" i="19"/>
  <c r="N42" i="19" s="1"/>
  <c r="N43" i="19" s="1"/>
  <c r="N78" i="19" s="1"/>
  <c r="L84" i="19" s="1"/>
  <c r="N76" i="58"/>
  <c r="N42" i="58" s="1"/>
  <c r="N43" i="58" s="1"/>
  <c r="N78" i="58" s="1"/>
  <c r="N75" i="72"/>
  <c r="N41" i="72" s="1"/>
  <c r="N43" i="72" s="1"/>
  <c r="N77" i="72" s="1"/>
  <c r="N76" i="89"/>
  <c r="N41" i="89" s="1"/>
  <c r="N77" i="193"/>
  <c r="N43" i="193" s="1"/>
  <c r="N43" i="235"/>
  <c r="N77" i="347"/>
  <c r="N41" i="347" s="1"/>
  <c r="N43" i="347" s="1"/>
  <c r="N77" i="363"/>
  <c r="N41" i="363" s="1"/>
  <c r="N43" i="363" s="1"/>
  <c r="N77" i="244"/>
  <c r="N79" i="244" s="1"/>
  <c r="N45" i="244" s="1"/>
  <c r="N47" i="244" s="1"/>
  <c r="N76" i="85"/>
  <c r="N41" i="85" s="1"/>
  <c r="N43" i="85" s="1"/>
  <c r="N70" i="157"/>
  <c r="N70" i="182"/>
  <c r="N70" i="178"/>
  <c r="N69" i="179"/>
  <c r="N70" i="245"/>
  <c r="N69" i="189"/>
  <c r="N70" i="267"/>
  <c r="N69" i="188"/>
  <c r="N43" i="365"/>
  <c r="N43" i="238"/>
  <c r="N43" i="270"/>
  <c r="N43" i="258"/>
  <c r="L85" i="126"/>
  <c r="N55" i="254"/>
  <c r="N55" i="264"/>
  <c r="N53" i="287"/>
  <c r="N53" i="292"/>
  <c r="N53" i="293"/>
  <c r="N55" i="296"/>
  <c r="N79" i="296" s="1"/>
  <c r="L85" i="296" s="1"/>
  <c r="N53" i="301"/>
  <c r="N55" i="336"/>
  <c r="N55" i="345"/>
  <c r="N55" i="357"/>
  <c r="N55" i="363"/>
  <c r="L86" i="281"/>
  <c r="L87" i="281"/>
  <c r="L85" i="281"/>
  <c r="N69" i="252"/>
  <c r="N74" i="252" s="1"/>
  <c r="N70" i="186"/>
  <c r="N70" i="268"/>
  <c r="N67" i="150"/>
  <c r="N70" i="266"/>
  <c r="N70" i="176"/>
  <c r="N70" i="168"/>
  <c r="N64" i="286"/>
  <c r="N53" i="286"/>
  <c r="N43" i="259"/>
  <c r="N79" i="259" s="1"/>
  <c r="L85" i="259" s="1"/>
  <c r="N43" i="268"/>
  <c r="N43" i="286"/>
  <c r="N43" i="342"/>
  <c r="N48" i="207"/>
  <c r="I74" i="217"/>
  <c r="N77" i="317"/>
  <c r="N41" i="317" s="1"/>
  <c r="N43" i="317" s="1"/>
  <c r="N75" i="310"/>
  <c r="N41" i="310" s="1"/>
  <c r="N43" i="310" s="1"/>
  <c r="I70" i="23"/>
  <c r="N70" i="147"/>
  <c r="N76" i="147" s="1"/>
  <c r="N41" i="147" s="1"/>
  <c r="N43" i="147" s="1"/>
  <c r="I70" i="147"/>
  <c r="N77" i="165"/>
  <c r="I77" i="165"/>
  <c r="N76" i="179"/>
  <c r="I76" i="179"/>
  <c r="N83" i="245"/>
  <c r="N45" i="245" s="1"/>
  <c r="N47" i="245" s="1"/>
  <c r="I70" i="135"/>
  <c r="N70" i="135"/>
  <c r="N76" i="135" s="1"/>
  <c r="N41" i="135" s="1"/>
  <c r="N43" i="135" s="1"/>
  <c r="N70" i="92"/>
  <c r="N76" i="92" s="1"/>
  <c r="N41" i="92" s="1"/>
  <c r="N43" i="92" s="1"/>
  <c r="N78" i="92" s="1"/>
  <c r="L83" i="92" s="1"/>
  <c r="I70" i="92"/>
  <c r="N71" i="294"/>
  <c r="I71" i="294"/>
  <c r="I74" i="249"/>
  <c r="I70" i="37"/>
  <c r="N70" i="131"/>
  <c r="N76" i="131" s="1"/>
  <c r="N41" i="131" s="1"/>
  <c r="N43" i="131" s="1"/>
  <c r="N78" i="131" s="1"/>
  <c r="L85" i="131" s="1"/>
  <c r="I70" i="131"/>
  <c r="N80" i="172"/>
  <c r="N46" i="172" s="1"/>
  <c r="N48" i="172" s="1"/>
  <c r="N70" i="43"/>
  <c r="N76" i="43" s="1"/>
  <c r="N42" i="43" s="1"/>
  <c r="N43" i="43" s="1"/>
  <c r="I70" i="43"/>
  <c r="N70" i="52"/>
  <c r="N76" i="52" s="1"/>
  <c r="N42" i="52" s="1"/>
  <c r="I70" i="52"/>
  <c r="I70" i="38"/>
  <c r="N70" i="64"/>
  <c r="N76" i="64" s="1"/>
  <c r="N41" i="64" s="1"/>
  <c r="N43" i="64" s="1"/>
  <c r="N78" i="64" s="1"/>
  <c r="L85" i="64" s="1"/>
  <c r="I70" i="64"/>
  <c r="I70" i="106"/>
  <c r="I70" i="54"/>
  <c r="I71" i="19"/>
  <c r="I70" i="53"/>
  <c r="I71" i="20"/>
  <c r="N77" i="150"/>
  <c r="N46" i="150" s="1"/>
  <c r="N48" i="150" s="1"/>
  <c r="N75" i="285"/>
  <c r="N41" i="285" s="1"/>
  <c r="N43" i="285" s="1"/>
  <c r="I73" i="48"/>
  <c r="I70" i="41"/>
  <c r="N76" i="174"/>
  <c r="N80" i="174" s="1"/>
  <c r="N46" i="174" s="1"/>
  <c r="N48" i="174" s="1"/>
  <c r="N70" i="140"/>
  <c r="N76" i="140" s="1"/>
  <c r="N41" i="140" s="1"/>
  <c r="I70" i="140"/>
  <c r="N71" i="14"/>
  <c r="I71" i="14"/>
  <c r="N77" i="318"/>
  <c r="N41" i="318" s="1"/>
  <c r="N43" i="318" s="1"/>
  <c r="I77" i="176"/>
  <c r="I70" i="133"/>
  <c r="I71" i="83"/>
  <c r="N78" i="48"/>
  <c r="N42" i="48" s="1"/>
  <c r="I70" i="25"/>
  <c r="N70" i="29"/>
  <c r="N76" i="29" s="1"/>
  <c r="N42" i="29" s="1"/>
  <c r="N43" i="29" s="1"/>
  <c r="N78" i="29" s="1"/>
  <c r="I70" i="29"/>
  <c r="N70" i="40"/>
  <c r="N76" i="40" s="1"/>
  <c r="N42" i="40" s="1"/>
  <c r="N43" i="40" s="1"/>
  <c r="I70" i="40"/>
  <c r="N70" i="44"/>
  <c r="N76" i="44" s="1"/>
  <c r="N42" i="44" s="1"/>
  <c r="N43" i="44" s="1"/>
  <c r="I70" i="44"/>
  <c r="N71" i="99"/>
  <c r="N76" i="99" s="1"/>
  <c r="N41" i="99" s="1"/>
  <c r="I71" i="99"/>
  <c r="N76" i="164"/>
  <c r="N80" i="164" s="1"/>
  <c r="N46" i="164" s="1"/>
  <c r="N48" i="164" s="1"/>
  <c r="I76" i="164"/>
  <c r="N70" i="216"/>
  <c r="N76" i="216" s="1"/>
  <c r="N42" i="216" s="1"/>
  <c r="N44" i="216" s="1"/>
  <c r="N78" i="216" s="1"/>
  <c r="L83" i="216" s="1"/>
  <c r="I70" i="216"/>
  <c r="N70" i="298"/>
  <c r="N75" i="298" s="1"/>
  <c r="N41" i="298" s="1"/>
  <c r="N43" i="298" s="1"/>
  <c r="I70" i="298"/>
  <c r="N69" i="301"/>
  <c r="N75" i="301" s="1"/>
  <c r="N41" i="301" s="1"/>
  <c r="N43" i="301" s="1"/>
  <c r="I69" i="301"/>
  <c r="I71" i="215"/>
  <c r="I70" i="72"/>
  <c r="I70" i="18"/>
  <c r="N70" i="14"/>
  <c r="I70" i="14"/>
  <c r="N71" i="212"/>
  <c r="N76" i="212" s="1"/>
  <c r="N42" i="212" s="1"/>
  <c r="I71" i="212"/>
  <c r="N70" i="215"/>
  <c r="N76" i="215" s="1"/>
  <c r="N42" i="215" s="1"/>
  <c r="N44" i="215" s="1"/>
  <c r="N78" i="215" s="1"/>
  <c r="L84" i="215" s="1"/>
  <c r="I70" i="215"/>
  <c r="N70" i="284"/>
  <c r="N75" i="284" s="1"/>
  <c r="N41" i="284" s="1"/>
  <c r="N43" i="284" s="1"/>
  <c r="I70" i="284"/>
  <c r="N70" i="287"/>
  <c r="N75" i="287" s="1"/>
  <c r="N41" i="287" s="1"/>
  <c r="N43" i="287" s="1"/>
  <c r="I70" i="287"/>
  <c r="N70" i="51"/>
  <c r="N76" i="51" s="1"/>
  <c r="N42" i="51" s="1"/>
  <c r="N43" i="51" s="1"/>
  <c r="N78" i="51" s="1"/>
  <c r="I70" i="51"/>
  <c r="N70" i="82"/>
  <c r="N76" i="82" s="1"/>
  <c r="N41" i="82" s="1"/>
  <c r="N43" i="82" s="1"/>
  <c r="I70" i="82"/>
  <c r="N70" i="103"/>
  <c r="N76" i="103" s="1"/>
  <c r="N41" i="103" s="1"/>
  <c r="N43" i="103" s="1"/>
  <c r="N78" i="103" s="1"/>
  <c r="I70" i="103"/>
  <c r="N79" i="252"/>
  <c r="N86" i="252" s="1"/>
  <c r="N45" i="252" s="1"/>
  <c r="N47" i="252" s="1"/>
  <c r="I79" i="252"/>
  <c r="N72" i="263"/>
  <c r="N77" i="263" s="1"/>
  <c r="N41" i="263" s="1"/>
  <c r="I72" i="263"/>
  <c r="N72" i="274"/>
  <c r="N78" i="274" s="1"/>
  <c r="N41" i="274" s="1"/>
  <c r="N43" i="274" s="1"/>
  <c r="I72" i="274"/>
  <c r="N72" i="329"/>
  <c r="N77" i="329" s="1"/>
  <c r="N41" i="329" s="1"/>
  <c r="N43" i="329" s="1"/>
  <c r="I72" i="329"/>
  <c r="N76" i="17"/>
  <c r="N42" i="17" s="1"/>
  <c r="N76" i="88"/>
  <c r="N41" i="88" s="1"/>
  <c r="N43" i="88" s="1"/>
  <c r="N81" i="170"/>
  <c r="N47" i="170" s="1"/>
  <c r="N77" i="333"/>
  <c r="N41" i="333" s="1"/>
  <c r="N43" i="333" s="1"/>
  <c r="N43" i="143"/>
  <c r="N71" i="321"/>
  <c r="N77" i="321" s="1"/>
  <c r="N79" i="321" s="1"/>
  <c r="N76" i="79"/>
  <c r="N41" i="79" s="1"/>
  <c r="N43" i="79" s="1"/>
  <c r="N76" i="84"/>
  <c r="N41" i="84" s="1"/>
  <c r="N43" i="84" s="1"/>
  <c r="N76" i="86"/>
  <c r="N41" i="86" s="1"/>
  <c r="N43" i="86" s="1"/>
  <c r="N76" i="94"/>
  <c r="N41" i="94" s="1"/>
  <c r="N43" i="94" s="1"/>
  <c r="N78" i="94" s="1"/>
  <c r="L84" i="94" s="1"/>
  <c r="N72" i="227"/>
  <c r="N41" i="227" s="1"/>
  <c r="N43" i="227" s="1"/>
  <c r="N75" i="325"/>
  <c r="N41" i="325" s="1"/>
  <c r="N43" i="325" s="1"/>
  <c r="N83" i="165"/>
  <c r="N49" i="165" s="1"/>
  <c r="N51" i="165" s="1"/>
  <c r="N72" i="276"/>
  <c r="N78" i="276" s="1"/>
  <c r="N41" i="276" s="1"/>
  <c r="N43" i="276" s="1"/>
  <c r="N76" i="67"/>
  <c r="N41" i="67" s="1"/>
  <c r="N76" i="83"/>
  <c r="N41" i="83" s="1"/>
  <c r="N81" i="178"/>
  <c r="N47" i="178" s="1"/>
  <c r="N49" i="178" s="1"/>
  <c r="N75" i="293"/>
  <c r="N41" i="293" s="1"/>
  <c r="N43" i="293" s="1"/>
  <c r="N81" i="158"/>
  <c r="N47" i="158" s="1"/>
  <c r="N49" i="158" s="1"/>
  <c r="I70" i="85"/>
  <c r="I71" i="55"/>
  <c r="N81" i="182"/>
  <c r="N47" i="182" s="1"/>
  <c r="N49" i="182" s="1"/>
  <c r="N76" i="18"/>
  <c r="N42" i="18" s="1"/>
  <c r="N76" i="87"/>
  <c r="N41" i="87" s="1"/>
  <c r="N76" i="96"/>
  <c r="N41" i="96" s="1"/>
  <c r="N77" i="362"/>
  <c r="N41" i="362" s="1"/>
  <c r="N43" i="362" s="1"/>
  <c r="N55" i="262"/>
  <c r="N79" i="262" s="1"/>
  <c r="L84" i="262" s="1"/>
  <c r="N55" i="263"/>
  <c r="N55" i="265"/>
  <c r="N53" i="290"/>
  <c r="N77" i="290" s="1"/>
  <c r="L84" i="290" s="1"/>
  <c r="N53" i="291"/>
  <c r="N77" i="291" s="1"/>
  <c r="L82" i="291" s="1"/>
  <c r="N53" i="297"/>
  <c r="N53" i="302"/>
  <c r="N55" i="258"/>
  <c r="N55" i="312"/>
  <c r="N55" i="316"/>
  <c r="N79" i="316" s="1"/>
  <c r="L84" i="316" s="1"/>
  <c r="N55" i="330"/>
  <c r="L84" i="109"/>
  <c r="N55" i="333"/>
  <c r="N79" i="333" s="1"/>
  <c r="L86" i="333" s="1"/>
  <c r="N55" i="334"/>
  <c r="N79" i="334" s="1"/>
  <c r="L85" i="334" s="1"/>
  <c r="N55" i="342"/>
  <c r="N55" i="354"/>
  <c r="N55" i="362"/>
  <c r="N59" i="245"/>
  <c r="N59" i="267"/>
  <c r="N56" i="274"/>
  <c r="N53" i="285"/>
  <c r="N53" i="309"/>
  <c r="N55" i="311"/>
  <c r="N55" i="314"/>
  <c r="N55" i="319"/>
  <c r="N79" i="319" s="1"/>
  <c r="L84" i="319" s="1"/>
  <c r="N53" i="325"/>
  <c r="N55" i="329"/>
  <c r="N55" i="331"/>
  <c r="N79" i="331" s="1"/>
  <c r="L86" i="331" s="1"/>
  <c r="N55" i="347"/>
  <c r="N79" i="347" s="1"/>
  <c r="L84" i="347" s="1"/>
  <c r="N55" i="348"/>
  <c r="N79" i="348" s="1"/>
  <c r="L86" i="348" s="1"/>
  <c r="N55" i="365"/>
  <c r="N77" i="305"/>
  <c r="L82" i="305" s="1"/>
  <c r="N53" i="149"/>
  <c r="N55" i="238"/>
  <c r="N79" i="238" s="1"/>
  <c r="N59" i="244"/>
  <c r="N63" i="246"/>
  <c r="N56" i="270"/>
  <c r="N80" i="270" s="1"/>
  <c r="L85" i="270" s="1"/>
  <c r="N56" i="275"/>
  <c r="N53" i="283"/>
  <c r="N53" i="284"/>
  <c r="N61" i="279"/>
  <c r="N59" i="280"/>
  <c r="N79" i="240"/>
  <c r="L84" i="240" s="1"/>
  <c r="L83" i="73"/>
  <c r="L83" i="109"/>
  <c r="L85" i="113"/>
  <c r="N86" i="113" s="1"/>
  <c r="N88" i="113" s="1"/>
  <c r="D103" i="5" s="1"/>
  <c r="N54" i="106"/>
  <c r="N59" i="170"/>
  <c r="L83" i="112"/>
  <c r="L85" i="120"/>
  <c r="N54" i="91"/>
  <c r="N53" i="135"/>
  <c r="L85" i="117"/>
  <c r="N86" i="117" s="1"/>
  <c r="N88" i="117" s="1"/>
  <c r="D107" i="5" s="1"/>
  <c r="N59" i="187"/>
  <c r="N55" i="235"/>
  <c r="N54" i="97"/>
  <c r="N43" i="145"/>
  <c r="N43" i="263"/>
  <c r="N43" i="257"/>
  <c r="N79" i="257" s="1"/>
  <c r="L84" i="257" s="1"/>
  <c r="N42" i="229"/>
  <c r="N75" i="229" s="1"/>
  <c r="L80" i="229" s="1"/>
  <c r="N43" i="297"/>
  <c r="N43" i="95"/>
  <c r="N78" i="95" s="1"/>
  <c r="N43" i="54"/>
  <c r="N43" i="191"/>
  <c r="N77" i="191" s="1"/>
  <c r="L83" i="191" s="1"/>
  <c r="N45" i="193"/>
  <c r="N79" i="193" s="1"/>
  <c r="N43" i="265"/>
  <c r="N79" i="265" s="1"/>
  <c r="L86" i="265" s="1"/>
  <c r="N86" i="11"/>
  <c r="N88" i="11" s="1"/>
  <c r="D319" i="5" s="1"/>
  <c r="N43" i="190"/>
  <c r="N77" i="190" s="1"/>
  <c r="L83" i="190" s="1"/>
  <c r="N43" i="209"/>
  <c r="N43" i="261"/>
  <c r="N79" i="261" s="1"/>
  <c r="L85" i="261" s="1"/>
  <c r="N43" i="132"/>
  <c r="N78" i="132" s="1"/>
  <c r="N43" i="192"/>
  <c r="L85" i="253"/>
  <c r="N49" i="170"/>
  <c r="N43" i="128"/>
  <c r="N78" i="128" s="1"/>
  <c r="L83" i="128" s="1"/>
  <c r="N43" i="46"/>
  <c r="N78" i="46" s="1"/>
  <c r="N43" i="83"/>
  <c r="N43" i="96"/>
  <c r="N43" i="146"/>
  <c r="N49" i="162"/>
  <c r="N43" i="87"/>
  <c r="N45" i="247"/>
  <c r="N43" i="148"/>
  <c r="N43" i="89"/>
  <c r="N43" i="208"/>
  <c r="N78" i="208" s="1"/>
  <c r="N42" i="234"/>
  <c r="N78" i="234" s="1"/>
  <c r="L83" i="234" s="1"/>
  <c r="N49" i="260"/>
  <c r="N43" i="129"/>
  <c r="N78" i="129" s="1"/>
  <c r="L84" i="129" s="1"/>
  <c r="N59" i="22"/>
  <c r="N65" i="22" s="1"/>
  <c r="N43" i="45"/>
  <c r="N43" i="67"/>
  <c r="N78" i="67" s="1"/>
  <c r="L84" i="67" s="1"/>
  <c r="N49" i="168"/>
  <c r="N43" i="34"/>
  <c r="N43" i="275"/>
  <c r="N43" i="232"/>
  <c r="N49" i="157"/>
  <c r="N40" i="228"/>
  <c r="N48" i="189"/>
  <c r="N44" i="214"/>
  <c r="N78" i="214" s="1"/>
  <c r="N43" i="141"/>
  <c r="N43" i="140"/>
  <c r="N43" i="262"/>
  <c r="N43" i="332"/>
  <c r="N79" i="332" s="1"/>
  <c r="N43" i="99"/>
  <c r="N43" i="35"/>
  <c r="N43" i="130"/>
  <c r="N78" i="130" s="1"/>
  <c r="L85" i="130" s="1"/>
  <c r="N44" i="212"/>
  <c r="N78" i="212" s="1"/>
  <c r="N43" i="127"/>
  <c r="N77" i="127" s="1"/>
  <c r="N70" i="162"/>
  <c r="L83" i="64"/>
  <c r="L84" i="64"/>
  <c r="N69" i="181"/>
  <c r="N71" i="15"/>
  <c r="N76" i="15" s="1"/>
  <c r="N42" i="15" s="1"/>
  <c r="N43" i="15" s="1"/>
  <c r="N78" i="15" s="1"/>
  <c r="N70" i="21"/>
  <c r="N76" i="21" s="1"/>
  <c r="N42" i="21" s="1"/>
  <c r="N43" i="21" s="1"/>
  <c r="N71" i="25"/>
  <c r="N76" i="25" s="1"/>
  <c r="N42" i="25" s="1"/>
  <c r="N43" i="25" s="1"/>
  <c r="N43" i="53"/>
  <c r="N78" i="53" s="1"/>
  <c r="L84" i="53" s="1"/>
  <c r="N76" i="134"/>
  <c r="N41" i="134" s="1"/>
  <c r="N43" i="134" s="1"/>
  <c r="N43" i="39"/>
  <c r="N79" i="254"/>
  <c r="L86" i="254" s="1"/>
  <c r="I70" i="16"/>
  <c r="I70" i="24"/>
  <c r="N43" i="16"/>
  <c r="N78" i="16" s="1"/>
  <c r="L83" i="16" s="1"/>
  <c r="N79" i="50"/>
  <c r="N42" i="50" s="1"/>
  <c r="N43" i="50" s="1"/>
  <c r="N43" i="52"/>
  <c r="N78" i="52" s="1"/>
  <c r="N81" i="171"/>
  <c r="N47" i="171" s="1"/>
  <c r="N49" i="171" s="1"/>
  <c r="N70" i="171"/>
  <c r="N78" i="55"/>
  <c r="L83" i="55" s="1"/>
  <c r="N43" i="60"/>
  <c r="N78" i="60" s="1"/>
  <c r="N69" i="164"/>
  <c r="N43" i="22"/>
  <c r="N54" i="89"/>
  <c r="N80" i="179"/>
  <c r="N46" i="179" s="1"/>
  <c r="N48" i="179" s="1"/>
  <c r="N77" i="233"/>
  <c r="N41" i="233" s="1"/>
  <c r="N43" i="233" s="1"/>
  <c r="N79" i="233" s="1"/>
  <c r="N43" i="9"/>
  <c r="N78" i="9" s="1"/>
  <c r="N69" i="172"/>
  <c r="N69" i="180"/>
  <c r="I71" i="18"/>
  <c r="N72" i="165"/>
  <c r="N64" i="297"/>
  <c r="N69" i="160"/>
  <c r="N69" i="174"/>
  <c r="L84" i="253"/>
  <c r="N86" i="369"/>
  <c r="N88" i="369" s="1"/>
  <c r="D318" i="5" s="1"/>
  <c r="N77" i="357"/>
  <c r="N41" i="357" s="1"/>
  <c r="N43" i="357" s="1"/>
  <c r="N77" i="351"/>
  <c r="N41" i="351" s="1"/>
  <c r="N43" i="351" s="1"/>
  <c r="N79" i="351" s="1"/>
  <c r="L85" i="351" s="1"/>
  <c r="I71" i="26"/>
  <c r="I70" i="22"/>
  <c r="I70" i="7"/>
  <c r="N43" i="27"/>
  <c r="N78" i="27" s="1"/>
  <c r="L84" i="27" s="1"/>
  <c r="N43" i="59"/>
  <c r="N78" i="59" s="1"/>
  <c r="L83" i="59" s="1"/>
  <c r="N76" i="102"/>
  <c r="N41" i="102" s="1"/>
  <c r="N43" i="102" s="1"/>
  <c r="N78" i="102" s="1"/>
  <c r="N76" i="105"/>
  <c r="N41" i="105" s="1"/>
  <c r="N43" i="105" s="1"/>
  <c r="N80" i="188"/>
  <c r="N46" i="188" s="1"/>
  <c r="N48" i="188" s="1"/>
  <c r="N69" i="183"/>
  <c r="N66" i="294"/>
  <c r="N86" i="370"/>
  <c r="N88" i="370" s="1"/>
  <c r="D320" i="5" s="1"/>
  <c r="N78" i="70"/>
  <c r="L84" i="70" s="1"/>
  <c r="N76" i="136"/>
  <c r="N41" i="136" s="1"/>
  <c r="N43" i="136" s="1"/>
  <c r="N81" i="185"/>
  <c r="N47" i="185" s="1"/>
  <c r="N49" i="185" s="1"/>
  <c r="N75" i="283"/>
  <c r="N41" i="283" s="1"/>
  <c r="N43" i="283" s="1"/>
  <c r="N75" i="133"/>
  <c r="N41" i="133" s="1"/>
  <c r="N43" i="133" s="1"/>
  <c r="N69" i="246"/>
  <c r="N74" i="246" s="1"/>
  <c r="N63" i="248"/>
  <c r="N78" i="273"/>
  <c r="N41" i="273" s="1"/>
  <c r="N43" i="273" s="1"/>
  <c r="N80" i="273" s="1"/>
  <c r="L87" i="273" s="1"/>
  <c r="N75" i="302"/>
  <c r="N41" i="302" s="1"/>
  <c r="N43" i="302" s="1"/>
  <c r="N77" i="302" s="1"/>
  <c r="L83" i="302" s="1"/>
  <c r="N81" i="176"/>
  <c r="N47" i="176" s="1"/>
  <c r="N49" i="176" s="1"/>
  <c r="N80" i="177"/>
  <c r="N46" i="177" s="1"/>
  <c r="N48" i="177" s="1"/>
  <c r="N75" i="292"/>
  <c r="N41" i="292" s="1"/>
  <c r="N43" i="292" s="1"/>
  <c r="N77" i="292" s="1"/>
  <c r="L84" i="292" s="1"/>
  <c r="N77" i="295"/>
  <c r="N41" i="295" s="1"/>
  <c r="N43" i="295" s="1"/>
  <c r="N80" i="180"/>
  <c r="N46" i="180" s="1"/>
  <c r="N48" i="180" s="1"/>
  <c r="N83" i="221"/>
  <c r="N46" i="221" s="1"/>
  <c r="N48" i="221" s="1"/>
  <c r="N81" i="282"/>
  <c r="N44" i="282" s="1"/>
  <c r="N46" i="282" s="1"/>
  <c r="N77" i="337"/>
  <c r="N41" i="337" s="1"/>
  <c r="N43" i="337" s="1"/>
  <c r="N79" i="337" s="1"/>
  <c r="N76" i="56"/>
  <c r="N42" i="56" s="1"/>
  <c r="N43" i="56" s="1"/>
  <c r="N78" i="56" s="1"/>
  <c r="N76" i="80"/>
  <c r="N41" i="80" s="1"/>
  <c r="N43" i="80" s="1"/>
  <c r="N54" i="105"/>
  <c r="N80" i="181"/>
  <c r="N46" i="181" s="1"/>
  <c r="N48" i="181" s="1"/>
  <c r="N81" i="186"/>
  <c r="N47" i="186" s="1"/>
  <c r="N49" i="186" s="1"/>
  <c r="N76" i="242"/>
  <c r="N40" i="242" s="1"/>
  <c r="N42" i="242" s="1"/>
  <c r="N59" i="182"/>
  <c r="N80" i="184"/>
  <c r="N46" i="184" s="1"/>
  <c r="N48" i="184" s="1"/>
  <c r="N81" i="267"/>
  <c r="N41" i="267" s="1"/>
  <c r="N43" i="267" s="1"/>
  <c r="N59" i="25"/>
  <c r="N65" i="25" s="1"/>
  <c r="N75" i="75"/>
  <c r="N41" i="75" s="1"/>
  <c r="N43" i="75" s="1"/>
  <c r="N75" i="289"/>
  <c r="N41" i="289" s="1"/>
  <c r="N43" i="289" s="1"/>
  <c r="N77" i="289" s="1"/>
  <c r="L82" i="289" s="1"/>
  <c r="N79" i="322"/>
  <c r="L86" i="322" s="1"/>
  <c r="N53" i="143"/>
  <c r="N59" i="168"/>
  <c r="L84" i="112"/>
  <c r="L84" i="120"/>
  <c r="N54" i="99"/>
  <c r="N58" i="188"/>
  <c r="N53" i="209"/>
  <c r="N53" i="141"/>
  <c r="N54" i="148"/>
  <c r="N53" i="144"/>
  <c r="N59" i="154"/>
  <c r="N59" i="158"/>
  <c r="N58" i="160"/>
  <c r="N58" i="179"/>
  <c r="N58" i="184"/>
  <c r="N54" i="231"/>
  <c r="N55" i="237"/>
  <c r="N54" i="243"/>
  <c r="N58" i="249"/>
  <c r="N55" i="251"/>
  <c r="N79" i="251" s="1"/>
  <c r="N55" i="256"/>
  <c r="L83" i="111"/>
  <c r="N59" i="176"/>
  <c r="L84" i="111"/>
  <c r="N53" i="140"/>
  <c r="N53" i="147"/>
  <c r="N61" i="165"/>
  <c r="N62" i="220"/>
  <c r="N58" i="247"/>
  <c r="N69" i="260"/>
  <c r="N59" i="266"/>
  <c r="N59" i="268"/>
  <c r="N56" i="271"/>
  <c r="N80" i="271" s="1"/>
  <c r="L85" i="271" s="1"/>
  <c r="N56" i="272"/>
  <c r="N59" i="282"/>
  <c r="N53" i="298"/>
  <c r="N53" i="310"/>
  <c r="N55" i="315"/>
  <c r="N79" i="315" s="1"/>
  <c r="L84" i="315" s="1"/>
  <c r="N55" i="318"/>
  <c r="N79" i="241"/>
  <c r="L86" i="241" s="1"/>
  <c r="L83" i="118"/>
  <c r="L83" i="104"/>
  <c r="L84" i="118"/>
  <c r="L83" i="126"/>
  <c r="N86" i="126" s="1"/>
  <c r="N88" i="126" s="1"/>
  <c r="D116" i="5" s="1"/>
  <c r="L83" i="225"/>
  <c r="N53" i="78"/>
  <c r="N77" i="78" s="1"/>
  <c r="L82" i="78" s="1"/>
  <c r="L86" i="340"/>
  <c r="N53" i="75"/>
  <c r="L85" i="224"/>
  <c r="L83" i="224"/>
  <c r="N53" i="136"/>
  <c r="N54" i="41"/>
  <c r="L84" i="73"/>
  <c r="N56" i="48"/>
  <c r="N54" i="83"/>
  <c r="N54" i="88"/>
  <c r="N54" i="90"/>
  <c r="N54" i="96"/>
  <c r="N53" i="133"/>
  <c r="N53" i="134"/>
  <c r="N53" i="137"/>
  <c r="N53" i="138"/>
  <c r="N53" i="139"/>
  <c r="N53" i="142"/>
  <c r="N53" i="146"/>
  <c r="N53" i="145"/>
  <c r="N56" i="150"/>
  <c r="N59" i="157"/>
  <c r="N58" i="164"/>
  <c r="N58" i="172"/>
  <c r="N58" i="174"/>
  <c r="N59" i="171"/>
  <c r="N59" i="178"/>
  <c r="N58" i="177"/>
  <c r="N58" i="181"/>
  <c r="N58" i="183"/>
  <c r="N59" i="185"/>
  <c r="N59" i="186"/>
  <c r="N53" i="192"/>
  <c r="N61" i="207"/>
  <c r="N50" i="228"/>
  <c r="N56" i="232"/>
  <c r="N55" i="236"/>
  <c r="N79" i="236" s="1"/>
  <c r="N55" i="356"/>
  <c r="N79" i="356" s="1"/>
  <c r="L85" i="356" s="1"/>
  <c r="N61" i="228"/>
  <c r="N69" i="184"/>
  <c r="N78" i="30"/>
  <c r="L84" i="30" s="1"/>
  <c r="N74" i="227"/>
  <c r="L79" i="227" s="1"/>
  <c r="N79" i="239"/>
  <c r="L85" i="239" s="1"/>
  <c r="N78" i="33"/>
  <c r="L83" i="33" s="1"/>
  <c r="L84" i="104"/>
  <c r="N78" i="367"/>
  <c r="L85" i="367" s="1"/>
  <c r="N79" i="344"/>
  <c r="L86" i="344" s="1"/>
  <c r="N54" i="45"/>
  <c r="N54" i="35"/>
  <c r="N54" i="84"/>
  <c r="N58" i="180"/>
  <c r="N55" i="335"/>
  <c r="N79" i="335" s="1"/>
  <c r="L86" i="335" s="1"/>
  <c r="L84" i="119"/>
  <c r="N54" i="79"/>
  <c r="L84" i="76"/>
  <c r="L83" i="119"/>
  <c r="N79" i="345"/>
  <c r="L84" i="345" s="1"/>
  <c r="N54" i="68"/>
  <c r="N55" i="295"/>
  <c r="N43" i="38"/>
  <c r="N43" i="37"/>
  <c r="N43" i="42"/>
  <c r="L84" i="47"/>
  <c r="N43" i="48"/>
  <c r="N78" i="54"/>
  <c r="L85" i="54" s="1"/>
  <c r="N43" i="17"/>
  <c r="N78" i="17" s="1"/>
  <c r="N43" i="18"/>
  <c r="N78" i="18" s="1"/>
  <c r="N43" i="12"/>
  <c r="N78" i="12" s="1"/>
  <c r="L84" i="12" s="1"/>
  <c r="N43" i="49"/>
  <c r="N78" i="49" s="1"/>
  <c r="L84" i="49" s="1"/>
  <c r="N43" i="20"/>
  <c r="N78" i="20" s="1"/>
  <c r="N43" i="7"/>
  <c r="N78" i="7" s="1"/>
  <c r="N43" i="23"/>
  <c r="N78" i="23" s="1"/>
  <c r="N43" i="306"/>
  <c r="N79" i="306" s="1"/>
  <c r="L86" i="352"/>
  <c r="L86" i="320"/>
  <c r="L84" i="320"/>
  <c r="N79" i="359"/>
  <c r="L84" i="359" s="1"/>
  <c r="N79" i="353"/>
  <c r="L85" i="353" s="1"/>
  <c r="L86" i="277"/>
  <c r="N79" i="336"/>
  <c r="L85" i="336" s="1"/>
  <c r="N79" i="366"/>
  <c r="L85" i="366" s="1"/>
  <c r="N79" i="355"/>
  <c r="L86" i="355" s="1"/>
  <c r="N79" i="317"/>
  <c r="L84" i="317" s="1"/>
  <c r="N76" i="24"/>
  <c r="N42" i="24" s="1"/>
  <c r="N43" i="24" s="1"/>
  <c r="N78" i="24" s="1"/>
  <c r="N76" i="65"/>
  <c r="N41" i="65" s="1"/>
  <c r="N43" i="65" s="1"/>
  <c r="N78" i="65" s="1"/>
  <c r="L84" i="65" s="1"/>
  <c r="N76" i="68"/>
  <c r="N41" i="68" s="1"/>
  <c r="N43" i="68" s="1"/>
  <c r="N76" i="101"/>
  <c r="N41" i="101" s="1"/>
  <c r="N43" i="101" s="1"/>
  <c r="N78" i="101" s="1"/>
  <c r="N76" i="98"/>
  <c r="N41" i="98" s="1"/>
  <c r="N43" i="98" s="1"/>
  <c r="N76" i="107"/>
  <c r="N41" i="107" s="1"/>
  <c r="N43" i="107" s="1"/>
  <c r="N79" i="364"/>
  <c r="L84" i="364" s="1"/>
  <c r="N77" i="299"/>
  <c r="L83" i="299" s="1"/>
  <c r="N79" i="346"/>
  <c r="L86" i="346" s="1"/>
  <c r="N80" i="183"/>
  <c r="N46" i="183" s="1"/>
  <c r="N48" i="183" s="1"/>
  <c r="N87" i="246"/>
  <c r="N45" i="246" s="1"/>
  <c r="N47" i="246" s="1"/>
  <c r="N77" i="308"/>
  <c r="N41" i="308" s="1"/>
  <c r="N43" i="308" s="1"/>
  <c r="N79" i="308" s="1"/>
  <c r="L85" i="308" s="1"/>
  <c r="N76" i="231"/>
  <c r="N40" i="231" s="1"/>
  <c r="N42" i="231" s="1"/>
  <c r="N76" i="243"/>
  <c r="N40" i="243" s="1"/>
  <c r="N42" i="243" s="1"/>
  <c r="N77" i="328"/>
  <c r="N41" i="328" s="1"/>
  <c r="N43" i="328" s="1"/>
  <c r="N79" i="328" s="1"/>
  <c r="N84" i="220"/>
  <c r="N46" i="220" s="1"/>
  <c r="N48" i="220" s="1"/>
  <c r="N83" i="279"/>
  <c r="N46" i="279" s="1"/>
  <c r="N48" i="279" s="1"/>
  <c r="N77" i="323"/>
  <c r="N79" i="323" s="1"/>
  <c r="L85" i="323" s="1"/>
  <c r="N80" i="276"/>
  <c r="L87" i="276" s="1"/>
  <c r="L83" i="124"/>
  <c r="N54" i="42"/>
  <c r="N54" i="80"/>
  <c r="N54" i="81"/>
  <c r="N54" i="242"/>
  <c r="L85" i="320"/>
  <c r="L83" i="76"/>
  <c r="L85" i="225"/>
  <c r="L85" i="124"/>
  <c r="L84" i="340"/>
  <c r="N58" i="248"/>
  <c r="L85" i="360"/>
  <c r="N63" i="252"/>
  <c r="L85" i="125"/>
  <c r="L83" i="125"/>
  <c r="L85" i="327"/>
  <c r="L86" i="327"/>
  <c r="L83" i="304"/>
  <c r="L84" i="304"/>
  <c r="L82" i="300"/>
  <c r="N59" i="155"/>
  <c r="N59" i="162"/>
  <c r="N54" i="38"/>
  <c r="N54" i="39"/>
  <c r="L84" i="360"/>
  <c r="N55" i="50"/>
  <c r="N54" i="43"/>
  <c r="L85" i="343"/>
  <c r="L86" i="343"/>
  <c r="L84" i="339"/>
  <c r="L86" i="339"/>
  <c r="L84" i="116"/>
  <c r="L83" i="116"/>
  <c r="N54" i="36"/>
  <c r="L84" i="327"/>
  <c r="N54" i="71"/>
  <c r="N54" i="82"/>
  <c r="L84" i="114"/>
  <c r="L85" i="114"/>
  <c r="L85" i="250"/>
  <c r="L84" i="250"/>
  <c r="N54" i="37"/>
  <c r="L85" i="110"/>
  <c r="L84" i="110"/>
  <c r="L83" i="122"/>
  <c r="L84" i="122"/>
  <c r="N54" i="86"/>
  <c r="N54" i="98"/>
  <c r="L84" i="115"/>
  <c r="L83" i="115"/>
  <c r="L85" i="115"/>
  <c r="L83" i="123"/>
  <c r="L84" i="123"/>
  <c r="N54" i="34"/>
  <c r="N54" i="44"/>
  <c r="L86" i="250"/>
  <c r="L85" i="123"/>
  <c r="L85" i="121"/>
  <c r="L83" i="121"/>
  <c r="L84" i="226"/>
  <c r="L85" i="226"/>
  <c r="L83" i="303"/>
  <c r="L84" i="303"/>
  <c r="N54" i="40"/>
  <c r="L83" i="110"/>
  <c r="L84" i="348"/>
  <c r="L85" i="348"/>
  <c r="L83" i="77"/>
  <c r="L84" i="77"/>
  <c r="N54" i="85"/>
  <c r="N54" i="87"/>
  <c r="N61" i="221"/>
  <c r="N79" i="264" l="1"/>
  <c r="L86" i="264" s="1"/>
  <c r="N85" i="279"/>
  <c r="N79" i="363"/>
  <c r="L84" i="363" s="1"/>
  <c r="N78" i="83"/>
  <c r="L83" i="83" s="1"/>
  <c r="N79" i="312"/>
  <c r="N78" i="21"/>
  <c r="N79" i="314"/>
  <c r="L85" i="314" s="1"/>
  <c r="N79" i="354"/>
  <c r="L84" i="354" s="1"/>
  <c r="N79" i="318"/>
  <c r="L86" i="318" s="1"/>
  <c r="N79" i="256"/>
  <c r="L84" i="256" s="1"/>
  <c r="L84" i="371"/>
  <c r="L85" i="371"/>
  <c r="L86" i="371"/>
  <c r="N79" i="295"/>
  <c r="L84" i="352"/>
  <c r="N79" i="235"/>
  <c r="L85" i="235" s="1"/>
  <c r="N78" i="138"/>
  <c r="L85" i="138" s="1"/>
  <c r="N80" i="272"/>
  <c r="L87" i="272" s="1"/>
  <c r="L86" i="347"/>
  <c r="N79" i="237"/>
  <c r="L86" i="237" s="1"/>
  <c r="L85" i="32"/>
  <c r="L84" i="32"/>
  <c r="N77" i="294"/>
  <c r="N41" i="294" s="1"/>
  <c r="N43" i="294" s="1"/>
  <c r="N79" i="294" s="1"/>
  <c r="N81" i="280"/>
  <c r="N44" i="280" s="1"/>
  <c r="N46" i="280" s="1"/>
  <c r="N83" i="280" s="1"/>
  <c r="L88" i="280" s="1"/>
  <c r="L89" i="218"/>
  <c r="L88" i="218"/>
  <c r="L85" i="347"/>
  <c r="N78" i="82"/>
  <c r="L83" i="82" s="1"/>
  <c r="L83" i="300"/>
  <c r="L83" i="47"/>
  <c r="N86" i="47" s="1"/>
  <c r="N88" i="47" s="1"/>
  <c r="D39" i="5" s="1"/>
  <c r="L87" i="277"/>
  <c r="N88" i="277" s="1"/>
  <c r="N90" i="277" s="1"/>
  <c r="D235" i="5" s="1"/>
  <c r="N78" i="149"/>
  <c r="L85" i="149" s="1"/>
  <c r="N79" i="365"/>
  <c r="L85" i="365" s="1"/>
  <c r="N77" i="310"/>
  <c r="L82" i="310" s="1"/>
  <c r="N68" i="248"/>
  <c r="N83" i="248" s="1"/>
  <c r="L89" i="248" s="1"/>
  <c r="N79" i="258"/>
  <c r="L84" i="258" s="1"/>
  <c r="N77" i="287"/>
  <c r="L84" i="287" s="1"/>
  <c r="N76" i="14"/>
  <c r="N42" i="14" s="1"/>
  <c r="N43" i="14" s="1"/>
  <c r="N78" i="14" s="1"/>
  <c r="N78" i="107"/>
  <c r="L83" i="107" s="1"/>
  <c r="N78" i="41"/>
  <c r="L83" i="41" s="1"/>
  <c r="N79" i="357"/>
  <c r="L86" i="357" s="1"/>
  <c r="L86" i="313"/>
  <c r="N83" i="267"/>
  <c r="L90" i="267" s="1"/>
  <c r="N77" i="286"/>
  <c r="L82" i="286" s="1"/>
  <c r="N77" i="285"/>
  <c r="L83" i="285" s="1"/>
  <c r="N82" i="179"/>
  <c r="L89" i="179" s="1"/>
  <c r="N77" i="301"/>
  <c r="L84" i="301" s="1"/>
  <c r="N77" i="293"/>
  <c r="L83" i="293" s="1"/>
  <c r="N86" i="64"/>
  <c r="N88" i="64" s="1"/>
  <c r="D55" i="5" s="1"/>
  <c r="N89" i="246"/>
  <c r="L95" i="246" s="1"/>
  <c r="N78" i="25"/>
  <c r="L83" i="25" s="1"/>
  <c r="N82" i="189"/>
  <c r="L87" i="189" s="1"/>
  <c r="N78" i="36"/>
  <c r="L84" i="36" s="1"/>
  <c r="N78" i="91"/>
  <c r="L85" i="91" s="1"/>
  <c r="N77" i="284"/>
  <c r="L84" i="284" s="1"/>
  <c r="N83" i="162"/>
  <c r="L89" i="162" s="1"/>
  <c r="N81" i="244"/>
  <c r="L88" i="244" s="1"/>
  <c r="N78" i="85"/>
  <c r="N83" i="268"/>
  <c r="L88" i="268" s="1"/>
  <c r="N80" i="274"/>
  <c r="L85" i="274" s="1"/>
  <c r="N79" i="330"/>
  <c r="L85" i="330" s="1"/>
  <c r="N86" i="109"/>
  <c r="N88" i="109" s="1"/>
  <c r="D99" i="5" s="1"/>
  <c r="N77" i="297"/>
  <c r="L84" i="297" s="1"/>
  <c r="N79" i="150"/>
  <c r="L85" i="150" s="1"/>
  <c r="N88" i="281"/>
  <c r="N90" i="281" s="1"/>
  <c r="D238" i="5" s="1"/>
  <c r="N83" i="266"/>
  <c r="L88" i="266" s="1"/>
  <c r="N79" i="263"/>
  <c r="L86" i="263" s="1"/>
  <c r="N79" i="362"/>
  <c r="L85" i="362" s="1"/>
  <c r="N78" i="139"/>
  <c r="L83" i="139" s="1"/>
  <c r="N78" i="97"/>
  <c r="L84" i="97" s="1"/>
  <c r="N78" i="43"/>
  <c r="L84" i="43" s="1"/>
  <c r="N85" i="207"/>
  <c r="L90" i="207" s="1"/>
  <c r="N78" i="39"/>
  <c r="L84" i="39" s="1"/>
  <c r="L87" i="218"/>
  <c r="N78" i="144"/>
  <c r="L85" i="144" s="1"/>
  <c r="N83" i="178"/>
  <c r="L88" i="178" s="1"/>
  <c r="N78" i="142"/>
  <c r="L85" i="142" s="1"/>
  <c r="N79" i="342"/>
  <c r="L85" i="342" s="1"/>
  <c r="N78" i="84"/>
  <c r="L84" i="84" s="1"/>
  <c r="L84" i="16"/>
  <c r="L84" i="51"/>
  <c r="L85" i="51"/>
  <c r="L83" i="51"/>
  <c r="L85" i="321"/>
  <c r="L84" i="321"/>
  <c r="L85" i="95"/>
  <c r="L84" i="95"/>
  <c r="N78" i="145"/>
  <c r="L85" i="145" s="1"/>
  <c r="N78" i="96"/>
  <c r="L85" i="96" s="1"/>
  <c r="N78" i="143"/>
  <c r="L85" i="143" s="1"/>
  <c r="L84" i="57"/>
  <c r="N79" i="311"/>
  <c r="L84" i="311" s="1"/>
  <c r="N82" i="172"/>
  <c r="L88" i="172" s="1"/>
  <c r="N83" i="187"/>
  <c r="L89" i="187" s="1"/>
  <c r="N80" i="275"/>
  <c r="L86" i="275" s="1"/>
  <c r="L85" i="53"/>
  <c r="N83" i="171"/>
  <c r="L90" i="171" s="1"/>
  <c r="L83" i="57"/>
  <c r="L84" i="305"/>
  <c r="L85" i="333"/>
  <c r="L86" i="321"/>
  <c r="L83" i="305"/>
  <c r="L86" i="354"/>
  <c r="N85" i="245"/>
  <c r="L91" i="245" s="1"/>
  <c r="N79" i="329"/>
  <c r="L84" i="329" s="1"/>
  <c r="N77" i="325"/>
  <c r="L84" i="325" s="1"/>
  <c r="L85" i="313"/>
  <c r="N87" i="313" s="1"/>
  <c r="N89" i="313" s="1"/>
  <c r="D269" i="5" s="1"/>
  <c r="N77" i="283"/>
  <c r="L82" i="283" s="1"/>
  <c r="L86" i="345"/>
  <c r="L84" i="289"/>
  <c r="N86" i="224"/>
  <c r="N88" i="224" s="1"/>
  <c r="D185" i="5" s="1"/>
  <c r="L83" i="70"/>
  <c r="L85" i="70"/>
  <c r="L86" i="353"/>
  <c r="L84" i="302"/>
  <c r="N86" i="112"/>
  <c r="N88" i="112" s="1"/>
  <c r="D102" i="5" s="1"/>
  <c r="L82" i="302"/>
  <c r="N78" i="106"/>
  <c r="L85" i="106" s="1"/>
  <c r="N86" i="111"/>
  <c r="N88" i="111" s="1"/>
  <c r="D101" i="5" s="1"/>
  <c r="N82" i="188"/>
  <c r="L87" i="188" s="1"/>
  <c r="N83" i="170"/>
  <c r="L88" i="170" s="1"/>
  <c r="L85" i="254"/>
  <c r="L85" i="322"/>
  <c r="N78" i="231"/>
  <c r="L84" i="231" s="1"/>
  <c r="L86" i="240"/>
  <c r="L84" i="322"/>
  <c r="L84" i="216"/>
  <c r="L83" i="291"/>
  <c r="L84" i="291"/>
  <c r="L85" i="240"/>
  <c r="L85" i="216"/>
  <c r="L84" i="355"/>
  <c r="L83" i="95"/>
  <c r="L86" i="351"/>
  <c r="L84" i="307"/>
  <c r="N86" i="73"/>
  <c r="N88" i="73" s="1"/>
  <c r="D64" i="5" s="1"/>
  <c r="N86" i="118"/>
  <c r="N88" i="118" s="1"/>
  <c r="D108" i="5" s="1"/>
  <c r="L82" i="285"/>
  <c r="L85" i="319"/>
  <c r="L86" i="319"/>
  <c r="L85" i="355"/>
  <c r="L82" i="229"/>
  <c r="L84" i="131"/>
  <c r="L84" i="351"/>
  <c r="L85" i="359"/>
  <c r="L85" i="315"/>
  <c r="L85" i="241"/>
  <c r="L84" i="366"/>
  <c r="L86" i="366"/>
  <c r="L86" i="315"/>
  <c r="L86" i="359"/>
  <c r="L84" i="241"/>
  <c r="L84" i="299"/>
  <c r="L86" i="276"/>
  <c r="L84" i="353"/>
  <c r="L83" i="131"/>
  <c r="L85" i="66"/>
  <c r="N86" i="119"/>
  <c r="N88" i="119" s="1"/>
  <c r="D109" i="5" s="1"/>
  <c r="L84" i="357"/>
  <c r="L84" i="66"/>
  <c r="L85" i="63"/>
  <c r="L86" i="296"/>
  <c r="L85" i="357"/>
  <c r="N86" i="225"/>
  <c r="N88" i="225" s="1"/>
  <c r="D186" i="5" s="1"/>
  <c r="N78" i="68"/>
  <c r="L84" i="68" s="1"/>
  <c r="L84" i="296"/>
  <c r="N86" i="76"/>
  <c r="N88" i="76" s="1"/>
  <c r="D67" i="5" s="1"/>
  <c r="L84" i="367"/>
  <c r="N86" i="120"/>
  <c r="N88" i="120" s="1"/>
  <c r="D110" i="5" s="1"/>
  <c r="L83" i="367"/>
  <c r="N87" i="327"/>
  <c r="N89" i="327" s="1"/>
  <c r="D281" i="5" s="1"/>
  <c r="N78" i="135"/>
  <c r="L83" i="135" s="1"/>
  <c r="N78" i="243"/>
  <c r="L83" i="243" s="1"/>
  <c r="L81" i="229"/>
  <c r="N78" i="45"/>
  <c r="L83" i="45" s="1"/>
  <c r="L84" i="295"/>
  <c r="L85" i="295"/>
  <c r="L86" i="295"/>
  <c r="N78" i="90"/>
  <c r="L83" i="90" s="1"/>
  <c r="N74" i="228"/>
  <c r="L79" i="228" s="1"/>
  <c r="N86" i="104"/>
  <c r="N88" i="104" s="1"/>
  <c r="D94" i="5" s="1"/>
  <c r="N82" i="177"/>
  <c r="L88" i="177" s="1"/>
  <c r="N78" i="35"/>
  <c r="L85" i="35" s="1"/>
  <c r="N78" i="79"/>
  <c r="L84" i="79" s="1"/>
  <c r="N87" i="360"/>
  <c r="N89" i="360" s="1"/>
  <c r="D311" i="5" s="1"/>
  <c r="L82" i="290"/>
  <c r="L83" i="290"/>
  <c r="L83" i="292"/>
  <c r="L83" i="65"/>
  <c r="N78" i="140"/>
  <c r="L85" i="140" s="1"/>
  <c r="L85" i="65"/>
  <c r="N87" i="343"/>
  <c r="N89" i="343" s="1"/>
  <c r="D296" i="5" s="1"/>
  <c r="L83" i="310"/>
  <c r="L83" i="289"/>
  <c r="L84" i="251"/>
  <c r="L85" i="251"/>
  <c r="L85" i="276"/>
  <c r="N82" i="164"/>
  <c r="L87" i="164" s="1"/>
  <c r="N83" i="157"/>
  <c r="L90" i="157" s="1"/>
  <c r="N83" i="154"/>
  <c r="L88" i="154" s="1"/>
  <c r="L86" i="356"/>
  <c r="L82" i="299"/>
  <c r="N86" i="220"/>
  <c r="L92" i="220" s="1"/>
  <c r="N78" i="88"/>
  <c r="L85" i="88" s="1"/>
  <c r="N77" i="298"/>
  <c r="L82" i="298" s="1"/>
  <c r="N78" i="147"/>
  <c r="L85" i="147" s="1"/>
  <c r="N77" i="75"/>
  <c r="L82" i="75" s="1"/>
  <c r="N80" i="48"/>
  <c r="L85" i="48" s="1"/>
  <c r="N82" i="174"/>
  <c r="L89" i="174" s="1"/>
  <c r="N78" i="89"/>
  <c r="L83" i="89" s="1"/>
  <c r="L83" i="94"/>
  <c r="L85" i="316"/>
  <c r="L84" i="356"/>
  <c r="L84" i="323"/>
  <c r="N78" i="141"/>
  <c r="L85" i="141" s="1"/>
  <c r="N78" i="148"/>
  <c r="L83" i="148" s="1"/>
  <c r="N78" i="146"/>
  <c r="L85" i="146" s="1"/>
  <c r="N78" i="134"/>
  <c r="L83" i="134" s="1"/>
  <c r="L86" i="316"/>
  <c r="L84" i="63"/>
  <c r="L86" i="314"/>
  <c r="L85" i="345"/>
  <c r="N83" i="186"/>
  <c r="L89" i="186" s="1"/>
  <c r="N83" i="158"/>
  <c r="L90" i="158" s="1"/>
  <c r="N83" i="182"/>
  <c r="L88" i="182" s="1"/>
  <c r="N82" i="160"/>
  <c r="L88" i="160" s="1"/>
  <c r="N77" i="192"/>
  <c r="L82" i="192" s="1"/>
  <c r="N83" i="249"/>
  <c r="L88" i="249" s="1"/>
  <c r="N93" i="260"/>
  <c r="L98" i="260" s="1"/>
  <c r="L84" i="310"/>
  <c r="N83" i="185"/>
  <c r="L89" i="185" s="1"/>
  <c r="L84" i="285"/>
  <c r="L85" i="94"/>
  <c r="N87" i="340"/>
  <c r="N89" i="340" s="1"/>
  <c r="D294" i="5" s="1"/>
  <c r="N87" i="352"/>
  <c r="N89" i="352" s="1"/>
  <c r="D304" i="5" s="1"/>
  <c r="N83" i="176"/>
  <c r="L89" i="176" s="1"/>
  <c r="N78" i="136"/>
  <c r="L85" i="136" s="1"/>
  <c r="N78" i="99"/>
  <c r="L84" i="99" s="1"/>
  <c r="N80" i="232"/>
  <c r="L86" i="232" s="1"/>
  <c r="N78" i="137"/>
  <c r="L83" i="137" s="1"/>
  <c r="N85" i="165"/>
  <c r="L90" i="165" s="1"/>
  <c r="L85" i="16"/>
  <c r="L83" i="213"/>
  <c r="N78" i="209"/>
  <c r="L84" i="209" s="1"/>
  <c r="N78" i="81"/>
  <c r="L84" i="81" s="1"/>
  <c r="N79" i="247"/>
  <c r="L86" i="247" s="1"/>
  <c r="N78" i="40"/>
  <c r="L85" i="40" s="1"/>
  <c r="L84" i="344"/>
  <c r="L86" i="363"/>
  <c r="L84" i="193"/>
  <c r="L86" i="193"/>
  <c r="L85" i="193"/>
  <c r="L84" i="31"/>
  <c r="L83" i="31"/>
  <c r="L86" i="272"/>
  <c r="L85" i="234"/>
  <c r="L86" i="262"/>
  <c r="L85" i="67"/>
  <c r="L87" i="179"/>
  <c r="L85" i="337"/>
  <c r="L84" i="337"/>
  <c r="L89" i="217"/>
  <c r="L87" i="217"/>
  <c r="L86" i="332"/>
  <c r="L84" i="332"/>
  <c r="L84" i="61"/>
  <c r="L83" i="61"/>
  <c r="L84" i="254"/>
  <c r="N78" i="42"/>
  <c r="L83" i="42" s="1"/>
  <c r="N85" i="221"/>
  <c r="L90" i="221" s="1"/>
  <c r="L85" i="55"/>
  <c r="L84" i="55"/>
  <c r="N78" i="44"/>
  <c r="L85" i="44" s="1"/>
  <c r="L85" i="214"/>
  <c r="L83" i="214"/>
  <c r="L84" i="214"/>
  <c r="N88" i="252"/>
  <c r="L95" i="252" s="1"/>
  <c r="L83" i="215"/>
  <c r="L83" i="67"/>
  <c r="N86" i="67" s="1"/>
  <c r="N88" i="67" s="1"/>
  <c r="D58" i="5" s="1"/>
  <c r="L85" i="30"/>
  <c r="L85" i="215"/>
  <c r="L84" i="264"/>
  <c r="N87" i="253"/>
  <c r="N89" i="253" s="1"/>
  <c r="D213" i="5" s="1"/>
  <c r="L84" i="60"/>
  <c r="L83" i="60"/>
  <c r="L85" i="60"/>
  <c r="L84" i="127"/>
  <c r="L83" i="127"/>
  <c r="L82" i="127"/>
  <c r="L84" i="46"/>
  <c r="L85" i="46"/>
  <c r="L83" i="46"/>
  <c r="L84" i="308"/>
  <c r="L89" i="219"/>
  <c r="N83" i="155"/>
  <c r="L90" i="155" s="1"/>
  <c r="N82" i="184"/>
  <c r="L87" i="184" s="1"/>
  <c r="N78" i="22"/>
  <c r="L85" i="22" s="1"/>
  <c r="L82" i="74"/>
  <c r="N78" i="37"/>
  <c r="L84" i="37" s="1"/>
  <c r="L86" i="337"/>
  <c r="L84" i="33"/>
  <c r="L85" i="332"/>
  <c r="N78" i="86"/>
  <c r="L84" i="86" s="1"/>
  <c r="L88" i="179"/>
  <c r="L84" i="102"/>
  <c r="L83" i="102"/>
  <c r="L85" i="102"/>
  <c r="L84" i="208"/>
  <c r="L85" i="208"/>
  <c r="L83" i="208"/>
  <c r="L84" i="212"/>
  <c r="L85" i="212"/>
  <c r="L83" i="212"/>
  <c r="L83" i="103"/>
  <c r="L84" i="103"/>
  <c r="L86" i="256"/>
  <c r="L84" i="138"/>
  <c r="L85" i="258"/>
  <c r="L86" i="235"/>
  <c r="L86" i="307"/>
  <c r="L85" i="265"/>
  <c r="L83" i="100"/>
  <c r="L86" i="350"/>
  <c r="L85" i="344"/>
  <c r="L85" i="61"/>
  <c r="L85" i="272"/>
  <c r="L85" i="108"/>
  <c r="L86" i="251"/>
  <c r="L84" i="100"/>
  <c r="L85" i="264"/>
  <c r="L84" i="190"/>
  <c r="N78" i="105"/>
  <c r="L85" i="105" s="1"/>
  <c r="L84" i="286"/>
  <c r="L84" i="333"/>
  <c r="L84" i="265"/>
  <c r="L84" i="350"/>
  <c r="N78" i="38"/>
  <c r="L84" i="38" s="1"/>
  <c r="L84" i="365"/>
  <c r="N78" i="87"/>
  <c r="L84" i="87" s="1"/>
  <c r="L83" i="91"/>
  <c r="L86" i="365"/>
  <c r="L82" i="190"/>
  <c r="L85" i="27"/>
  <c r="L84" i="235"/>
  <c r="N78" i="242"/>
  <c r="L83" i="242" s="1"/>
  <c r="L82" i="287"/>
  <c r="L83" i="19"/>
  <c r="L86" i="261"/>
  <c r="L83" i="53"/>
  <c r="N82" i="180"/>
  <c r="L89" i="180" s="1"/>
  <c r="L85" i="256"/>
  <c r="N83" i="282"/>
  <c r="L86" i="259"/>
  <c r="L84" i="74"/>
  <c r="N78" i="34"/>
  <c r="L85" i="34" s="1"/>
  <c r="L84" i="213"/>
  <c r="L84" i="259"/>
  <c r="L86" i="308"/>
  <c r="L85" i="262"/>
  <c r="L83" i="287"/>
  <c r="L83" i="108"/>
  <c r="L85" i="33"/>
  <c r="L84" i="261"/>
  <c r="L82" i="191"/>
  <c r="L85" i="59"/>
  <c r="L87" i="219"/>
  <c r="L85" i="129"/>
  <c r="N83" i="168"/>
  <c r="L90" i="168" s="1"/>
  <c r="L84" i="59"/>
  <c r="N78" i="71"/>
  <c r="L85" i="71" s="1"/>
  <c r="L84" i="130"/>
  <c r="L84" i="83"/>
  <c r="L85" i="83"/>
  <c r="L85" i="273"/>
  <c r="L85" i="363"/>
  <c r="L85" i="237"/>
  <c r="L86" i="273"/>
  <c r="L83" i="130"/>
  <c r="L85" i="103"/>
  <c r="L85" i="306"/>
  <c r="L86" i="306"/>
  <c r="L84" i="306"/>
  <c r="L82" i="72"/>
  <c r="L83" i="72"/>
  <c r="L83" i="29"/>
  <c r="L84" i="29"/>
  <c r="L85" i="29"/>
  <c r="L83" i="27"/>
  <c r="L88" i="189"/>
  <c r="L85" i="128"/>
  <c r="L86" i="334"/>
  <c r="L84" i="128"/>
  <c r="L84" i="334"/>
  <c r="L88" i="217"/>
  <c r="L84" i="191"/>
  <c r="L85" i="335"/>
  <c r="L85" i="12"/>
  <c r="L83" i="30"/>
  <c r="L83" i="129"/>
  <c r="L85" i="19"/>
  <c r="L83" i="12"/>
  <c r="N82" i="181"/>
  <c r="L89" i="181" s="1"/>
  <c r="N77" i="133"/>
  <c r="L82" i="133" s="1"/>
  <c r="L83" i="15"/>
  <c r="L84" i="15"/>
  <c r="L85" i="15"/>
  <c r="L90" i="266"/>
  <c r="L89" i="266"/>
  <c r="L85" i="56"/>
  <c r="L84" i="56"/>
  <c r="L83" i="56"/>
  <c r="L84" i="233"/>
  <c r="L85" i="233"/>
  <c r="L86" i="233"/>
  <c r="L85" i="236"/>
  <c r="L86" i="236"/>
  <c r="L84" i="236"/>
  <c r="L86" i="150"/>
  <c r="L84" i="335"/>
  <c r="L85" i="49"/>
  <c r="L84" i="72"/>
  <c r="L80" i="227"/>
  <c r="L84" i="239"/>
  <c r="L84" i="234"/>
  <c r="L85" i="317"/>
  <c r="L82" i="309"/>
  <c r="L83" i="49"/>
  <c r="N81" i="50"/>
  <c r="L86" i="317"/>
  <c r="N78" i="80"/>
  <c r="L85" i="80" s="1"/>
  <c r="N82" i="183"/>
  <c r="L89" i="183" s="1"/>
  <c r="L84" i="54"/>
  <c r="L84" i="331"/>
  <c r="L84" i="336"/>
  <c r="L83" i="54"/>
  <c r="L83" i="78"/>
  <c r="L84" i="78"/>
  <c r="L85" i="331"/>
  <c r="L86" i="336"/>
  <c r="L81" i="227"/>
  <c r="L83" i="309"/>
  <c r="L86" i="239"/>
  <c r="N86" i="32"/>
  <c r="N88" i="32" s="1"/>
  <c r="D24" i="5" s="1"/>
  <c r="N78" i="98"/>
  <c r="L84" i="98" s="1"/>
  <c r="L86" i="323"/>
  <c r="N87" i="320"/>
  <c r="N89" i="320" s="1"/>
  <c r="D276" i="5" s="1"/>
  <c r="N86" i="125"/>
  <c r="N88" i="125" s="1"/>
  <c r="D115" i="5" s="1"/>
  <c r="L82" i="292"/>
  <c r="L87" i="270"/>
  <c r="L86" i="270"/>
  <c r="L85" i="238"/>
  <c r="L84" i="238"/>
  <c r="L86" i="238"/>
  <c r="L84" i="312"/>
  <c r="L86" i="312"/>
  <c r="L85" i="312"/>
  <c r="N86" i="110"/>
  <c r="N88" i="110" s="1"/>
  <c r="D100" i="5" s="1"/>
  <c r="L85" i="25"/>
  <c r="L84" i="21"/>
  <c r="L83" i="21"/>
  <c r="L85" i="21"/>
  <c r="L84" i="9"/>
  <c r="L85" i="9"/>
  <c r="L83" i="9"/>
  <c r="L85" i="23"/>
  <c r="L83" i="23"/>
  <c r="L84" i="23"/>
  <c r="L83" i="20"/>
  <c r="L84" i="20"/>
  <c r="L85" i="20"/>
  <c r="L84" i="18"/>
  <c r="L85" i="18"/>
  <c r="L83" i="18"/>
  <c r="L84" i="14"/>
  <c r="L85" i="14"/>
  <c r="L83" i="14"/>
  <c r="L83" i="17"/>
  <c r="L84" i="17"/>
  <c r="L85" i="17"/>
  <c r="L84" i="7"/>
  <c r="L83" i="7"/>
  <c r="L85" i="7"/>
  <c r="L84" i="328"/>
  <c r="L86" i="328"/>
  <c r="L85" i="328"/>
  <c r="L92" i="279"/>
  <c r="L90" i="279"/>
  <c r="L91" i="279"/>
  <c r="L96" i="246"/>
  <c r="L94" i="246"/>
  <c r="L84" i="52"/>
  <c r="L85" i="52"/>
  <c r="L83" i="52"/>
  <c r="L84" i="101"/>
  <c r="L85" i="101"/>
  <c r="L83" i="101"/>
  <c r="L84" i="69"/>
  <c r="L85" i="69"/>
  <c r="L83" i="69"/>
  <c r="L83" i="132"/>
  <c r="L85" i="132"/>
  <c r="L84" i="132"/>
  <c r="L83" i="26"/>
  <c r="L84" i="26"/>
  <c r="L85" i="26"/>
  <c r="L87" i="271"/>
  <c r="L86" i="271"/>
  <c r="L84" i="346"/>
  <c r="L85" i="346"/>
  <c r="L86" i="364"/>
  <c r="L85" i="364"/>
  <c r="L83" i="58"/>
  <c r="L85" i="58"/>
  <c r="L84" i="58"/>
  <c r="L85" i="257"/>
  <c r="L86" i="257"/>
  <c r="L85" i="92"/>
  <c r="L84" i="92"/>
  <c r="L85" i="24"/>
  <c r="L84" i="24"/>
  <c r="L83" i="24"/>
  <c r="N86" i="114"/>
  <c r="N88" i="114" s="1"/>
  <c r="D104" i="5" s="1"/>
  <c r="N85" i="304"/>
  <c r="N87" i="304" s="1"/>
  <c r="D260" i="5" s="1"/>
  <c r="N86" i="124"/>
  <c r="N88" i="124" s="1"/>
  <c r="D113" i="5" s="1"/>
  <c r="N85" i="300"/>
  <c r="N87" i="300" s="1"/>
  <c r="D256" i="5" s="1"/>
  <c r="N87" i="250"/>
  <c r="N89" i="250" s="1"/>
  <c r="D210" i="5" s="1"/>
  <c r="N86" i="226"/>
  <c r="N88" i="226" s="1"/>
  <c r="D187" i="5" s="1"/>
  <c r="N87" i="348"/>
  <c r="N89" i="348" s="1"/>
  <c r="D301" i="5" s="1"/>
  <c r="N86" i="115"/>
  <c r="N88" i="115" s="1"/>
  <c r="D106" i="5" s="1"/>
  <c r="N86" i="122"/>
  <c r="N88" i="122" s="1"/>
  <c r="D112" i="5" s="1"/>
  <c r="L85" i="36"/>
  <c r="N86" i="116"/>
  <c r="N88" i="116" s="1"/>
  <c r="D105" i="5" s="1"/>
  <c r="N86" i="121"/>
  <c r="N88" i="121" s="1"/>
  <c r="D111" i="5" s="1"/>
  <c r="N87" i="371"/>
  <c r="N89" i="371" s="1"/>
  <c r="D293" i="5" s="1"/>
  <c r="N87" i="339"/>
  <c r="N89" i="339" s="1"/>
  <c r="D292" i="5" s="1"/>
  <c r="N86" i="77"/>
  <c r="N88" i="77" s="1"/>
  <c r="D68" i="5" s="1"/>
  <c r="N85" i="303"/>
  <c r="N87" i="303" s="1"/>
  <c r="D259" i="5" s="1"/>
  <c r="L83" i="85"/>
  <c r="L84" i="85"/>
  <c r="L85" i="85"/>
  <c r="N86" i="123"/>
  <c r="N88" i="123" s="1"/>
  <c r="D114" i="5" s="1"/>
  <c r="N87" i="347"/>
  <c r="N89" i="347" s="1"/>
  <c r="D300" i="5" s="1"/>
  <c r="L84" i="314" l="1"/>
  <c r="L85" i="354"/>
  <c r="N87" i="354" s="1"/>
  <c r="N89" i="354" s="1"/>
  <c r="D306" i="5" s="1"/>
  <c r="L84" i="318"/>
  <c r="L85" i="318"/>
  <c r="N87" i="318" s="1"/>
  <c r="N89" i="318" s="1"/>
  <c r="D274" i="5" s="1"/>
  <c r="L83" i="149"/>
  <c r="L85" i="294"/>
  <c r="L86" i="294"/>
  <c r="N87" i="351"/>
  <c r="N89" i="351" s="1"/>
  <c r="D303" i="5" s="1"/>
  <c r="N86" i="57"/>
  <c r="N88" i="57" s="1"/>
  <c r="D53" i="5" s="1"/>
  <c r="L84" i="150"/>
  <c r="N86" i="16"/>
  <c r="N88" i="16" s="1"/>
  <c r="D8" i="5" s="1"/>
  <c r="L84" i="82"/>
  <c r="L88" i="162"/>
  <c r="L84" i="107"/>
  <c r="L84" i="41"/>
  <c r="N86" i="41" s="1"/>
  <c r="N88" i="41" s="1"/>
  <c r="D32" i="5" s="1"/>
  <c r="L89" i="189"/>
  <c r="N90" i="189" s="1"/>
  <c r="N92" i="189" s="1"/>
  <c r="D169" i="5" s="1"/>
  <c r="L83" i="284"/>
  <c r="L84" i="294"/>
  <c r="L83" i="286"/>
  <c r="L86" i="258"/>
  <c r="L83" i="138"/>
  <c r="L84" i="149"/>
  <c r="L92" i="207"/>
  <c r="N93" i="207" s="1"/>
  <c r="N95" i="207" s="1"/>
  <c r="D183" i="5" s="1"/>
  <c r="L84" i="293"/>
  <c r="L90" i="268"/>
  <c r="L83" i="301"/>
  <c r="L82" i="301"/>
  <c r="N90" i="218"/>
  <c r="N92" i="218" s="1"/>
  <c r="D180" i="5" s="1"/>
  <c r="L90" i="162"/>
  <c r="L85" i="41"/>
  <c r="L82" i="293"/>
  <c r="L83" i="43"/>
  <c r="L83" i="68"/>
  <c r="L84" i="237"/>
  <c r="L91" i="207"/>
  <c r="L85" i="43"/>
  <c r="L85" i="107"/>
  <c r="L83" i="84"/>
  <c r="L85" i="82"/>
  <c r="L89" i="267"/>
  <c r="L82" i="284"/>
  <c r="N85" i="284" s="1"/>
  <c r="N87" i="284" s="1"/>
  <c r="D241" i="5" s="1"/>
  <c r="L84" i="25"/>
  <c r="L83" i="297"/>
  <c r="L86" i="342"/>
  <c r="L88" i="267"/>
  <c r="N87" i="321"/>
  <c r="N89" i="321" s="1"/>
  <c r="D277" i="5" s="1"/>
  <c r="N86" i="30"/>
  <c r="N88" i="30" s="1"/>
  <c r="D22" i="5" s="1"/>
  <c r="L84" i="91"/>
  <c r="L87" i="244"/>
  <c r="L87" i="180"/>
  <c r="N86" i="70"/>
  <c r="N88" i="70" s="1"/>
  <c r="D61" i="5" s="1"/>
  <c r="L83" i="36"/>
  <c r="L86" i="330"/>
  <c r="L84" i="330"/>
  <c r="L83" i="142"/>
  <c r="N86" i="51"/>
  <c r="N88" i="51" s="1"/>
  <c r="D43" i="5" s="1"/>
  <c r="N86" i="19"/>
  <c r="N88" i="19" s="1"/>
  <c r="D11" i="5" s="1"/>
  <c r="L85" i="84"/>
  <c r="L82" i="297"/>
  <c r="N85" i="297" s="1"/>
  <c r="N87" i="297" s="1"/>
  <c r="D253" i="5" s="1"/>
  <c r="L86" i="244"/>
  <c r="N85" i="305"/>
  <c r="N87" i="305" s="1"/>
  <c r="D261" i="5" s="1"/>
  <c r="N87" i="262"/>
  <c r="N89" i="262" s="1"/>
  <c r="D221" i="5" s="1"/>
  <c r="L87" i="274"/>
  <c r="L85" i="263"/>
  <c r="L89" i="268"/>
  <c r="L84" i="22"/>
  <c r="L86" i="362"/>
  <c r="L84" i="362"/>
  <c r="L84" i="283"/>
  <c r="L86" i="274"/>
  <c r="L85" i="97"/>
  <c r="L83" i="97"/>
  <c r="L84" i="342"/>
  <c r="L90" i="187"/>
  <c r="N85" i="191"/>
  <c r="N87" i="191" s="1"/>
  <c r="D171" i="5" s="1"/>
  <c r="L90" i="178"/>
  <c r="L88" i="187"/>
  <c r="L84" i="144"/>
  <c r="L84" i="143"/>
  <c r="L85" i="135"/>
  <c r="N86" i="216"/>
  <c r="N88" i="216" s="1"/>
  <c r="D178" i="5" s="1"/>
  <c r="N87" i="322"/>
  <c r="N89" i="322" s="1"/>
  <c r="D278" i="5" s="1"/>
  <c r="N87" i="315"/>
  <c r="N89" i="315" s="1"/>
  <c r="D271" i="5" s="1"/>
  <c r="L89" i="280"/>
  <c r="L84" i="263"/>
  <c r="L90" i="280"/>
  <c r="N85" i="310"/>
  <c r="N87" i="310" s="1"/>
  <c r="D266" i="5" s="1"/>
  <c r="L84" i="142"/>
  <c r="L84" i="139"/>
  <c r="L87" i="172"/>
  <c r="L89" i="172"/>
  <c r="L85" i="139"/>
  <c r="N85" i="302"/>
  <c r="N87" i="302" s="1"/>
  <c r="L85" i="39"/>
  <c r="L83" i="39"/>
  <c r="L88" i="171"/>
  <c r="L83" i="96"/>
  <c r="L85" i="99"/>
  <c r="L89" i="171"/>
  <c r="L84" i="96"/>
  <c r="N87" i="333"/>
  <c r="N89" i="333" s="1"/>
  <c r="D287" i="5" s="1"/>
  <c r="N86" i="94"/>
  <c r="N88" i="94" s="1"/>
  <c r="D84" i="5" s="1"/>
  <c r="L83" i="144"/>
  <c r="L83" i="283"/>
  <c r="L88" i="188"/>
  <c r="L86" i="311"/>
  <c r="L89" i="164"/>
  <c r="L89" i="178"/>
  <c r="N91" i="178" s="1"/>
  <c r="N93" i="178" s="1"/>
  <c r="D157" i="5" s="1"/>
  <c r="L88" i="164"/>
  <c r="L89" i="188"/>
  <c r="L83" i="143"/>
  <c r="N86" i="143" s="1"/>
  <c r="N88" i="143" s="1"/>
  <c r="D141" i="5" s="1"/>
  <c r="L91" i="220"/>
  <c r="L93" i="220"/>
  <c r="L85" i="311"/>
  <c r="N87" i="311" s="1"/>
  <c r="N89" i="311" s="1"/>
  <c r="D267" i="5" s="1"/>
  <c r="N86" i="55"/>
  <c r="N88" i="55" s="1"/>
  <c r="D47" i="5" s="1"/>
  <c r="L85" i="231"/>
  <c r="N87" i="356"/>
  <c r="N89" i="356" s="1"/>
  <c r="D308" i="5" s="1"/>
  <c r="L99" i="260"/>
  <c r="N87" i="241"/>
  <c r="N89" i="241" s="1"/>
  <c r="D201" i="5" s="1"/>
  <c r="L84" i="145"/>
  <c r="N86" i="31"/>
  <c r="N88" i="31" s="1"/>
  <c r="D23" i="5" s="1"/>
  <c r="N87" i="296"/>
  <c r="N89" i="296" s="1"/>
  <c r="D252" i="5" s="1"/>
  <c r="L83" i="231"/>
  <c r="N87" i="363"/>
  <c r="N89" i="363" s="1"/>
  <c r="D313" i="5" s="1"/>
  <c r="L90" i="245"/>
  <c r="N86" i="53"/>
  <c r="N88" i="53" s="1"/>
  <c r="D45" i="5" s="1"/>
  <c r="L83" i="145"/>
  <c r="L83" i="37"/>
  <c r="L100" i="260"/>
  <c r="L92" i="245"/>
  <c r="L85" i="275"/>
  <c r="N86" i="95"/>
  <c r="N88" i="95" s="1"/>
  <c r="D85" i="5" s="1"/>
  <c r="N87" i="353"/>
  <c r="N89" i="353" s="1"/>
  <c r="D305" i="5" s="1"/>
  <c r="N86" i="12"/>
  <c r="N88" i="12" s="1"/>
  <c r="D5" i="5" s="1"/>
  <c r="L87" i="275"/>
  <c r="N87" i="319"/>
  <c r="N89" i="319" s="1"/>
  <c r="D275" i="5" s="1"/>
  <c r="N85" i="289"/>
  <c r="N87" i="289" s="1"/>
  <c r="D245" i="5" s="1"/>
  <c r="L83" i="325"/>
  <c r="N87" i="366"/>
  <c r="N89" i="366" s="1"/>
  <c r="D316" i="5" s="1"/>
  <c r="N87" i="355"/>
  <c r="N89" i="355" s="1"/>
  <c r="D307" i="5" s="1"/>
  <c r="L82" i="325"/>
  <c r="L85" i="329"/>
  <c r="L86" i="329"/>
  <c r="L84" i="106"/>
  <c r="N85" i="285"/>
  <c r="N87" i="285" s="1"/>
  <c r="D242" i="5" s="1"/>
  <c r="N87" i="240"/>
  <c r="N89" i="240" s="1"/>
  <c r="D200" i="5" s="1"/>
  <c r="L83" i="106"/>
  <c r="L84" i="136"/>
  <c r="L88" i="184"/>
  <c r="L90" i="185"/>
  <c r="L90" i="170"/>
  <c r="L84" i="105"/>
  <c r="L89" i="170"/>
  <c r="L84" i="75"/>
  <c r="L83" i="75"/>
  <c r="N87" i="323"/>
  <c r="N89" i="323" s="1"/>
  <c r="D279" i="5" s="1"/>
  <c r="N87" i="345"/>
  <c r="N89" i="345" s="1"/>
  <c r="D298" i="5" s="1"/>
  <c r="N87" i="357"/>
  <c r="N89" i="357" s="1"/>
  <c r="D309" i="5" s="1"/>
  <c r="L89" i="184"/>
  <c r="L88" i="174"/>
  <c r="L83" i="35"/>
  <c r="L87" i="174"/>
  <c r="L85" i="148"/>
  <c r="N86" i="65"/>
  <c r="N88" i="65" s="1"/>
  <c r="D56" i="5" s="1"/>
  <c r="N86" i="63"/>
  <c r="N88" i="63" s="1"/>
  <c r="D54" i="5" s="1"/>
  <c r="N88" i="276"/>
  <c r="N90" i="276" s="1"/>
  <c r="D234" i="5" s="1"/>
  <c r="L84" i="148"/>
  <c r="N87" i="316"/>
  <c r="N89" i="316" s="1"/>
  <c r="D272" i="5" s="1"/>
  <c r="N85" i="291"/>
  <c r="N87" i="291" s="1"/>
  <c r="D247" i="5" s="1"/>
  <c r="L81" i="228"/>
  <c r="N86" i="131"/>
  <c r="N88" i="131" s="1"/>
  <c r="D122" i="5" s="1"/>
  <c r="N90" i="179"/>
  <c r="N92" i="179" s="1"/>
  <c r="D158" i="5" s="1"/>
  <c r="L84" i="192"/>
  <c r="N87" i="254"/>
  <c r="N89" i="254" s="1"/>
  <c r="D214" i="5" s="1"/>
  <c r="N85" i="299"/>
  <c r="N87" i="299" s="1"/>
  <c r="D255" i="5" s="1"/>
  <c r="N86" i="66"/>
  <c r="N88" i="66" s="1"/>
  <c r="D57" i="5" s="1"/>
  <c r="N83" i="229"/>
  <c r="N85" i="229" s="1"/>
  <c r="D190" i="5" s="1"/>
  <c r="L85" i="81"/>
  <c r="L89" i="154"/>
  <c r="L85" i="232"/>
  <c r="L84" i="135"/>
  <c r="N87" i="295"/>
  <c r="N89" i="295" s="1"/>
  <c r="D251" i="5" s="1"/>
  <c r="L83" i="192"/>
  <c r="N87" i="314"/>
  <c r="N89" i="314" s="1"/>
  <c r="D270" i="5" s="1"/>
  <c r="N86" i="367"/>
  <c r="N88" i="367" s="1"/>
  <c r="D317" i="5" s="1"/>
  <c r="L87" i="48"/>
  <c r="N85" i="301"/>
  <c r="N87" i="301" s="1"/>
  <c r="D257" i="5" s="1"/>
  <c r="L84" i="133"/>
  <c r="L85" i="68"/>
  <c r="N87" i="251"/>
  <c r="N89" i="251" s="1"/>
  <c r="D211" i="5" s="1"/>
  <c r="L84" i="35"/>
  <c r="L84" i="140"/>
  <c r="L92" i="221"/>
  <c r="L83" i="81"/>
  <c r="L90" i="154"/>
  <c r="L84" i="141"/>
  <c r="N87" i="307"/>
  <c r="N89" i="307" s="1"/>
  <c r="D263" i="5" s="1"/>
  <c r="L83" i="140"/>
  <c r="N87" i="359"/>
  <c r="N89" i="359" s="1"/>
  <c r="D310" i="5" s="1"/>
  <c r="L83" i="141"/>
  <c r="L87" i="232"/>
  <c r="L83" i="79"/>
  <c r="N90" i="219"/>
  <c r="N92" i="219" s="1"/>
  <c r="D181" i="5" s="1"/>
  <c r="N87" i="317"/>
  <c r="N89" i="317" s="1"/>
  <c r="D273" i="5" s="1"/>
  <c r="L89" i="249"/>
  <c r="N87" i="350"/>
  <c r="N89" i="350" s="1"/>
  <c r="D302" i="5" s="1"/>
  <c r="N86" i="61"/>
  <c r="N88" i="61" s="1"/>
  <c r="D52" i="5" s="1"/>
  <c r="L85" i="79"/>
  <c r="L90" i="249"/>
  <c r="L84" i="45"/>
  <c r="L86" i="48"/>
  <c r="N87" i="235"/>
  <c r="N89" i="235" s="1"/>
  <c r="D195" i="5" s="1"/>
  <c r="L84" i="147"/>
  <c r="L83" i="147"/>
  <c r="L85" i="37"/>
  <c r="L87" i="160"/>
  <c r="L85" i="45"/>
  <c r="L87" i="177"/>
  <c r="L83" i="209"/>
  <c r="L83" i="298"/>
  <c r="L89" i="182"/>
  <c r="L85" i="86"/>
  <c r="L83" i="86"/>
  <c r="L89" i="177"/>
  <c r="L85" i="209"/>
  <c r="L85" i="137"/>
  <c r="L84" i="298"/>
  <c r="L84" i="137"/>
  <c r="L90" i="182"/>
  <c r="L89" i="160"/>
  <c r="N87" i="335"/>
  <c r="N89" i="335" s="1"/>
  <c r="D289" i="5" s="1"/>
  <c r="L91" i="221"/>
  <c r="N85" i="292"/>
  <c r="N87" i="292" s="1"/>
  <c r="D248" i="5" s="1"/>
  <c r="L84" i="242"/>
  <c r="L85" i="134"/>
  <c r="L83" i="136"/>
  <c r="L84" i="243"/>
  <c r="L83" i="146"/>
  <c r="L84" i="44"/>
  <c r="L83" i="44"/>
  <c r="L94" i="252"/>
  <c r="L85" i="243"/>
  <c r="L85" i="89"/>
  <c r="N87" i="265"/>
  <c r="N89" i="265" s="1"/>
  <c r="D224" i="5" s="1"/>
  <c r="N87" i="344"/>
  <c r="N89" i="344" s="1"/>
  <c r="D297" i="5" s="1"/>
  <c r="L85" i="242"/>
  <c r="L93" i="252"/>
  <c r="N85" i="78"/>
  <c r="N87" i="78" s="1"/>
  <c r="D69" i="5" s="1"/>
  <c r="L84" i="88"/>
  <c r="L88" i="186"/>
  <c r="L80" i="228"/>
  <c r="L88" i="185"/>
  <c r="N87" i="264"/>
  <c r="N89" i="264" s="1"/>
  <c r="D223" i="5" s="1"/>
  <c r="L83" i="88"/>
  <c r="L90" i="186"/>
  <c r="N86" i="129"/>
  <c r="N88" i="129" s="1"/>
  <c r="D118" i="5" s="1"/>
  <c r="L88" i="157"/>
  <c r="L89" i="157"/>
  <c r="L84" i="134"/>
  <c r="N91" i="268"/>
  <c r="N93" i="268" s="1"/>
  <c r="D227" i="5" s="1"/>
  <c r="N85" i="290"/>
  <c r="N87" i="290" s="1"/>
  <c r="D246" i="5" s="1"/>
  <c r="L88" i="158"/>
  <c r="N86" i="91"/>
  <c r="N88" i="91" s="1"/>
  <c r="D82" i="5" s="1"/>
  <c r="L84" i="90"/>
  <c r="L83" i="99"/>
  <c r="L89" i="158"/>
  <c r="N86" i="234"/>
  <c r="N88" i="234" s="1"/>
  <c r="D194" i="5" s="1"/>
  <c r="L85" i="90"/>
  <c r="L84" i="40"/>
  <c r="L90" i="176"/>
  <c r="L85" i="42"/>
  <c r="N86" i="213"/>
  <c r="N88" i="213" s="1"/>
  <c r="D175" i="5" s="1"/>
  <c r="L84" i="34"/>
  <c r="L87" i="183"/>
  <c r="L92" i="165"/>
  <c r="L84" i="146"/>
  <c r="L91" i="165"/>
  <c r="L83" i="34"/>
  <c r="N88" i="272"/>
  <c r="N90" i="272" s="1"/>
  <c r="D230" i="5" s="1"/>
  <c r="L83" i="40"/>
  <c r="L88" i="180"/>
  <c r="N90" i="180" s="1"/>
  <c r="N92" i="180" s="1"/>
  <c r="L88" i="176"/>
  <c r="L84" i="89"/>
  <c r="N85" i="74"/>
  <c r="N87" i="74" s="1"/>
  <c r="D65" i="5" s="1"/>
  <c r="N86" i="214"/>
  <c r="N88" i="214" s="1"/>
  <c r="D176" i="5" s="1"/>
  <c r="N87" i="193"/>
  <c r="N89" i="193" s="1"/>
  <c r="D173" i="5" s="1"/>
  <c r="N87" i="336"/>
  <c r="N89" i="336" s="1"/>
  <c r="D290" i="5" s="1"/>
  <c r="L83" i="133"/>
  <c r="N86" i="102"/>
  <c r="N88" i="102" s="1"/>
  <c r="D92" i="5" s="1"/>
  <c r="N86" i="33"/>
  <c r="N88" i="33" s="1"/>
  <c r="D25" i="5" s="1"/>
  <c r="N87" i="258"/>
  <c r="N89" i="258" s="1"/>
  <c r="D217" i="5" s="1"/>
  <c r="N86" i="60"/>
  <c r="N88" i="60" s="1"/>
  <c r="D51" i="5" s="1"/>
  <c r="N87" i="332"/>
  <c r="N89" i="332" s="1"/>
  <c r="D286" i="5" s="1"/>
  <c r="L84" i="247"/>
  <c r="L85" i="247"/>
  <c r="L88" i="168"/>
  <c r="N85" i="286"/>
  <c r="N87" i="286" s="1"/>
  <c r="D243" i="5" s="1"/>
  <c r="L90" i="248"/>
  <c r="L85" i="38"/>
  <c r="L88" i="155"/>
  <c r="L88" i="248"/>
  <c r="L85" i="87"/>
  <c r="N86" i="27"/>
  <c r="N88" i="27" s="1"/>
  <c r="D19" i="5" s="1"/>
  <c r="L83" i="87"/>
  <c r="L89" i="155"/>
  <c r="L89" i="168"/>
  <c r="N85" i="190"/>
  <c r="N87" i="190" s="1"/>
  <c r="D170" i="5" s="1"/>
  <c r="L84" i="42"/>
  <c r="N87" i="337"/>
  <c r="N89" i="337" s="1"/>
  <c r="D291" i="5" s="1"/>
  <c r="N87" i="308"/>
  <c r="N89" i="308" s="1"/>
  <c r="D264" i="5" s="1"/>
  <c r="N90" i="217"/>
  <c r="N92" i="217" s="1"/>
  <c r="D179" i="5" s="1"/>
  <c r="L87" i="181"/>
  <c r="N86" i="100"/>
  <c r="N88" i="100" s="1"/>
  <c r="D90" i="5" s="1"/>
  <c r="N86" i="46"/>
  <c r="N88" i="46" s="1"/>
  <c r="D38" i="5" s="1"/>
  <c r="N85" i="127"/>
  <c r="N87" i="127" s="1"/>
  <c r="D117" i="5" s="1"/>
  <c r="N86" i="215"/>
  <c r="N88" i="215" s="1"/>
  <c r="D177" i="5" s="1"/>
  <c r="L88" i="181"/>
  <c r="L85" i="98"/>
  <c r="N87" i="331"/>
  <c r="N89" i="331" s="1"/>
  <c r="D285" i="5" s="1"/>
  <c r="N86" i="49"/>
  <c r="N88" i="49" s="1"/>
  <c r="D41" i="5" s="1"/>
  <c r="N87" i="259"/>
  <c r="N89" i="259" s="1"/>
  <c r="D218" i="5" s="1"/>
  <c r="N87" i="261"/>
  <c r="N89" i="261" s="1"/>
  <c r="D220" i="5" s="1"/>
  <c r="L83" i="80"/>
  <c r="N87" i="306"/>
  <c r="N89" i="306" s="1"/>
  <c r="D262" i="5" s="1"/>
  <c r="N87" i="365"/>
  <c r="N89" i="365" s="1"/>
  <c r="D315" i="5" s="1"/>
  <c r="N86" i="138"/>
  <c r="N88" i="138" s="1"/>
  <c r="D129" i="5" s="1"/>
  <c r="L88" i="183"/>
  <c r="N86" i="103"/>
  <c r="N88" i="103" s="1"/>
  <c r="D93" i="5" s="1"/>
  <c r="N85" i="287"/>
  <c r="N87" i="287" s="1"/>
  <c r="D244" i="5" s="1"/>
  <c r="N86" i="15"/>
  <c r="N88" i="15" s="1"/>
  <c r="D7" i="5" s="1"/>
  <c r="N88" i="273"/>
  <c r="N90" i="273" s="1"/>
  <c r="D231" i="5" s="1"/>
  <c r="L83" i="22"/>
  <c r="N86" i="22" s="1"/>
  <c r="N88" i="22" s="1"/>
  <c r="D14" i="5" s="1"/>
  <c r="N86" i="212"/>
  <c r="N88" i="212" s="1"/>
  <c r="D174" i="5" s="1"/>
  <c r="N86" i="208"/>
  <c r="N88" i="208" s="1"/>
  <c r="D119" i="5" s="1"/>
  <c r="N91" i="266"/>
  <c r="N93" i="266" s="1"/>
  <c r="D225" i="5" s="1"/>
  <c r="N82" i="227"/>
  <c r="N84" i="227" s="1"/>
  <c r="D188" i="5" s="1"/>
  <c r="N86" i="54"/>
  <c r="N88" i="54" s="1"/>
  <c r="D46" i="5" s="1"/>
  <c r="L83" i="105"/>
  <c r="N87" i="237"/>
  <c r="N89" i="237" s="1"/>
  <c r="D197" i="5" s="1"/>
  <c r="N86" i="149"/>
  <c r="N88" i="149" s="1"/>
  <c r="D135" i="5" s="1"/>
  <c r="L84" i="71"/>
  <c r="N87" i="334"/>
  <c r="N89" i="334" s="1"/>
  <c r="D288" i="5" s="1"/>
  <c r="L83" i="71"/>
  <c r="N86" i="128"/>
  <c r="N88" i="128" s="1"/>
  <c r="D120" i="5" s="1"/>
  <c r="L89" i="282"/>
  <c r="L88" i="282"/>
  <c r="L90" i="282"/>
  <c r="L84" i="80"/>
  <c r="L83" i="38"/>
  <c r="N87" i="256"/>
  <c r="N89" i="256" s="1"/>
  <c r="D215" i="5" s="1"/>
  <c r="L83" i="98"/>
  <c r="N87" i="150"/>
  <c r="N89" i="150" s="1"/>
  <c r="D142" i="5" s="1"/>
  <c r="N85" i="72"/>
  <c r="N87" i="72" s="1"/>
  <c r="D63" i="5" s="1"/>
  <c r="N86" i="83"/>
  <c r="N88" i="83" s="1"/>
  <c r="D74" i="5" s="1"/>
  <c r="N86" i="59"/>
  <c r="N88" i="59" s="1"/>
  <c r="D50" i="5" s="1"/>
  <c r="N86" i="108"/>
  <c r="N88" i="108" s="1"/>
  <c r="D98" i="5" s="1"/>
  <c r="N87" i="236"/>
  <c r="N89" i="236" s="1"/>
  <c r="D196" i="5" s="1"/>
  <c r="N86" i="29"/>
  <c r="N88" i="29" s="1"/>
  <c r="D21" i="5" s="1"/>
  <c r="N86" i="130"/>
  <c r="N88" i="130" s="1"/>
  <c r="D121" i="5" s="1"/>
  <c r="N86" i="21"/>
  <c r="N88" i="21" s="1"/>
  <c r="D13" i="5" s="1"/>
  <c r="N86" i="25"/>
  <c r="N88" i="25" s="1"/>
  <c r="D17" i="5" s="1"/>
  <c r="L86" i="50"/>
  <c r="L88" i="50"/>
  <c r="L87" i="50"/>
  <c r="N91" i="267"/>
  <c r="N93" i="267" s="1"/>
  <c r="D226" i="5" s="1"/>
  <c r="N87" i="239"/>
  <c r="N89" i="239" s="1"/>
  <c r="D199" i="5" s="1"/>
  <c r="N85" i="309"/>
  <c r="N87" i="309" s="1"/>
  <c r="D265" i="5" s="1"/>
  <c r="N86" i="14"/>
  <c r="N88" i="14" s="1"/>
  <c r="D6" i="5" s="1"/>
  <c r="N86" i="18"/>
  <c r="N88" i="18" s="1"/>
  <c r="D10" i="5" s="1"/>
  <c r="N87" i="233"/>
  <c r="N89" i="233" s="1"/>
  <c r="D193" i="5" s="1"/>
  <c r="N86" i="56"/>
  <c r="N88" i="56" s="1"/>
  <c r="D48" i="5" s="1"/>
  <c r="N87" i="257"/>
  <c r="N89" i="257" s="1"/>
  <c r="D216" i="5" s="1"/>
  <c r="N87" i="346"/>
  <c r="N89" i="346" s="1"/>
  <c r="D299" i="5" s="1"/>
  <c r="N88" i="270"/>
  <c r="N90" i="270" s="1"/>
  <c r="D228" i="5" s="1"/>
  <c r="N87" i="312"/>
  <c r="N89" i="312" s="1"/>
  <c r="D268" i="5" s="1"/>
  <c r="N87" i="238"/>
  <c r="N89" i="238" s="1"/>
  <c r="D198" i="5" s="1"/>
  <c r="N88" i="271"/>
  <c r="N90" i="271" s="1"/>
  <c r="D229" i="5" s="1"/>
  <c r="N86" i="92"/>
  <c r="N88" i="92" s="1"/>
  <c r="D83" i="5" s="1"/>
  <c r="N87" i="364"/>
  <c r="N89" i="364" s="1"/>
  <c r="D314" i="5" s="1"/>
  <c r="N87" i="328"/>
  <c r="N89" i="328" s="1"/>
  <c r="D282" i="5" s="1"/>
  <c r="N86" i="26"/>
  <c r="N88" i="26" s="1"/>
  <c r="D18" i="5" s="1"/>
  <c r="N86" i="69"/>
  <c r="N88" i="69" s="1"/>
  <c r="D60" i="5" s="1"/>
  <c r="N86" i="52"/>
  <c r="N88" i="52" s="1"/>
  <c r="D44" i="5" s="1"/>
  <c r="N86" i="7"/>
  <c r="N88" i="7" s="1"/>
  <c r="D3" i="5" s="1"/>
  <c r="N86" i="17"/>
  <c r="N88" i="17" s="1"/>
  <c r="D9" i="5" s="1"/>
  <c r="N86" i="9"/>
  <c r="N88" i="9" s="1"/>
  <c r="D4" i="5" s="1"/>
  <c r="N86" i="24"/>
  <c r="N88" i="24" s="1"/>
  <c r="D16" i="5" s="1"/>
  <c r="N86" i="23"/>
  <c r="N88" i="23" s="1"/>
  <c r="D15" i="5" s="1"/>
  <c r="N86" i="20"/>
  <c r="N88" i="20" s="1"/>
  <c r="D12" i="5" s="1"/>
  <c r="N86" i="58"/>
  <c r="N88" i="58" s="1"/>
  <c r="D49" i="5" s="1"/>
  <c r="N86" i="101"/>
  <c r="N88" i="101" s="1"/>
  <c r="D91" i="5" s="1"/>
  <c r="N93" i="279"/>
  <c r="N95" i="279" s="1"/>
  <c r="D236" i="5" s="1"/>
  <c r="N86" i="132"/>
  <c r="N88" i="132" s="1"/>
  <c r="D123" i="5" s="1"/>
  <c r="N97" i="246"/>
  <c r="N99" i="246" s="1"/>
  <c r="D206" i="5" s="1"/>
  <c r="N86" i="43"/>
  <c r="N88" i="43" s="1"/>
  <c r="D34" i="5" s="1"/>
  <c r="N86" i="36"/>
  <c r="N88" i="36" s="1"/>
  <c r="D27" i="5" s="1"/>
  <c r="N86" i="85"/>
  <c r="N88" i="85" s="1"/>
  <c r="D76" i="5" s="1"/>
  <c r="N87" i="294" l="1"/>
  <c r="N89" i="294" s="1"/>
  <c r="D250" i="5" s="1"/>
  <c r="N86" i="139"/>
  <c r="N88" i="139" s="1"/>
  <c r="D130" i="5" s="1"/>
  <c r="N87" i="342"/>
  <c r="N89" i="342" s="1"/>
  <c r="D295" i="5" s="1"/>
  <c r="N85" i="293"/>
  <c r="N87" i="293" s="1"/>
  <c r="D249" i="5" s="1"/>
  <c r="N87" i="330"/>
  <c r="N89" i="330" s="1"/>
  <c r="D284" i="5" s="1"/>
  <c r="N86" i="107"/>
  <c r="N88" i="107" s="1"/>
  <c r="D97" i="5" s="1"/>
  <c r="N86" i="84"/>
  <c r="N88" i="84" s="1"/>
  <c r="D75" i="5" s="1"/>
  <c r="N89" i="244"/>
  <c r="N91" i="244" s="1"/>
  <c r="D204" i="5" s="1"/>
  <c r="N91" i="162"/>
  <c r="N93" i="162" s="1"/>
  <c r="D148" i="5" s="1"/>
  <c r="D258" i="5"/>
  <c r="N86" i="68"/>
  <c r="N88" i="68" s="1"/>
  <c r="D59" i="5" s="1"/>
  <c r="N88" i="275"/>
  <c r="N90" i="275" s="1"/>
  <c r="D233" i="5" s="1"/>
  <c r="N87" i="362"/>
  <c r="N89" i="362" s="1"/>
  <c r="D312" i="5" s="1"/>
  <c r="N86" i="82"/>
  <c r="N88" i="82" s="1"/>
  <c r="D73" i="5" s="1"/>
  <c r="N86" i="37"/>
  <c r="N88" i="37" s="1"/>
  <c r="D28" i="5" s="1"/>
  <c r="N88" i="274"/>
  <c r="N90" i="274" s="1"/>
  <c r="D232" i="5" s="1"/>
  <c r="N91" i="170"/>
  <c r="N93" i="170" s="1"/>
  <c r="D152" i="5" s="1"/>
  <c r="N85" i="283"/>
  <c r="N87" i="283" s="1"/>
  <c r="D240" i="5" s="1"/>
  <c r="N86" i="142"/>
  <c r="N88" i="142" s="1"/>
  <c r="D134" i="5" s="1"/>
  <c r="N86" i="135"/>
  <c r="N88" i="135" s="1"/>
  <c r="D126" i="5" s="1"/>
  <c r="N91" i="171"/>
  <c r="N93" i="171" s="1"/>
  <c r="D156" i="5" s="1"/>
  <c r="N94" i="220"/>
  <c r="N96" i="220" s="1"/>
  <c r="D182" i="5" s="1"/>
  <c r="N90" i="174"/>
  <c r="N92" i="174" s="1"/>
  <c r="D154" i="5" s="1"/>
  <c r="N86" i="145"/>
  <c r="N88" i="145" s="1"/>
  <c r="D139" i="5" s="1"/>
  <c r="N90" i="164"/>
  <c r="N92" i="164" s="1"/>
  <c r="D149" i="5" s="1"/>
  <c r="N87" i="263"/>
  <c r="N89" i="263" s="1"/>
  <c r="D222" i="5" s="1"/>
  <c r="N91" i="187"/>
  <c r="N93" i="187" s="1"/>
  <c r="D168" i="5" s="1"/>
  <c r="N86" i="97"/>
  <c r="N88" i="97" s="1"/>
  <c r="D87" i="5" s="1"/>
  <c r="N91" i="182"/>
  <c r="N93" i="182" s="1"/>
  <c r="D162" i="5" s="1"/>
  <c r="N86" i="39"/>
  <c r="N88" i="39" s="1"/>
  <c r="D30" i="5" s="1"/>
  <c r="N86" i="144"/>
  <c r="N88" i="144" s="1"/>
  <c r="D140" i="5" s="1"/>
  <c r="N86" i="231"/>
  <c r="N88" i="231" s="1"/>
  <c r="D191" i="5" s="1"/>
  <c r="N86" i="96"/>
  <c r="N88" i="96" s="1"/>
  <c r="D86" i="5" s="1"/>
  <c r="N86" i="79"/>
  <c r="N88" i="79" s="1"/>
  <c r="D70" i="5" s="1"/>
  <c r="N86" i="136"/>
  <c r="N88" i="136" s="1"/>
  <c r="D127" i="5" s="1"/>
  <c r="N91" i="280"/>
  <c r="N93" i="280" s="1"/>
  <c r="D237" i="5" s="1"/>
  <c r="N86" i="147"/>
  <c r="N88" i="147" s="1"/>
  <c r="D137" i="5" s="1"/>
  <c r="N90" i="172"/>
  <c r="N92" i="172" s="1"/>
  <c r="D153" i="5" s="1"/>
  <c r="N86" i="81"/>
  <c r="N88" i="81" s="1"/>
  <c r="D72" i="5" s="1"/>
  <c r="N86" i="99"/>
  <c r="N88" i="99" s="1"/>
  <c r="D89" i="5" s="1"/>
  <c r="N86" i="86"/>
  <c r="N88" i="86" s="1"/>
  <c r="D77" i="5" s="1"/>
  <c r="N90" i="188"/>
  <c r="N92" i="188" s="1"/>
  <c r="D167" i="5" s="1"/>
  <c r="N90" i="184"/>
  <c r="N92" i="184" s="1"/>
  <c r="D164" i="5" s="1"/>
  <c r="N85" i="298"/>
  <c r="N87" i="298" s="1"/>
  <c r="D254" i="5" s="1"/>
  <c r="N91" i="154"/>
  <c r="N93" i="154" s="1"/>
  <c r="D143" i="5" s="1"/>
  <c r="N82" i="228"/>
  <c r="N84" i="228" s="1"/>
  <c r="D189" i="5" s="1"/>
  <c r="N91" i="249"/>
  <c r="N93" i="249" s="1"/>
  <c r="D209" i="5" s="1"/>
  <c r="N87" i="329"/>
  <c r="N89" i="329" s="1"/>
  <c r="D283" i="5" s="1"/>
  <c r="N101" i="260"/>
  <c r="N103" i="260" s="1"/>
  <c r="D219" i="5" s="1"/>
  <c r="N96" i="252"/>
  <c r="N98" i="252" s="1"/>
  <c r="D212" i="5" s="1"/>
  <c r="N86" i="134"/>
  <c r="N88" i="134" s="1"/>
  <c r="D125" i="5" s="1"/>
  <c r="N86" i="209"/>
  <c r="N88" i="209" s="1"/>
  <c r="D131" i="5" s="1"/>
  <c r="N88" i="48"/>
  <c r="N90" i="48" s="1"/>
  <c r="D40" i="5" s="1"/>
  <c r="N85" i="325"/>
  <c r="N87" i="325" s="1"/>
  <c r="D280" i="5" s="1"/>
  <c r="N93" i="245"/>
  <c r="N95" i="245" s="1"/>
  <c r="D205" i="5" s="1"/>
  <c r="N91" i="185"/>
  <c r="N93" i="185" s="1"/>
  <c r="D165" i="5" s="1"/>
  <c r="N86" i="148"/>
  <c r="N88" i="148" s="1"/>
  <c r="D136" i="5" s="1"/>
  <c r="N86" i="106"/>
  <c r="N88" i="106" s="1"/>
  <c r="D96" i="5" s="1"/>
  <c r="N86" i="105"/>
  <c r="N88" i="105" s="1"/>
  <c r="D95" i="5" s="1"/>
  <c r="N93" i="165"/>
  <c r="N95" i="165" s="1"/>
  <c r="D150" i="5" s="1"/>
  <c r="N86" i="35"/>
  <c r="N88" i="35" s="1"/>
  <c r="D37" i="5" s="1"/>
  <c r="N85" i="75"/>
  <c r="N87" i="75" s="1"/>
  <c r="D66" i="5" s="1"/>
  <c r="N86" i="38"/>
  <c r="N88" i="38" s="1"/>
  <c r="D29" i="5" s="1"/>
  <c r="N86" i="137"/>
  <c r="N88" i="137" s="1"/>
  <c r="D128" i="5" s="1"/>
  <c r="N86" i="89"/>
  <c r="N88" i="89" s="1"/>
  <c r="D80" i="5" s="1"/>
  <c r="N85" i="133"/>
  <c r="N87" i="133" s="1"/>
  <c r="D124" i="5" s="1"/>
  <c r="N88" i="232"/>
  <c r="N90" i="232" s="1"/>
  <c r="D192" i="5" s="1"/>
  <c r="N86" i="141"/>
  <c r="N88" i="141" s="1"/>
  <c r="D133" i="5" s="1"/>
  <c r="N86" i="140"/>
  <c r="N88" i="140" s="1"/>
  <c r="D132" i="5" s="1"/>
  <c r="N85" i="192"/>
  <c r="N87" i="192" s="1"/>
  <c r="D172" i="5" s="1"/>
  <c r="N86" i="44"/>
  <c r="N88" i="44" s="1"/>
  <c r="D35" i="5" s="1"/>
  <c r="N86" i="242"/>
  <c r="N88" i="242" s="1"/>
  <c r="D202" i="5" s="1"/>
  <c r="N93" i="221"/>
  <c r="N95" i="221" s="1"/>
  <c r="D184" i="5" s="1"/>
  <c r="N86" i="243"/>
  <c r="N88" i="243" s="1"/>
  <c r="D203" i="5" s="1"/>
  <c r="N90" i="160"/>
  <c r="N92" i="160" s="1"/>
  <c r="D147" i="5" s="1"/>
  <c r="N90" i="177"/>
  <c r="N92" i="177" s="1"/>
  <c r="N86" i="45"/>
  <c r="N88" i="45" s="1"/>
  <c r="D36" i="5" s="1"/>
  <c r="N86" i="146"/>
  <c r="N88" i="146" s="1"/>
  <c r="D138" i="5" s="1"/>
  <c r="N91" i="168"/>
  <c r="N93" i="168" s="1"/>
  <c r="D151" i="5" s="1"/>
  <c r="N91" i="176"/>
  <c r="N93" i="176" s="1"/>
  <c r="D155" i="5" s="1"/>
  <c r="N86" i="34"/>
  <c r="N88" i="34" s="1"/>
  <c r="D26" i="5" s="1"/>
  <c r="N91" i="158"/>
  <c r="N93" i="158" s="1"/>
  <c r="D146" i="5" s="1"/>
  <c r="N90" i="181"/>
  <c r="N92" i="181" s="1"/>
  <c r="D161" i="5" s="1"/>
  <c r="N86" i="40"/>
  <c r="N88" i="40" s="1"/>
  <c r="D31" i="5" s="1"/>
  <c r="N86" i="88"/>
  <c r="N88" i="88" s="1"/>
  <c r="D79" i="5" s="1"/>
  <c r="N87" i="247"/>
  <c r="N89" i="247" s="1"/>
  <c r="D207" i="5" s="1"/>
  <c r="N91" i="248"/>
  <c r="N93" i="248" s="1"/>
  <c r="D208" i="5" s="1"/>
  <c r="N91" i="186"/>
  <c r="N93" i="186" s="1"/>
  <c r="D166" i="5" s="1"/>
  <c r="D160" i="5"/>
  <c r="D159" i="5"/>
  <c r="N86" i="42"/>
  <c r="N88" i="42" s="1"/>
  <c r="D33" i="5" s="1"/>
  <c r="N86" i="90"/>
  <c r="N88" i="90" s="1"/>
  <c r="D81" i="5" s="1"/>
  <c r="N86" i="98"/>
  <c r="N88" i="98" s="1"/>
  <c r="D88" i="5" s="1"/>
  <c r="N91" i="157"/>
  <c r="N93" i="157" s="1"/>
  <c r="D145" i="5" s="1"/>
  <c r="N86" i="87"/>
  <c r="N88" i="87" s="1"/>
  <c r="N90" i="183"/>
  <c r="N92" i="183" s="1"/>
  <c r="D163" i="5" s="1"/>
  <c r="N91" i="155"/>
  <c r="N93" i="155" s="1"/>
  <c r="D144" i="5" s="1"/>
  <c r="N86" i="71"/>
  <c r="N88" i="71" s="1"/>
  <c r="D62" i="5" s="1"/>
  <c r="N86" i="80"/>
  <c r="N88" i="80" s="1"/>
  <c r="D71" i="5" s="1"/>
  <c r="N91" i="282"/>
  <c r="N93" i="282" s="1"/>
  <c r="D239" i="5" s="1"/>
  <c r="N89" i="50"/>
  <c r="N91" i="50" s="1"/>
  <c r="D42" i="5" s="1"/>
  <c r="D78"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<sst xmlns="http://schemas.openxmlformats.org/spreadsheetml/2006/main" count="38539" uniqueCount="2344">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</sst>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PUTUMAYO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7" sqref="B57"/>
    </sheetView>
  </sheetViews>
  <sheetFormatPr baseColWidth="10" defaultRowHeight="15"/>
  <cols>
    <col min="8" max="8" width="83" customWidth="1"/>
    <col min="26" max="26" width="11.1406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1" customWidth="1"/>
    <col min="2" max="2" width="108.28515625" style="110" customWidth="1"/>
    <col min="3" max="3" width="15.42578125" style="141" customWidth="1"/>
    <col min="4" max="4" width="24"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2668878.3445413122</v>
      </c>
      <c r="G3" t="s">
        <v>980</v>
      </c>
      <c r="J3" s="1"/>
    </row>
    <row r="4" spans="1:10" ht="54" thickTop="1" thickBot="1">
      <c r="A4" s="131" t="s">
        <v>985</v>
      </c>
      <c r="B4" s="132" t="s">
        <v>1169</v>
      </c>
      <c r="C4" s="130" t="s">
        <v>984</v>
      </c>
      <c r="D4" s="177">
        <f>VLOOKUP('200.2'!A88,'200.2'!A37:N108,14,FALSE)</f>
        <v>226768.8993085227</v>
      </c>
      <c r="J4" s="1"/>
    </row>
    <row r="5" spans="1:10" ht="54" thickTop="1" thickBot="1">
      <c r="A5" s="131" t="s">
        <v>986</v>
      </c>
      <c r="B5" s="132" t="s">
        <v>1170</v>
      </c>
      <c r="C5" s="133" t="s">
        <v>987</v>
      </c>
      <c r="D5" s="177">
        <f>VLOOKUP('201.1'!A88,'201.1'!A38:N109,14,FALSE)</f>
        <v>152798.15156101092</v>
      </c>
    </row>
    <row r="6" spans="1:10" ht="54" thickTop="1" thickBot="1">
      <c r="A6" s="131" t="s">
        <v>988</v>
      </c>
      <c r="B6" s="132" t="s">
        <v>1171</v>
      </c>
      <c r="C6" s="133" t="s">
        <v>987</v>
      </c>
      <c r="D6" s="177">
        <f>VLOOKUP('201.2'!A88,'201.2'!A39:N110,14,FALSE)</f>
        <v>182674.29693117779</v>
      </c>
    </row>
    <row r="7" spans="1:10" ht="70.5" customHeight="1" thickTop="1" thickBot="1">
      <c r="A7" s="131" t="s">
        <v>989</v>
      </c>
      <c r="B7" s="132" t="s">
        <v>1172</v>
      </c>
      <c r="C7" s="133" t="s">
        <v>987</v>
      </c>
      <c r="D7" s="177">
        <f>VLOOKUP('201.3'!A88,'201.3'!A40:N111,14,FALSE)</f>
        <v>36574.573348198959</v>
      </c>
    </row>
    <row r="8" spans="1:10" ht="54" thickTop="1" thickBot="1">
      <c r="A8" s="131" t="s">
        <v>990</v>
      </c>
      <c r="B8" s="132" t="s">
        <v>1173</v>
      </c>
      <c r="C8" s="133" t="s">
        <v>987</v>
      </c>
      <c r="D8" s="178">
        <f>VLOOKUP('201.4'!A88,'201.4'!A41:N112,14,FALSE)</f>
        <v>72207.050856287839</v>
      </c>
    </row>
    <row r="9" spans="1:10" ht="54" thickTop="1" thickBot="1">
      <c r="A9" s="131" t="s">
        <v>991</v>
      </c>
      <c r="B9" s="132" t="s">
        <v>1170</v>
      </c>
      <c r="C9" s="133" t="s">
        <v>1845</v>
      </c>
      <c r="D9" s="178">
        <f>VLOOKUP('201.5'!A88,'201.5'!A42:N113,14,FALSE)</f>
        <v>152798.15156101092</v>
      </c>
    </row>
    <row r="10" spans="1:10" ht="54" thickTop="1" thickBot="1">
      <c r="A10" s="131" t="s">
        <v>992</v>
      </c>
      <c r="B10" s="132" t="s">
        <v>1171</v>
      </c>
      <c r="C10" s="133" t="s">
        <v>1845</v>
      </c>
      <c r="D10" s="178">
        <f>VLOOKUP('201.6'!A88,'201.6'!A43:N114,14,FALSE)</f>
        <v>182674.29693117779</v>
      </c>
    </row>
    <row r="11" spans="1:10" ht="54" thickTop="1" thickBot="1">
      <c r="A11" s="131" t="s">
        <v>993</v>
      </c>
      <c r="B11" s="132" t="s">
        <v>1171</v>
      </c>
      <c r="C11" s="133" t="s">
        <v>387</v>
      </c>
      <c r="D11" s="178">
        <f>VLOOKUP('201.7'!A88,'201.7'!A44:N115,14,FALSE)</f>
        <v>179573.19279080187</v>
      </c>
    </row>
    <row r="12" spans="1:10" ht="54" thickTop="1" thickBot="1">
      <c r="A12" s="131" t="s">
        <v>994</v>
      </c>
      <c r="B12" s="132" t="s">
        <v>1174</v>
      </c>
      <c r="C12" s="133" t="s">
        <v>233</v>
      </c>
      <c r="D12" s="178">
        <f>VLOOKUP('201.8'!A88,'201.8'!A45:N116,14,FALSE)</f>
        <v>15377.391315538627</v>
      </c>
    </row>
    <row r="13" spans="1:10" ht="54" thickTop="1" thickBot="1">
      <c r="A13" s="131" t="s">
        <v>995</v>
      </c>
      <c r="B13" s="132" t="s">
        <v>1175</v>
      </c>
      <c r="C13" s="133" t="s">
        <v>233</v>
      </c>
      <c r="D13" s="178">
        <f>VLOOKUP('201.9'!A88,'201.9'!A46:N117,14,FALSE)</f>
        <v>15121.306206735966</v>
      </c>
    </row>
    <row r="14" spans="1:10" ht="54" thickTop="1" thickBot="1">
      <c r="A14" s="131" t="s">
        <v>996</v>
      </c>
      <c r="B14" s="132" t="s">
        <v>1176</v>
      </c>
      <c r="C14" s="133" t="s">
        <v>144</v>
      </c>
      <c r="D14" s="178">
        <f>VLOOKUP('201.10'!A88,'201.10'!A47:N118,14,FALSE)</f>
        <v>8003.4143515782644</v>
      </c>
    </row>
    <row r="15" spans="1:10" ht="54" thickTop="1" thickBot="1">
      <c r="A15" s="131" t="s">
        <v>997</v>
      </c>
      <c r="B15" s="132" t="s">
        <v>1177</v>
      </c>
      <c r="C15" s="133" t="s">
        <v>998</v>
      </c>
      <c r="D15" s="178">
        <f>VLOOKUP('201.11'!A88,'201.11'!A48:N119,14,FALSE)</f>
        <v>1299.6691190797014</v>
      </c>
    </row>
    <row r="16" spans="1:10" ht="54" thickTop="1" thickBot="1">
      <c r="A16" s="131" t="s">
        <v>999</v>
      </c>
      <c r="B16" s="132" t="s">
        <v>1178</v>
      </c>
      <c r="C16" s="133" t="s">
        <v>1845</v>
      </c>
      <c r="D16" s="178">
        <f>VLOOKUP('201.12'!A88,'201.12'!A49:N120,14,FALSE)</f>
        <v>114449.52354281221</v>
      </c>
    </row>
    <row r="17" spans="1:4" ht="64.5" thickTop="1" thickBot="1">
      <c r="A17" s="134" t="s">
        <v>1000</v>
      </c>
      <c r="B17" s="135" t="s">
        <v>1179</v>
      </c>
      <c r="C17" s="133" t="s">
        <v>1845</v>
      </c>
      <c r="D17" s="178">
        <f>VLOOKUP('201.13'!A88,'201.13'!A50:N121,14,FALSE)</f>
        <v>99357.681392737664</v>
      </c>
    </row>
    <row r="18" spans="1:4" ht="54" thickTop="1" thickBot="1">
      <c r="A18" s="131" t="s">
        <v>1001</v>
      </c>
      <c r="B18" s="132" t="s">
        <v>1180</v>
      </c>
      <c r="C18" s="133" t="s">
        <v>144</v>
      </c>
      <c r="D18" s="178">
        <f>VLOOKUP('201.14'!A88,'201.14'!A51:N122,14,FALSE)</f>
        <v>34747.525217565271</v>
      </c>
    </row>
    <row r="19" spans="1:4" ht="54" thickTop="1" thickBot="1">
      <c r="A19" s="131" t="s">
        <v>1002</v>
      </c>
      <c r="B19" s="132" t="s">
        <v>1181</v>
      </c>
      <c r="C19" s="133" t="s">
        <v>144</v>
      </c>
      <c r="D19" s="178">
        <f>VLOOKUP('201.15'!A88,'201.15'!A52:N123,14,FALSE)</f>
        <v>42441.077263009574</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100424.59577355796</v>
      </c>
    </row>
    <row r="22" spans="1:4" ht="54" thickTop="1" thickBot="1">
      <c r="A22" s="131" t="s">
        <v>1005</v>
      </c>
      <c r="B22" s="132" t="s">
        <v>1184</v>
      </c>
      <c r="C22" s="133" t="s">
        <v>1845</v>
      </c>
      <c r="D22" s="178">
        <f>VLOOKUP('201.18'!A88,'201.18'!A55:N126,14,FALSE)</f>
        <v>100424.59577355796</v>
      </c>
    </row>
    <row r="23" spans="1:4" ht="54" thickTop="1" thickBot="1">
      <c r="A23" s="131" t="s">
        <v>1006</v>
      </c>
      <c r="B23" s="132" t="s">
        <v>1185</v>
      </c>
      <c r="C23" s="133" t="s">
        <v>144</v>
      </c>
      <c r="D23" s="178">
        <f>VLOOKUP('201.19'!A88,'201.19'!A56:N127,14,FALSE)</f>
        <v>5768.872112156143</v>
      </c>
    </row>
    <row r="24" spans="1:4" ht="54" thickTop="1" thickBot="1">
      <c r="A24" s="131" t="s">
        <v>1007</v>
      </c>
      <c r="B24" s="132" t="s">
        <v>1186</v>
      </c>
      <c r="C24" s="133" t="s">
        <v>144</v>
      </c>
      <c r="D24" s="178">
        <f>VLOOKUP('201.20'!A88,'201.20'!A57:N128,14,FALSE)</f>
        <v>866.06237121764764</v>
      </c>
    </row>
    <row r="25" spans="1:4" ht="54" thickTop="1" thickBot="1">
      <c r="A25" s="131" t="s">
        <v>1008</v>
      </c>
      <c r="B25" s="132" t="s">
        <v>1187</v>
      </c>
      <c r="C25" s="133" t="s">
        <v>144</v>
      </c>
      <c r="D25" s="178">
        <f>VLOOKUP('201.21'!A88,'201.21'!A58:N129,14,FALSE)</f>
        <v>6574.8319951634003</v>
      </c>
    </row>
    <row r="26" spans="1:4" ht="54" thickTop="1" thickBot="1">
      <c r="A26" s="131" t="s">
        <v>1425</v>
      </c>
      <c r="B26" s="132" t="s">
        <v>1413</v>
      </c>
      <c r="C26" s="133" t="s">
        <v>1845</v>
      </c>
      <c r="D26" s="178">
        <f>VLOOKUP('203.1'!A88,'203.1'!A59:N130,14,FALSE)</f>
        <v>1404847.4857125361</v>
      </c>
    </row>
    <row r="27" spans="1:4" ht="54" thickTop="1" thickBot="1">
      <c r="A27" s="131" t="s">
        <v>1426</v>
      </c>
      <c r="B27" s="132" t="s">
        <v>1417</v>
      </c>
      <c r="C27" s="133" t="s">
        <v>1845</v>
      </c>
      <c r="D27" s="178">
        <f>VLOOKUP('203.2'!A88,'203.2'!A60:N131,14,FALSE)</f>
        <v>1623696.8258281273</v>
      </c>
    </row>
    <row r="28" spans="1:4" ht="54" thickTop="1" thickBot="1">
      <c r="A28" s="131" t="s">
        <v>1427</v>
      </c>
      <c r="B28" s="132" t="s">
        <v>1418</v>
      </c>
      <c r="C28" s="133" t="s">
        <v>1845</v>
      </c>
      <c r="D28" s="178">
        <f>VLOOKUP('203.3'!A88,'203.3'!A61:N132,14,FALSE)</f>
        <v>1780017.7830535497</v>
      </c>
    </row>
    <row r="29" spans="1:4" ht="54" thickTop="1" thickBot="1">
      <c r="A29" s="131" t="s">
        <v>1428</v>
      </c>
      <c r="B29" s="132" t="s">
        <v>1419</v>
      </c>
      <c r="C29" s="133" t="s">
        <v>1845</v>
      </c>
      <c r="D29" s="178">
        <f>VLOOKUP('203.4'!A88,'203.4'!A62:N133,14,FALSE)</f>
        <v>644904.14760293625</v>
      </c>
    </row>
    <row r="30" spans="1:4" ht="54" thickTop="1" thickBot="1">
      <c r="A30" s="131" t="s">
        <v>1429</v>
      </c>
      <c r="B30" s="132" t="s">
        <v>1420</v>
      </c>
      <c r="C30" s="133" t="s">
        <v>1845</v>
      </c>
      <c r="D30" s="178">
        <f>VLOOKUP('203.5'!A88,'203.5'!A63:N134,14,FALSE)</f>
        <v>747358.86158655118</v>
      </c>
    </row>
    <row r="31" spans="1:4" ht="54" thickTop="1" thickBot="1">
      <c r="A31" s="131" t="s">
        <v>1430</v>
      </c>
      <c r="B31" s="132" t="s">
        <v>1421</v>
      </c>
      <c r="C31" s="133" t="s">
        <v>1845</v>
      </c>
      <c r="D31" s="178">
        <f>VLOOKUP('203.6'!A88,'203.6'!A64:N135,14,FALSE)</f>
        <v>812557.31593976077</v>
      </c>
    </row>
    <row r="32" spans="1:4" ht="54" thickTop="1" thickBot="1">
      <c r="A32" s="131" t="s">
        <v>1431</v>
      </c>
      <c r="B32" s="132" t="s">
        <v>1422</v>
      </c>
      <c r="C32" s="133" t="s">
        <v>1845</v>
      </c>
      <c r="D32" s="178">
        <f>VLOOKUP('203.7'!A88,'203.7'!A65:N136,14,FALSE)</f>
        <v>261603.94248154951</v>
      </c>
    </row>
    <row r="33" spans="1:4" ht="54" thickTop="1" thickBot="1">
      <c r="A33" s="131" t="s">
        <v>1432</v>
      </c>
      <c r="B33" s="132" t="s">
        <v>1871</v>
      </c>
      <c r="C33" s="133" t="s">
        <v>1845</v>
      </c>
      <c r="D33" s="178">
        <f>VLOOKUP('203.8'!A88,'203.8'!A66:N137,14,FALSE)</f>
        <v>371016.3436670673</v>
      </c>
    </row>
    <row r="34" spans="1:4" ht="54" thickTop="1" thickBot="1">
      <c r="A34" s="131" t="s">
        <v>1433</v>
      </c>
      <c r="B34" s="132" t="s">
        <v>1424</v>
      </c>
      <c r="C34" s="133" t="s">
        <v>1845</v>
      </c>
      <c r="D34" s="178">
        <f>VLOOKUP('203.9'!A88,'203.9'!A67:N138,14,FALSE)</f>
        <v>393739.04233145528</v>
      </c>
    </row>
    <row r="35" spans="1:4" ht="54" thickTop="1" thickBot="1">
      <c r="A35" s="131" t="s">
        <v>1434</v>
      </c>
      <c r="B35" s="132" t="s">
        <v>1414</v>
      </c>
      <c r="C35" s="133" t="s">
        <v>1845</v>
      </c>
      <c r="D35" s="178">
        <f>VLOOKUP('203.10'!A88,'203.10'!A68:N139,14,FALSE)</f>
        <v>203746.92278647379</v>
      </c>
    </row>
    <row r="36" spans="1:4" ht="54" thickTop="1" thickBot="1">
      <c r="A36" s="131" t="s">
        <v>1435</v>
      </c>
      <c r="B36" s="132" t="s">
        <v>1415</v>
      </c>
      <c r="C36" s="133" t="s">
        <v>1845</v>
      </c>
      <c r="D36" s="178">
        <f>VLOOKUP('203.11'!A88,'203.11'!A69:N140,14,FALSE)</f>
        <v>278059.84913093445</v>
      </c>
    </row>
    <row r="37" spans="1:4" ht="54" thickTop="1" thickBot="1">
      <c r="A37" s="131" t="s">
        <v>1436</v>
      </c>
      <c r="B37" s="216" t="s">
        <v>1416</v>
      </c>
      <c r="C37" s="133" t="s">
        <v>1845</v>
      </c>
      <c r="D37" s="178">
        <f>VLOOKUP('203.12'!A88,'203.12'!A70:N141,14,FALSE)</f>
        <v>289863.84843711002</v>
      </c>
    </row>
    <row r="38" spans="1:4" ht="54" thickTop="1" thickBot="1">
      <c r="A38" s="131" t="s">
        <v>1009</v>
      </c>
      <c r="B38" s="132" t="s">
        <v>1188</v>
      </c>
      <c r="C38" s="133" t="s">
        <v>387</v>
      </c>
      <c r="D38" s="178">
        <f>VLOOKUP('210.1.1'!A88,'210.1.1'!A71:N142,14,FALSE)</f>
        <v>11673.753227348685</v>
      </c>
    </row>
    <row r="39" spans="1:4" ht="54" thickTop="1" thickBot="1">
      <c r="A39" s="131" t="s">
        <v>1010</v>
      </c>
      <c r="B39" s="132" t="s">
        <v>1189</v>
      </c>
      <c r="C39" s="133" t="s">
        <v>387</v>
      </c>
      <c r="D39" s="178">
        <f>VLOOKUP('210.1.2'!A88,'210.1.2'!A72:N143,14,FALSE)</f>
        <v>3919.1188512503618</v>
      </c>
    </row>
    <row r="40" spans="1:4" ht="54" thickTop="1" thickBot="1">
      <c r="A40" s="131" t="s">
        <v>1011</v>
      </c>
      <c r="B40" s="132" t="s">
        <v>1190</v>
      </c>
      <c r="C40" s="133" t="s">
        <v>387</v>
      </c>
      <c r="D40" s="178">
        <f>VLOOKUP('210.2.1'!A90,'210.2.1'!A73:N144,14,FALSE)</f>
        <v>28887.12298742653</v>
      </c>
    </row>
    <row r="41" spans="1:4" ht="54" thickTop="1" thickBot="1">
      <c r="A41" s="131" t="s">
        <v>1012</v>
      </c>
      <c r="B41" s="132" t="s">
        <v>1191</v>
      </c>
      <c r="C41" s="133" t="s">
        <v>387</v>
      </c>
      <c r="D41" s="178">
        <f>VLOOKUP('210.2.2'!A88,'210.2.2'!A74:N145,14,FALSE)</f>
        <v>11673.753227348685</v>
      </c>
    </row>
    <row r="42" spans="1:4" ht="54" thickTop="1" thickBot="1">
      <c r="A42" s="131" t="s">
        <v>1013</v>
      </c>
      <c r="B42" s="132" t="s">
        <v>1192</v>
      </c>
      <c r="C42" s="133" t="s">
        <v>387</v>
      </c>
      <c r="D42" s="178">
        <f>VLOOKUP('210.2.3'!A91,'210.2.3'!A91:N146,14,FALSE)</f>
        <v>21132.488611328208</v>
      </c>
    </row>
    <row r="43" spans="1:4" ht="54" thickTop="1" thickBot="1">
      <c r="A43" s="131" t="s">
        <v>1014</v>
      </c>
      <c r="B43" s="132" t="s">
        <v>1193</v>
      </c>
      <c r="C43" s="133" t="s">
        <v>387</v>
      </c>
      <c r="D43" s="178">
        <f>VLOOKUP('210.2.4'!A88,'210.2.4'!A88:N147,14,FALSE)</f>
        <v>3919.1188512503618</v>
      </c>
    </row>
    <row r="44" spans="1:4" ht="54" thickTop="1" thickBot="1">
      <c r="A44" s="131" t="s">
        <v>1015</v>
      </c>
      <c r="B44" s="132" t="s">
        <v>1194</v>
      </c>
      <c r="C44" s="133" t="s">
        <v>387</v>
      </c>
      <c r="D44" s="178">
        <f>VLOOKUP('211.1'!A88,'211.1'!A88:N148,14,FALSE)</f>
        <v>8061.5897724917004</v>
      </c>
    </row>
    <row r="45" spans="1:4" ht="54" thickTop="1" thickBot="1">
      <c r="A45" s="131" t="s">
        <v>1016</v>
      </c>
      <c r="B45" s="132" t="s">
        <v>1195</v>
      </c>
      <c r="C45" s="133" t="s">
        <v>387</v>
      </c>
      <c r="D45" s="178">
        <f>VLOOKUP('220.1'!A88,'220.1'!A88:N149,14,FALSE)</f>
        <v>13467.593698665922</v>
      </c>
    </row>
    <row r="46" spans="1:4" ht="54" thickTop="1" thickBot="1">
      <c r="A46" s="131" t="s">
        <v>1017</v>
      </c>
      <c r="B46" s="132" t="s">
        <v>1196</v>
      </c>
      <c r="C46" s="133" t="s">
        <v>387</v>
      </c>
      <c r="D46" s="178">
        <f>VLOOKUP('221.1'!A88,'221.1'!A88:N150,14,FALSE)</f>
        <v>8805.783183401325</v>
      </c>
    </row>
    <row r="47" spans="1:4" ht="54" thickTop="1" thickBot="1">
      <c r="A47" s="131" t="s">
        <v>1018</v>
      </c>
      <c r="B47" s="132" t="s">
        <v>1197</v>
      </c>
      <c r="C47" s="133" t="s">
        <v>387</v>
      </c>
      <c r="D47" s="178">
        <f>VLOOKUP('221.2'!A88,'221.2'!A88:N151,14,FALSE)</f>
        <v>5510.1065984409415</v>
      </c>
    </row>
    <row r="48" spans="1:4" ht="64.5" thickTop="1" thickBot="1">
      <c r="A48" s="131" t="s">
        <v>1441</v>
      </c>
      <c r="B48" s="132" t="s">
        <v>1438</v>
      </c>
      <c r="C48" s="133" t="s">
        <v>233</v>
      </c>
      <c r="D48" s="178">
        <f>VLOOKUP('223.1'!A88,'223.1'!A88:N152,14,FALSE)</f>
        <v>8495.6215427070292</v>
      </c>
    </row>
    <row r="49" spans="1:4" ht="54" thickTop="1" thickBot="1">
      <c r="A49" s="131" t="s">
        <v>1442</v>
      </c>
      <c r="B49" s="132" t="s">
        <v>1439</v>
      </c>
      <c r="C49" s="133" t="s">
        <v>233</v>
      </c>
      <c r="D49" s="178">
        <f>VLOOKUP('223.2'!A88,'223.2'!A88:N153,14,FALSE)</f>
        <v>6578.3746931505457</v>
      </c>
    </row>
    <row r="50" spans="1:4" ht="54" thickTop="1" thickBot="1">
      <c r="A50" s="131" t="s">
        <v>1443</v>
      </c>
      <c r="B50" s="132" t="s">
        <v>1440</v>
      </c>
      <c r="C50" s="133" t="s">
        <v>387</v>
      </c>
      <c r="D50" s="178">
        <f>VLOOKUP('223.3.1'!A88,'223.3.1'!A88:N154,14,FALSE)</f>
        <v>58162</v>
      </c>
    </row>
    <row r="51" spans="1:4" ht="64.5" thickTop="1" thickBot="1">
      <c r="A51" s="131" t="s">
        <v>1444</v>
      </c>
      <c r="B51" s="132" t="s">
        <v>1446</v>
      </c>
      <c r="C51" s="133" t="s">
        <v>387</v>
      </c>
      <c r="D51" s="178">
        <f>VLOOKUP('223.3.2'!A88,'223.3.2'!A88:N155,14,FALSE)</f>
        <v>107373.36113283149</v>
      </c>
    </row>
    <row r="52" spans="1:4" ht="54" thickTop="1" thickBot="1">
      <c r="A52" s="131" t="s">
        <v>1445</v>
      </c>
      <c r="B52" s="132" t="s">
        <v>1447</v>
      </c>
      <c r="C52" s="133" t="s">
        <v>387</v>
      </c>
      <c r="D52" s="178">
        <f>VLOOKUP('223.3.3'!A88,'223.3.3'!A88:N156,14,FALSE)</f>
        <v>115427.64357891954</v>
      </c>
    </row>
    <row r="53" spans="1:4" ht="54" thickTop="1" thickBot="1">
      <c r="A53" s="137" t="s">
        <v>1019</v>
      </c>
      <c r="B53" s="138" t="s">
        <v>1956</v>
      </c>
      <c r="C53" s="133" t="s">
        <v>233</v>
      </c>
      <c r="D53" s="178">
        <f>VLOOKUP('230.1'!A88,'230.1'!A88:N157,14,FALSE)</f>
        <v>2928.6941164994732</v>
      </c>
    </row>
    <row r="54" spans="1:4" ht="54" thickTop="1" thickBot="1">
      <c r="A54" s="137" t="s">
        <v>1020</v>
      </c>
      <c r="B54" s="138" t="s">
        <v>1198</v>
      </c>
      <c r="C54" s="133" t="s">
        <v>233</v>
      </c>
      <c r="D54" s="178">
        <f>VLOOKUP('231.1'!A88,'231.1'!A88:N159,14,FALSE)</f>
        <v>9347.9649258725876</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9053.2613683738382</v>
      </c>
    </row>
    <row r="57" spans="1:4" ht="54" thickTop="1" thickBot="1">
      <c r="A57" s="137" t="s">
        <v>1451</v>
      </c>
      <c r="B57" s="138" t="s">
        <v>1452</v>
      </c>
      <c r="C57" s="133" t="s">
        <v>233</v>
      </c>
      <c r="D57" s="178">
        <f>VLOOKUP('233.10'!A88,'233.10'!A88:N162,14,FALSE)</f>
        <v>25381.672369432097</v>
      </c>
    </row>
    <row r="58" spans="1:4" ht="54" thickTop="1" thickBot="1">
      <c r="A58" s="137" t="s">
        <v>1022</v>
      </c>
      <c r="B58" s="138" t="s">
        <v>1453</v>
      </c>
      <c r="C58" s="133" t="s">
        <v>233</v>
      </c>
      <c r="D58" s="178">
        <f>VLOOKUP('234.1'!A88,'234.1'!A88:N163,14,FALSE)</f>
        <v>968.19292923380078</v>
      </c>
    </row>
    <row r="59" spans="1:4" ht="54" thickTop="1" thickBot="1">
      <c r="A59" s="137" t="s">
        <v>1456</v>
      </c>
      <c r="B59" s="138" t="s">
        <v>1457</v>
      </c>
      <c r="C59" s="133" t="s">
        <v>387</v>
      </c>
      <c r="D59" s="178">
        <f>VLOOKUP('235.1'!A88,'235.1'!A88:N164,14,FALSE)</f>
        <v>76896.609940607159</v>
      </c>
    </row>
    <row r="60" spans="1:4" ht="54" thickTop="1" thickBot="1">
      <c r="A60" s="139" t="s">
        <v>1458</v>
      </c>
      <c r="B60" s="138" t="s">
        <v>1459</v>
      </c>
      <c r="C60" s="133" t="s">
        <v>387</v>
      </c>
      <c r="D60" s="178">
        <f>VLOOKUP('235.10'!A88,'235.10'!A88:N165,14,FALSE)</f>
        <v>15494.550822194746</v>
      </c>
    </row>
    <row r="61" spans="1:4" ht="54" thickTop="1" thickBot="1">
      <c r="A61" s="139" t="s">
        <v>1460</v>
      </c>
      <c r="B61" s="138" t="s">
        <v>1461</v>
      </c>
      <c r="C61" s="133" t="s">
        <v>377</v>
      </c>
      <c r="D61" s="178">
        <f>VLOOKUP('235.11'!A88,'235.11'!A88:N166,14,FALSE)</f>
        <v>767.52573898015521</v>
      </c>
    </row>
    <row r="62" spans="1:4" ht="54" thickTop="1" thickBot="1">
      <c r="A62" s="139" t="s">
        <v>1462</v>
      </c>
      <c r="B62" s="138" t="s">
        <v>1873</v>
      </c>
      <c r="C62" s="133" t="s">
        <v>387</v>
      </c>
      <c r="D62" s="178">
        <f>VLOOKUP('236.1'!A88,'236.1'!A88:N167,14,FALSE)</f>
        <v>129202.06770814364</v>
      </c>
    </row>
    <row r="63" spans="1:4" ht="54" thickTop="1" thickBot="1">
      <c r="A63" s="139" t="s">
        <v>1465</v>
      </c>
      <c r="B63" s="138" t="s">
        <v>1874</v>
      </c>
      <c r="C63" s="133" t="s">
        <v>387</v>
      </c>
      <c r="D63" s="178">
        <f>VLOOKUP('236.10'!A87,'236.10'!A87:N168,14,FALSE)</f>
        <v>15494.550822194746</v>
      </c>
    </row>
    <row r="64" spans="1:4" ht="54" thickTop="1" thickBot="1">
      <c r="A64" s="139" t="s">
        <v>1466</v>
      </c>
      <c r="B64" s="140" t="s">
        <v>1467</v>
      </c>
      <c r="C64" s="174" t="s">
        <v>377</v>
      </c>
      <c r="D64" s="178">
        <f>VLOOKUP('236.11'!A88,'236.11'!A88:N169,14,FALSE)</f>
        <v>1421.3439610743612</v>
      </c>
    </row>
    <row r="65" spans="1:4" ht="54" thickTop="1" thickBot="1">
      <c r="A65" s="137" t="s">
        <v>1023</v>
      </c>
      <c r="B65" s="138" t="s">
        <v>1199</v>
      </c>
      <c r="C65" s="133" t="s">
        <v>233</v>
      </c>
      <c r="D65" s="178">
        <f>VLOOKUP('310.1'!A87,'310.1'!A87:N170,14,FALSE)</f>
        <v>997.89183203378911</v>
      </c>
    </row>
    <row r="66" spans="1:4" ht="54" thickTop="1" thickBot="1">
      <c r="A66" s="137" t="s">
        <v>1024</v>
      </c>
      <c r="B66" s="138" t="s">
        <v>1200</v>
      </c>
      <c r="C66" s="133" t="s">
        <v>387</v>
      </c>
      <c r="D66" s="178">
        <f>VLOOKUP('311.1'!A87,'311.1'!A87:N171,14,FALSE)</f>
        <v>75878.34989341523</v>
      </c>
    </row>
    <row r="67" spans="1:4" ht="54" thickTop="1" thickBot="1">
      <c r="A67" s="137" t="s">
        <v>1025</v>
      </c>
      <c r="B67" s="138" t="s">
        <v>1201</v>
      </c>
      <c r="C67" s="133" t="s">
        <v>998</v>
      </c>
      <c r="D67" s="178">
        <f>VLOOKUP('312.1'!A88,'312.1'!A88:N172,14,FALSE)</f>
        <v>7586.08473622973</v>
      </c>
    </row>
    <row r="68" spans="1:4" ht="54" thickTop="1" thickBot="1">
      <c r="A68" s="137" t="s">
        <v>1026</v>
      </c>
      <c r="B68" s="138" t="s">
        <v>1202</v>
      </c>
      <c r="C68" s="133" t="s">
        <v>998</v>
      </c>
      <c r="D68" s="178">
        <f>VLOOKUP('312.2'!A88,'312.2'!A88:N173,14,FALSE)</f>
        <v>4741.3029601435828</v>
      </c>
    </row>
    <row r="69" spans="1:4" ht="54" thickTop="1" thickBot="1">
      <c r="A69" s="137" t="s">
        <v>1027</v>
      </c>
      <c r="B69" s="138" t="s">
        <v>1203</v>
      </c>
      <c r="C69" s="133" t="s">
        <v>1464</v>
      </c>
      <c r="D69" s="178">
        <f>VLOOKUP('312.3'!A87,'312.3'!A87:N174,14,FALSE)</f>
        <v>1768.2475643969124</v>
      </c>
    </row>
    <row r="70" spans="1:4" ht="54" thickTop="1" thickBot="1">
      <c r="A70" s="137" t="s">
        <v>1028</v>
      </c>
      <c r="B70" s="138" t="s">
        <v>1204</v>
      </c>
      <c r="C70" s="133" t="s">
        <v>387</v>
      </c>
      <c r="D70" s="179">
        <f>VLOOKUP('312.4'!A88,'312.4'!A88:N175,14,FALSE)</f>
        <v>75870.587873506927</v>
      </c>
    </row>
    <row r="71" spans="1:4" ht="54" thickTop="1" thickBot="1">
      <c r="A71" s="137" t="s">
        <v>1029</v>
      </c>
      <c r="B71" s="138" t="s">
        <v>1469</v>
      </c>
      <c r="C71" s="133" t="s">
        <v>387</v>
      </c>
      <c r="D71" s="179">
        <f>VLOOKUP('320.1'!A88,'320.1'!A88:N176,14,FALSE)</f>
        <v>92309.01094517122</v>
      </c>
    </row>
    <row r="72" spans="1:4" ht="54" thickTop="1" thickBot="1">
      <c r="A72" s="137" t="s">
        <v>1030</v>
      </c>
      <c r="B72" s="138" t="s">
        <v>1470</v>
      </c>
      <c r="C72" s="133" t="s">
        <v>387</v>
      </c>
      <c r="D72" s="179">
        <f>VLOOKUP('320.2'!A88,'320.2'!A88:N177,14,FALSE)</f>
        <v>90265.481767482008</v>
      </c>
    </row>
    <row r="73" spans="1:4" ht="54" thickTop="1" thickBot="1">
      <c r="A73" s="137" t="s">
        <v>1473</v>
      </c>
      <c r="B73" s="138" t="s">
        <v>1474</v>
      </c>
      <c r="C73" s="133" t="s">
        <v>387</v>
      </c>
      <c r="D73" s="179">
        <f>VLOOKUP('320.3'!A88,'320.3'!A88:N178,14,FALSE)</f>
        <v>108209.47432769295</v>
      </c>
    </row>
    <row r="74" spans="1:4" ht="54" thickTop="1" thickBot="1">
      <c r="A74" s="137" t="s">
        <v>1475</v>
      </c>
      <c r="B74" s="138" t="s">
        <v>1476</v>
      </c>
      <c r="C74" s="133" t="s">
        <v>387</v>
      </c>
      <c r="D74" s="179">
        <f>VLOOKUP('320.4'!A88,'320.4'!A88:N179,14,FALSE)</f>
        <v>110345.27982528525</v>
      </c>
    </row>
    <row r="75" spans="1:4" ht="54" thickTop="1" thickBot="1">
      <c r="A75" s="137" t="s">
        <v>1477</v>
      </c>
      <c r="B75" s="138" t="s">
        <v>1478</v>
      </c>
      <c r="C75" s="133" t="s">
        <v>387</v>
      </c>
      <c r="D75" s="179">
        <f>VLOOKUP('320.5'!A88,'320.5'!A88:N180,14,FALSE)</f>
        <v>108301.75064759604</v>
      </c>
    </row>
    <row r="76" spans="1:4" ht="54" thickTop="1" thickBot="1">
      <c r="A76" s="137" t="s">
        <v>1479</v>
      </c>
      <c r="B76" s="138" t="s">
        <v>1480</v>
      </c>
      <c r="C76" s="133" t="s">
        <v>387</v>
      </c>
      <c r="D76" s="179">
        <f>VLOOKUP('320.6'!A88,'320.6'!A88:N181,14,FALSE)</f>
        <v>126245.74320780701</v>
      </c>
    </row>
    <row r="77" spans="1:4" ht="54" thickTop="1" thickBot="1">
      <c r="A77" s="137" t="s">
        <v>1031</v>
      </c>
      <c r="B77" s="138" t="s">
        <v>1481</v>
      </c>
      <c r="C77" s="133" t="s">
        <v>387</v>
      </c>
      <c r="D77" s="179">
        <f>VLOOKUP('330.1'!A88,'330.1'!A88:N182,14,FALSE)</f>
        <v>111849.12933463849</v>
      </c>
    </row>
    <row r="78" spans="1:4" ht="54" thickTop="1" thickBot="1">
      <c r="A78" s="139" t="s">
        <v>1032</v>
      </c>
      <c r="B78" s="138" t="s">
        <v>1482</v>
      </c>
      <c r="C78" s="133" t="s">
        <v>387</v>
      </c>
      <c r="D78" s="179">
        <f>VLOOKUP('330.2'!A88,'330.1'!A88:N183,14,FALSE)</f>
        <v>111849.12933463849</v>
      </c>
    </row>
    <row r="79" spans="1:4" ht="54" thickTop="1" thickBot="1">
      <c r="A79" s="139" t="s">
        <v>1483</v>
      </c>
      <c r="B79" s="140" t="s">
        <v>1484</v>
      </c>
      <c r="C79" s="133" t="s">
        <v>387</v>
      </c>
      <c r="D79" s="179">
        <f>VLOOKUP('330.3'!A88,'330.3'!A88:N184,14,FALSE)</f>
        <v>111849.12933463849</v>
      </c>
    </row>
    <row r="80" spans="1:4" ht="54" thickTop="1" thickBot="1">
      <c r="A80" s="139" t="s">
        <v>1485</v>
      </c>
      <c r="B80" s="140" t="s">
        <v>1486</v>
      </c>
      <c r="C80" s="133" t="s">
        <v>387</v>
      </c>
      <c r="D80" s="179">
        <f>VLOOKUP('330.4'!A88,'330.4'!A88:N185,14,FALSE)</f>
        <v>129885.39821475254</v>
      </c>
    </row>
    <row r="81" spans="1:4" ht="54" thickTop="1" thickBot="1">
      <c r="A81" s="139" t="s">
        <v>1487</v>
      </c>
      <c r="B81" s="140" t="s">
        <v>1488</v>
      </c>
      <c r="C81" s="133" t="s">
        <v>387</v>
      </c>
      <c r="D81" s="179">
        <f>VLOOKUP('330.5'!A88,'330.5'!A88:N186,14,FALSE)</f>
        <v>129885.39821475254</v>
      </c>
    </row>
    <row r="82" spans="1:4" ht="54" thickTop="1" thickBot="1">
      <c r="A82" s="139" t="s">
        <v>1489</v>
      </c>
      <c r="B82" s="140" t="s">
        <v>1490</v>
      </c>
      <c r="C82" s="133" t="s">
        <v>387</v>
      </c>
      <c r="D82" s="179">
        <f>VLOOKUP('330.6'!A88,'330.6'!A88:N187,14,FALSE)</f>
        <v>129885.39821475254</v>
      </c>
    </row>
    <row r="83" spans="1:4" ht="54" thickTop="1" thickBot="1">
      <c r="A83" s="137" t="s">
        <v>1033</v>
      </c>
      <c r="B83" s="138" t="s">
        <v>1491</v>
      </c>
      <c r="C83" s="133" t="s">
        <v>387</v>
      </c>
      <c r="D83" s="179">
        <f>VLOOKUP('340.1'!A88,'340.1'!A88:N188,14,FALSE)</f>
        <v>111213.06941990844</v>
      </c>
    </row>
    <row r="84" spans="1:4" ht="54" thickTop="1" thickBot="1">
      <c r="A84" s="137" t="s">
        <v>1034</v>
      </c>
      <c r="B84" s="138" t="s">
        <v>1492</v>
      </c>
      <c r="C84" s="133" t="s">
        <v>387</v>
      </c>
      <c r="D84" s="179">
        <f>VLOOKUP('340.2'!A88,'340.2'!A88:N190,14,FALSE)</f>
        <v>111213.06941990844</v>
      </c>
    </row>
    <row r="85" spans="1:4" ht="54" thickTop="1" thickBot="1">
      <c r="A85" s="137" t="s">
        <v>1035</v>
      </c>
      <c r="B85" s="138" t="s">
        <v>1493</v>
      </c>
      <c r="C85" s="133" t="s">
        <v>387</v>
      </c>
      <c r="D85" s="179">
        <f>VLOOKUP('340.3'!A88,'340.3'!A88:N191,14,FALSE)</f>
        <v>111213.06941990844</v>
      </c>
    </row>
    <row r="86" spans="1:4" ht="54" thickTop="1" thickBot="1">
      <c r="A86" s="137" t="s">
        <v>1494</v>
      </c>
      <c r="B86" s="138" t="s">
        <v>2021</v>
      </c>
      <c r="C86" s="133" t="s">
        <v>387</v>
      </c>
      <c r="D86" s="179">
        <f>VLOOKUP('350.1'!A88,'350.1'!A88:N192,14,FALSE)</f>
        <v>178158.21879396515</v>
      </c>
    </row>
    <row r="87" spans="1:4" ht="54" thickTop="1" thickBot="1">
      <c r="A87" s="195" t="s">
        <v>1495</v>
      </c>
      <c r="B87" s="138" t="s">
        <v>2022</v>
      </c>
      <c r="C87" s="133" t="s">
        <v>387</v>
      </c>
      <c r="D87" s="179">
        <f>VLOOKUP('350.2'!A88,'350.2'!A88:N193,14,FALSE)</f>
        <v>178158.21879396515</v>
      </c>
    </row>
    <row r="88" spans="1:4" ht="54" thickTop="1" thickBot="1">
      <c r="A88" s="139" t="s">
        <v>1496</v>
      </c>
      <c r="B88" s="140" t="s">
        <v>1497</v>
      </c>
      <c r="C88" s="133" t="s">
        <v>387</v>
      </c>
      <c r="D88" s="179">
        <f>VLOOKUP('350.3'!A88,'350.3'!A88:N194,14,FALSE)</f>
        <v>178158.21879396515</v>
      </c>
    </row>
    <row r="89" spans="1:4" ht="54" thickTop="1" thickBot="1">
      <c r="A89" s="137" t="s">
        <v>1498</v>
      </c>
      <c r="B89" s="138" t="s">
        <v>1499</v>
      </c>
      <c r="C89" s="133" t="s">
        <v>387</v>
      </c>
      <c r="D89" s="179">
        <f>VLOOKUP('350.4'!A88,'350.4'!A88:N195,14,FALSE)</f>
        <v>178158.21879396515</v>
      </c>
    </row>
    <row r="90" spans="1:4" ht="54" thickTop="1" thickBot="1">
      <c r="A90" s="139" t="s">
        <v>1500</v>
      </c>
      <c r="B90" s="140" t="s">
        <v>1501</v>
      </c>
      <c r="C90" s="133" t="s">
        <v>387</v>
      </c>
      <c r="D90" s="179">
        <f>VLOOKUP('350.10'!A88,'350.10'!A88:N196,14,FALSE)</f>
        <v>109080.90228575119</v>
      </c>
    </row>
    <row r="91" spans="1:4" ht="54" thickTop="1" thickBot="1">
      <c r="A91" s="139" t="s">
        <v>1502</v>
      </c>
      <c r="B91" s="140" t="s">
        <v>1503</v>
      </c>
      <c r="C91" s="133" t="s">
        <v>387</v>
      </c>
      <c r="D91" s="179">
        <f>VLOOKUP('350.11'!A88,'350.11'!A88:N197,14,FALSE)</f>
        <v>109080.90228575119</v>
      </c>
    </row>
    <row r="92" spans="1:4" ht="54" thickTop="1" thickBot="1">
      <c r="A92" s="139" t="s">
        <v>1504</v>
      </c>
      <c r="B92" s="140" t="s">
        <v>1505</v>
      </c>
      <c r="C92" s="133" t="s">
        <v>387</v>
      </c>
      <c r="D92" s="179">
        <f>VLOOKUP('350.12'!A88,'350.12'!A88:N198,14,FALSE)</f>
        <v>109080.90228575119</v>
      </c>
    </row>
    <row r="93" spans="1:4" ht="54" thickTop="1" thickBot="1">
      <c r="A93" s="139" t="s">
        <v>1506</v>
      </c>
      <c r="B93" s="140" t="s">
        <v>1507</v>
      </c>
      <c r="C93" s="133" t="s">
        <v>387</v>
      </c>
      <c r="D93" s="179">
        <f>VLOOKUP('350.13'!A88,'350.13'!A88:N199,14,FALSE)</f>
        <v>109080.90228575119</v>
      </c>
    </row>
    <row r="94" spans="1:4" ht="54" thickTop="1" thickBot="1">
      <c r="A94" s="137" t="s">
        <v>1508</v>
      </c>
      <c r="B94" s="138" t="s">
        <v>1509</v>
      </c>
      <c r="C94" s="133" t="s">
        <v>998</v>
      </c>
      <c r="D94" s="179">
        <f>VLOOKUP('350.14'!A88,'350.14'!A88:N200,14,FALSE)</f>
        <v>767.52573898015521</v>
      </c>
    </row>
    <row r="95" spans="1:4" ht="54" thickTop="1" thickBot="1">
      <c r="A95" s="139" t="s">
        <v>1510</v>
      </c>
      <c r="B95" s="140" t="s">
        <v>1511</v>
      </c>
      <c r="C95" s="133" t="s">
        <v>387</v>
      </c>
      <c r="D95" s="179">
        <f>VLOOKUP('351.1'!A88,'351.1'!A88:N201,14,FALSE)</f>
        <v>178158.21879396515</v>
      </c>
    </row>
    <row r="96" spans="1:4" ht="54" thickTop="1" thickBot="1">
      <c r="A96" s="139" t="s">
        <v>1512</v>
      </c>
      <c r="B96" s="140" t="s">
        <v>1513</v>
      </c>
      <c r="C96" s="133" t="s">
        <v>387</v>
      </c>
      <c r="D96" s="179">
        <f>VLOOKUP('351.2'!A88,'351.2'!A88:N202,14,FALSE)</f>
        <v>178158.21879396515</v>
      </c>
    </row>
    <row r="97" spans="1:4" ht="54" thickTop="1" thickBot="1">
      <c r="A97" s="139" t="s">
        <v>1514</v>
      </c>
      <c r="B97" s="140" t="s">
        <v>1515</v>
      </c>
      <c r="C97" s="133" t="s">
        <v>387</v>
      </c>
      <c r="D97" s="179">
        <f>VLOOKUP('351.10'!A88,'351.10'!A88:N203,14,FALSE)</f>
        <v>109080.90228575119</v>
      </c>
    </row>
    <row r="98" spans="1:4" ht="54" thickTop="1" thickBot="1">
      <c r="A98" s="139" t="s">
        <v>1516</v>
      </c>
      <c r="B98" s="140" t="s">
        <v>1517</v>
      </c>
      <c r="C98" s="133" t="s">
        <v>387</v>
      </c>
      <c r="D98" s="179">
        <f>VLOOKUP('351.11'!A88,'351.11'!A88:N204,14,FALSE)</f>
        <v>109080.90228575119</v>
      </c>
    </row>
    <row r="99" spans="1:4" ht="54" thickTop="1" thickBot="1">
      <c r="A99" s="139" t="s">
        <v>1518</v>
      </c>
      <c r="B99" s="140" t="s">
        <v>1519</v>
      </c>
      <c r="C99" s="133" t="s">
        <v>998</v>
      </c>
      <c r="D99" s="179">
        <f>VLOOKUP('351.12'!A88,'351.12'!A88:N205,14,FALSE)</f>
        <v>767.52573898015521</v>
      </c>
    </row>
    <row r="100" spans="1:4" ht="54" thickTop="1" thickBot="1">
      <c r="A100" s="139" t="s">
        <v>1522</v>
      </c>
      <c r="B100" s="140" t="s">
        <v>1520</v>
      </c>
      <c r="C100" s="133" t="s">
        <v>998</v>
      </c>
      <c r="D100" s="179">
        <f>VLOOKUP('410.1'!A88,'410.1'!A88:N206,14,FALSE)</f>
        <v>2308.1126757153793</v>
      </c>
    </row>
    <row r="101" spans="1:4" ht="54" thickTop="1" thickBot="1">
      <c r="A101" s="139" t="s">
        <v>1523</v>
      </c>
      <c r="B101" s="140" t="s">
        <v>1521</v>
      </c>
      <c r="C101" s="133" t="s">
        <v>998</v>
      </c>
      <c r="D101" s="179">
        <f>VLOOKUP('410.2'!A88,'410.2'!A88:N207,14,FALSE)</f>
        <v>2124.0240332955482</v>
      </c>
    </row>
    <row r="102" spans="1:4" ht="54" thickTop="1" thickBot="1">
      <c r="A102" s="139" t="s">
        <v>1525</v>
      </c>
      <c r="B102" s="140" t="s">
        <v>1524</v>
      </c>
      <c r="C102" s="133" t="s">
        <v>377</v>
      </c>
      <c r="D102" s="179">
        <f>VLOOKUP('410.3'!A88,'410.3'!A88:N208,14,FALSE)</f>
        <v>2124.0240332955482</v>
      </c>
    </row>
    <row r="103" spans="1:4" ht="54" thickTop="1" thickBot="1">
      <c r="A103" s="139" t="s">
        <v>1527</v>
      </c>
      <c r="B103" s="140" t="s">
        <v>1526</v>
      </c>
      <c r="C103" s="133" t="s">
        <v>1464</v>
      </c>
      <c r="D103" s="179">
        <f>VLOOKUP('411.1'!A88,'411.1'!A88:N209,14,FALSE)</f>
        <v>1705.0103582737738</v>
      </c>
    </row>
    <row r="104" spans="1:4" ht="54" thickTop="1" thickBot="1">
      <c r="A104" s="137" t="s">
        <v>1036</v>
      </c>
      <c r="B104" s="138" t="s">
        <v>1958</v>
      </c>
      <c r="C104" s="133" t="s">
        <v>1464</v>
      </c>
      <c r="D104" s="179">
        <f>VLOOKUP('411.2'!A88,'411.2'!A88:N210,14,FALSE)</f>
        <v>2817.7824292789683</v>
      </c>
    </row>
    <row r="105" spans="1:4" ht="54" thickTop="1" thickBot="1">
      <c r="A105" s="137" t="s">
        <v>1037</v>
      </c>
      <c r="B105" s="138" t="s">
        <v>2054</v>
      </c>
      <c r="C105" s="133" t="s">
        <v>1464</v>
      </c>
      <c r="D105" s="179">
        <f>VLOOKUP('411.3'!A88,'411.3'!A88:N211,14,FALSE)</f>
        <v>2094.3655678713299</v>
      </c>
    </row>
    <row r="106" spans="1:4" ht="54" thickTop="1" thickBot="1">
      <c r="A106" s="137" t="s">
        <v>1528</v>
      </c>
      <c r="B106" s="138" t="s">
        <v>2055</v>
      </c>
      <c r="C106" s="133" t="s">
        <v>1464</v>
      </c>
      <c r="D106" s="179">
        <f>VLOOKUP('411.4'!A88,'411.4'!A88:N212,14,FALSE)</f>
        <v>1675.4924542970639</v>
      </c>
    </row>
    <row r="107" spans="1:4" ht="54" thickTop="1" thickBot="1">
      <c r="A107" s="137" t="s">
        <v>1535</v>
      </c>
      <c r="B107" s="191" t="s">
        <v>1606</v>
      </c>
      <c r="C107" s="133" t="s">
        <v>998</v>
      </c>
      <c r="D107" s="179">
        <f>VLOOKUP('413.1'!A88,'413.1'!A88:N213,14,FALSE)</f>
        <v>4129.5219330282816</v>
      </c>
    </row>
    <row r="108" spans="1:4" ht="54" thickTop="1" thickBot="1">
      <c r="A108" s="137" t="s">
        <v>1537</v>
      </c>
      <c r="B108" s="138" t="s">
        <v>1607</v>
      </c>
      <c r="C108" s="133" t="s">
        <v>998</v>
      </c>
      <c r="D108" s="179">
        <f>VLOOKUP('413.2'!A88,'413.2'!A88:N214,14,FALSE)</f>
        <v>3367.4987754838803</v>
      </c>
    </row>
    <row r="109" spans="1:4" ht="54" thickTop="1" thickBot="1">
      <c r="A109" s="137" t="s">
        <v>1539</v>
      </c>
      <c r="B109" s="138" t="s">
        <v>1608</v>
      </c>
      <c r="C109" s="133" t="s">
        <v>998</v>
      </c>
      <c r="D109" s="179">
        <f>VLOOKUP('413.3'!A88,'413.3'!A88:N215,14,FALSE)</f>
        <v>3590.2571132048661</v>
      </c>
    </row>
    <row r="110" spans="1:4" ht="54" thickTop="1" thickBot="1">
      <c r="A110" s="137" t="s">
        <v>1038</v>
      </c>
      <c r="B110" s="138" t="s">
        <v>1205</v>
      </c>
      <c r="C110" s="133" t="s">
        <v>998</v>
      </c>
      <c r="D110" s="179">
        <f>VLOOKUP('414.1'!A88,'414.1'!A88:N216,14,FALSE)</f>
        <v>3548.3299572687456</v>
      </c>
    </row>
    <row r="111" spans="1:4" ht="54" thickTop="1" thickBot="1">
      <c r="A111" s="137" t="s">
        <v>1039</v>
      </c>
      <c r="B111" s="138" t="s">
        <v>1959</v>
      </c>
      <c r="C111" s="133" t="s">
        <v>998</v>
      </c>
      <c r="D111" s="179">
        <f>VLOOKUP('414.2'!A88,'414.2'!A88:N217,14,FALSE)</f>
        <v>3548.3299572687456</v>
      </c>
    </row>
    <row r="112" spans="1:4" ht="54" thickTop="1" thickBot="1">
      <c r="A112" s="137" t="s">
        <v>1040</v>
      </c>
      <c r="B112" s="138" t="s">
        <v>1960</v>
      </c>
      <c r="C112" s="133" t="s">
        <v>998</v>
      </c>
      <c r="D112" s="179">
        <f>VLOOKUP('414.3'!A88,'414.3'!A88:N218,14,FALSE)</f>
        <v>3548.3299572687456</v>
      </c>
    </row>
    <row r="113" spans="1:4" ht="54" thickTop="1" thickBot="1">
      <c r="A113" s="137" t="s">
        <v>1041</v>
      </c>
      <c r="B113" s="138" t="s">
        <v>1206</v>
      </c>
      <c r="C113" s="133" t="s">
        <v>998</v>
      </c>
      <c r="D113" s="179">
        <f>VLOOKUP('414.4'!A88,'414.4'!A88:N219,14,FALSE)</f>
        <v>3548.3299572687456</v>
      </c>
    </row>
    <row r="114" spans="1:4" ht="54" thickTop="1" thickBot="1">
      <c r="A114" s="137" t="s">
        <v>1042</v>
      </c>
      <c r="B114" s="138" t="s">
        <v>1207</v>
      </c>
      <c r="C114" s="133" t="s">
        <v>998</v>
      </c>
      <c r="D114" s="179">
        <f>VLOOKUP('414.5'!A88,'414.5'!A88:N220,14,FALSE)</f>
        <v>3548.3299572687456</v>
      </c>
    </row>
    <row r="115" spans="1:4" ht="54" thickTop="1" thickBot="1">
      <c r="A115" s="137" t="s">
        <v>1546</v>
      </c>
      <c r="B115" s="138" t="s">
        <v>2056</v>
      </c>
      <c r="C115" s="133" t="s">
        <v>998</v>
      </c>
      <c r="D115" s="179">
        <f>VLOOKUP('414.6'!A88,'414.6'!A88:N221,14,FALSE)</f>
        <v>4741.3029601435828</v>
      </c>
    </row>
    <row r="116" spans="1:4" ht="54" thickTop="1" thickBot="1">
      <c r="A116" s="137" t="s">
        <v>1043</v>
      </c>
      <c r="B116" s="138" t="s">
        <v>1961</v>
      </c>
      <c r="C116" s="133" t="s">
        <v>1464</v>
      </c>
      <c r="D116" s="179">
        <f>VLOOKUP('415.1'!A88,'415.1'!A88:N222,14,FALSE)</f>
        <v>3282.7267785919089</v>
      </c>
    </row>
    <row r="117" spans="1:4" ht="54" thickTop="1" thickBot="1">
      <c r="A117" s="137" t="s">
        <v>1044</v>
      </c>
      <c r="B117" s="138" t="s">
        <v>2058</v>
      </c>
      <c r="C117" s="133" t="s">
        <v>233</v>
      </c>
      <c r="D117" s="179">
        <f>VLOOKUP('420.1'!A87,'420.1'!A87:N223,14,FALSE)</f>
        <v>1982.5798780987143</v>
      </c>
    </row>
    <row r="118" spans="1:4" ht="54" thickTop="1" thickBot="1">
      <c r="A118" s="137" t="s">
        <v>1045</v>
      </c>
      <c r="B118" s="138" t="s">
        <v>2057</v>
      </c>
      <c r="C118" s="142" t="s">
        <v>233</v>
      </c>
      <c r="D118" s="179">
        <f>VLOOKUP('420.2 '!A88,'420.2 '!A59:N107,14,FALSE)</f>
        <v>1982.5798780987143</v>
      </c>
    </row>
    <row r="119" spans="1:4" ht="54" thickTop="1" thickBot="1">
      <c r="A119" s="137" t="s">
        <v>1551</v>
      </c>
      <c r="B119" s="138" t="s">
        <v>1552</v>
      </c>
      <c r="C119" s="133" t="s">
        <v>233</v>
      </c>
      <c r="D119" s="179">
        <f>VLOOKUP('420.3'!A88,'420.3'!A88:N225,14,FALSE)</f>
        <v>4018.6358937278537</v>
      </c>
    </row>
    <row r="120" spans="1:4" ht="54" thickTop="1" thickBot="1">
      <c r="A120" s="137" t="s">
        <v>1046</v>
      </c>
      <c r="B120" s="138" t="s">
        <v>1208</v>
      </c>
      <c r="C120" s="133" t="s">
        <v>233</v>
      </c>
      <c r="D120" s="179">
        <f>VLOOKUP('421.1'!A88,'421.1'!A88:N226,14,FALSE)</f>
        <v>1164.5122536013223</v>
      </c>
    </row>
    <row r="121" spans="1:4" ht="54" thickTop="1" thickBot="1">
      <c r="A121" s="137" t="s">
        <v>1047</v>
      </c>
      <c r="B121" s="138" t="s">
        <v>1209</v>
      </c>
      <c r="C121" s="133" t="s">
        <v>233</v>
      </c>
      <c r="D121" s="179">
        <f>VLOOKUP('421.2'!A88,'421.2'!A88:N227,14,FALSE)</f>
        <v>1092.8259153721692</v>
      </c>
    </row>
    <row r="122" spans="1:4" ht="54" thickTop="1" thickBot="1">
      <c r="A122" s="137" t="s">
        <v>1048</v>
      </c>
      <c r="B122" s="138" t="s">
        <v>1962</v>
      </c>
      <c r="C122" s="133" t="s">
        <v>233</v>
      </c>
      <c r="D122" s="179">
        <f>VLOOKUP('421.3'!A88,'421.3'!A88:N228,14,FALSE)</f>
        <v>1525.7903140591266</v>
      </c>
    </row>
    <row r="123" spans="1:4" ht="54" thickTop="1" thickBot="1">
      <c r="A123" s="137" t="s">
        <v>1049</v>
      </c>
      <c r="B123" s="138" t="s">
        <v>1963</v>
      </c>
      <c r="C123" s="133" t="s">
        <v>233</v>
      </c>
      <c r="D123" s="179">
        <f>VLOOKUP('421.4'!A88,'421.4'!A88:N229,14,FALSE)</f>
        <v>1371.1375814382925</v>
      </c>
    </row>
    <row r="124" spans="1:4" ht="54" thickTop="1" thickBot="1">
      <c r="A124" s="137" t="s">
        <v>1556</v>
      </c>
      <c r="B124" s="140" t="s">
        <v>1557</v>
      </c>
      <c r="C124" s="133" t="s">
        <v>233</v>
      </c>
      <c r="D124" s="179">
        <f>VLOOKUP('430.1.1'!A87,'430.1.1'!A87:N230,14,FALSE)</f>
        <v>5321.0914163693742</v>
      </c>
    </row>
    <row r="125" spans="1:4" ht="54" thickTop="1" thickBot="1">
      <c r="A125" s="137" t="s">
        <v>1558</v>
      </c>
      <c r="B125" s="138" t="s">
        <v>1559</v>
      </c>
      <c r="C125" s="133" t="s">
        <v>233</v>
      </c>
      <c r="D125" s="179">
        <f>VLOOKUP('430.1.2'!A88,'430.1.2'!A88:N231,14,FALSE)</f>
        <v>4410.8197040519681</v>
      </c>
    </row>
    <row r="126" spans="1:4" ht="54" thickTop="1" thickBot="1">
      <c r="A126" s="137" t="s">
        <v>1560</v>
      </c>
      <c r="B126" s="138" t="s">
        <v>1609</v>
      </c>
      <c r="C126" s="133" t="s">
        <v>233</v>
      </c>
      <c r="D126" s="179">
        <f>VLOOKUP('430.2.1'!A88,'430.2.1'!A88:N232,14,FALSE)</f>
        <v>5321.0914163693742</v>
      </c>
    </row>
    <row r="127" spans="1:4" ht="54" thickTop="1" thickBot="1">
      <c r="A127" s="137" t="s">
        <v>1562</v>
      </c>
      <c r="B127" s="138" t="s">
        <v>1610</v>
      </c>
      <c r="C127" s="133" t="s">
        <v>233</v>
      </c>
      <c r="D127" s="179">
        <f>VLOOKUP('430.2.2'!A88,'430.2.2'!A88:N233,14,FALSE)</f>
        <v>4410.8197040519681</v>
      </c>
    </row>
    <row r="128" spans="1:4" ht="54" thickTop="1" thickBot="1">
      <c r="A128" s="137" t="s">
        <v>1563</v>
      </c>
      <c r="B128" s="138" t="s">
        <v>1611</v>
      </c>
      <c r="C128" s="133" t="s">
        <v>233</v>
      </c>
      <c r="D128" s="179">
        <f>VLOOKUP('431.1.1'!A88,'431.1.1'!A88:N234,14,FALSE)</f>
        <v>10672.487194858877</v>
      </c>
    </row>
    <row r="129" spans="1:4" ht="54" thickTop="1" thickBot="1">
      <c r="A129" s="137" t="s">
        <v>1565</v>
      </c>
      <c r="B129" s="138" t="s">
        <v>1612</v>
      </c>
      <c r="C129" s="133" t="s">
        <v>233</v>
      </c>
      <c r="D129" s="179">
        <f>VLOOKUP('431.1.2'!A88,'431.1.2'!A88:N235,14,FALSE)</f>
        <v>8625.6377288632902</v>
      </c>
    </row>
    <row r="130" spans="1:4" ht="54" thickTop="1" thickBot="1">
      <c r="A130" s="137" t="s">
        <v>1568</v>
      </c>
      <c r="B130" s="138" t="s">
        <v>1613</v>
      </c>
      <c r="C130" s="133" t="s">
        <v>233</v>
      </c>
      <c r="D130" s="179">
        <f>VLOOKUP('431.2.1'!A88,'431.2.1'!A88:N236,14,FALSE)</f>
        <v>13294.801559570793</v>
      </c>
    </row>
    <row r="131" spans="1:4" ht="54" thickTop="1" thickBot="1">
      <c r="A131" s="137" t="s">
        <v>1569</v>
      </c>
      <c r="B131" s="138" t="s">
        <v>1614</v>
      </c>
      <c r="C131" s="133" t="s">
        <v>233</v>
      </c>
      <c r="D131" s="179">
        <f>VLOOKUP('431.2.2'!A88,'431.2.2'!A88:N237,14,FALSE)</f>
        <v>10629.481724539377</v>
      </c>
    </row>
    <row r="132" spans="1:4" ht="54" thickTop="1" thickBot="1">
      <c r="A132" s="137" t="s">
        <v>1050</v>
      </c>
      <c r="B132" s="138" t="s">
        <v>1210</v>
      </c>
      <c r="C132" s="133" t="s">
        <v>233</v>
      </c>
      <c r="D132" s="179">
        <f>VLOOKUP('432.1'!A88,'432.1'!A88:N238,14,FALSE)</f>
        <v>3530.4405061621842</v>
      </c>
    </row>
    <row r="133" spans="1:4" ht="54" thickTop="1" thickBot="1">
      <c r="A133" s="137" t="s">
        <v>1051</v>
      </c>
      <c r="B133" s="138" t="s">
        <v>1964</v>
      </c>
      <c r="C133" s="133" t="s">
        <v>233</v>
      </c>
      <c r="D133" s="179">
        <f>VLOOKUP('432.2'!A88,'432.2'!A88:N239,14,FALSE)</f>
        <v>3729.5692234653866</v>
      </c>
    </row>
    <row r="134" spans="1:4" ht="54" thickTop="1" thickBot="1">
      <c r="A134" s="137" t="s">
        <v>1052</v>
      </c>
      <c r="B134" s="138" t="s">
        <v>1965</v>
      </c>
      <c r="C134" s="133" t="s">
        <v>233</v>
      </c>
      <c r="D134" s="179">
        <f>VLOOKUP('433.1'!A88,'433.1'!A88:N240,14,FALSE)</f>
        <v>4092.18954294591</v>
      </c>
    </row>
    <row r="135" spans="1:4" ht="54" thickTop="1" thickBot="1">
      <c r="A135" s="137" t="s">
        <v>1053</v>
      </c>
      <c r="B135" s="138" t="s">
        <v>1966</v>
      </c>
      <c r="C135" s="133" t="s">
        <v>233</v>
      </c>
      <c r="D135" s="179">
        <f>VLOOKUP('433.2'!A88,'433.2'!A88:N241,14,FALSE)</f>
        <v>3671.4347195812488</v>
      </c>
    </row>
    <row r="136" spans="1:4" ht="54" thickTop="1" thickBot="1">
      <c r="A136" s="137" t="s">
        <v>1054</v>
      </c>
      <c r="B136" s="138" t="s">
        <v>1967</v>
      </c>
      <c r="C136" s="133" t="s">
        <v>233</v>
      </c>
      <c r="D136" s="179">
        <f>VLOOKUP('433.3'!A88,'433.3'!A88:N242,14,FALSE)</f>
        <v>4250.884577482233</v>
      </c>
    </row>
    <row r="137" spans="1:4" ht="54" thickTop="1" thickBot="1">
      <c r="A137" s="137" t="s">
        <v>1055</v>
      </c>
      <c r="B137" s="138" t="s">
        <v>1211</v>
      </c>
      <c r="C137" s="133" t="s">
        <v>233</v>
      </c>
      <c r="D137" s="179">
        <f>VLOOKUP('433.4'!A88,'433.4'!A88:N243,14,FALSE)</f>
        <v>2692.69765692489</v>
      </c>
    </row>
    <row r="138" spans="1:4" ht="54" thickTop="1" thickBot="1">
      <c r="A138" s="137" t="s">
        <v>1056</v>
      </c>
      <c r="B138" s="138" t="s">
        <v>1968</v>
      </c>
      <c r="C138" s="133" t="s">
        <v>233</v>
      </c>
      <c r="D138" s="179">
        <f>VLOOKUP('433.5'!A88,'433.5'!A88:N244,14,FALSE)</f>
        <v>4704.7914715482739</v>
      </c>
    </row>
    <row r="139" spans="1:4" ht="54" thickTop="1" thickBot="1">
      <c r="A139" s="137" t="s">
        <v>1057</v>
      </c>
      <c r="B139" s="138" t="s">
        <v>1969</v>
      </c>
      <c r="C139" s="133" t="s">
        <v>233</v>
      </c>
      <c r="D139" s="179">
        <f>VLOOKUP('433.6'!A88,'433.6'!A88:N245,14,FALSE)</f>
        <v>4262.3599645561444</v>
      </c>
    </row>
    <row r="140" spans="1:4" ht="54" thickTop="1" thickBot="1">
      <c r="A140" s="137" t="s">
        <v>1058</v>
      </c>
      <c r="B140" s="138" t="s">
        <v>1970</v>
      </c>
      <c r="C140" s="133" t="s">
        <v>233</v>
      </c>
      <c r="D140" s="179">
        <f>VLOOKUP('433.7'!A88,'433.7'!A88:N246,14,FALSE)</f>
        <v>4967.157601694229</v>
      </c>
    </row>
    <row r="141" spans="1:4" ht="54" thickTop="1" thickBot="1">
      <c r="A141" s="137" t="s">
        <v>1059</v>
      </c>
      <c r="B141" s="138" t="s">
        <v>1212</v>
      </c>
      <c r="C141" s="133" t="s">
        <v>233</v>
      </c>
      <c r="D141" s="179">
        <f>VLOOKUP('433.8'!A88,'433.8'!A88:N247,14,FALSE)</f>
        <v>3140.3682970573873</v>
      </c>
    </row>
    <row r="142" spans="1:4" ht="54" thickTop="1" thickBot="1">
      <c r="A142" s="137" t="s">
        <v>1060</v>
      </c>
      <c r="B142" s="138" t="s">
        <v>1971</v>
      </c>
      <c r="C142" s="133" t="s">
        <v>387</v>
      </c>
      <c r="D142" s="179">
        <f>VLOOKUP('440.1'!A89,'440.1'!A89:N248,14,FALSE)</f>
        <v>260164.41126455486</v>
      </c>
    </row>
    <row r="143" spans="1:4" ht="54" thickTop="1" thickBot="1">
      <c r="A143" s="137" t="s">
        <v>1061</v>
      </c>
      <c r="B143" s="138" t="s">
        <v>1972</v>
      </c>
      <c r="C143" s="133" t="s">
        <v>387</v>
      </c>
      <c r="D143" s="179">
        <f>VLOOKUP('440.2'!A93,'440.2'!A93:N250,14,FALSE)</f>
        <v>260164.41126455486</v>
      </c>
    </row>
    <row r="144" spans="1:4" ht="54" thickTop="1" thickBot="1">
      <c r="A144" s="137" t="s">
        <v>1062</v>
      </c>
      <c r="B144" s="138" t="s">
        <v>1973</v>
      </c>
      <c r="C144" s="133" t="s">
        <v>387</v>
      </c>
      <c r="D144" s="179">
        <f>VLOOKUP('440.3'!A93,'440.3'!A93:N252,14,FALSE)</f>
        <v>260164.41126455486</v>
      </c>
    </row>
    <row r="145" spans="1:4" ht="54" thickTop="1" thickBot="1">
      <c r="A145" s="137" t="s">
        <v>1063</v>
      </c>
      <c r="B145" s="138" t="s">
        <v>1213</v>
      </c>
      <c r="C145" s="133" t="s">
        <v>387</v>
      </c>
      <c r="D145" s="179">
        <f>VLOOKUP('440.4'!A93,'440.4'!A93:N254,14,FALSE)</f>
        <v>279110.05865013931</v>
      </c>
    </row>
    <row r="146" spans="1:4" ht="54" thickTop="1" thickBot="1">
      <c r="A146" s="137" t="s">
        <v>1064</v>
      </c>
      <c r="B146" s="138" t="s">
        <v>1974</v>
      </c>
      <c r="C146" s="133" t="s">
        <v>387</v>
      </c>
      <c r="D146" s="179">
        <f>VLOOKUP('441.1'!A93,'441.1'!A93:N256,14,FALSE)</f>
        <v>259686.36787893972</v>
      </c>
    </row>
    <row r="147" spans="1:4" ht="54" thickTop="1" thickBot="1">
      <c r="A147" s="137" t="s">
        <v>1065</v>
      </c>
      <c r="B147" s="138" t="s">
        <v>1975</v>
      </c>
      <c r="C147" s="133" t="s">
        <v>387</v>
      </c>
      <c r="D147" s="179">
        <f>VLOOKUP('441.2'!A92,'441.2'!A92:N258,14,FALSE)</f>
        <v>260164.41126455486</v>
      </c>
    </row>
    <row r="148" spans="1:4" ht="54" thickTop="1" thickBot="1">
      <c r="A148" s="137" t="s">
        <v>1066</v>
      </c>
      <c r="B148" s="138" t="s">
        <v>1976</v>
      </c>
      <c r="C148" s="133" t="s">
        <v>387</v>
      </c>
      <c r="D148" s="179">
        <f>VLOOKUP('441.3'!A93,'441.3'!A93:N260,14,FALSE)</f>
        <v>260662.01317524374</v>
      </c>
    </row>
    <row r="149" spans="1:4" ht="54" thickTop="1" thickBot="1">
      <c r="A149" s="137" t="s">
        <v>1067</v>
      </c>
      <c r="B149" s="138" t="s">
        <v>1977</v>
      </c>
      <c r="C149" s="133" t="s">
        <v>387</v>
      </c>
      <c r="D149" s="179">
        <f>VLOOKUP('441.4'!A92,'441.4'!A92:N262,14,FALSE)</f>
        <v>279607.66056082817</v>
      </c>
    </row>
    <row r="150" spans="1:4" ht="54" thickTop="1" thickBot="1">
      <c r="A150" s="137" t="s">
        <v>1068</v>
      </c>
      <c r="B150" s="138" t="s">
        <v>1957</v>
      </c>
      <c r="C150" s="133" t="s">
        <v>387</v>
      </c>
      <c r="D150" s="179">
        <f>VLOOKUP('450.1'!A95,'450.1'!A95:N264,14,FALSE)</f>
        <v>290333.1044046242</v>
      </c>
    </row>
    <row r="151" spans="1:4" ht="54" thickTop="1" thickBot="1">
      <c r="A151" s="137" t="s">
        <v>1069</v>
      </c>
      <c r="B151" s="138" t="s">
        <v>1978</v>
      </c>
      <c r="C151" s="133" t="s">
        <v>387</v>
      </c>
      <c r="D151" s="179">
        <f>VLOOKUP('450.2'!A93,'450.2'!A93:N266,14,FALSE)</f>
        <v>289835.50249393535</v>
      </c>
    </row>
    <row r="152" spans="1:4" ht="54" thickTop="1" thickBot="1">
      <c r="A152" s="137" t="s">
        <v>1070</v>
      </c>
      <c r="B152" s="138" t="s">
        <v>1979</v>
      </c>
      <c r="C152" s="133" t="s">
        <v>387</v>
      </c>
      <c r="D152" s="179">
        <f>VLOOKUP('450.3'!A93,'450.3'!A93:N268,14,FALSE)</f>
        <v>289835.50249393535</v>
      </c>
    </row>
    <row r="153" spans="1:4" ht="54" thickTop="1" thickBot="1">
      <c r="A153" s="137" t="s">
        <v>1071</v>
      </c>
      <c r="B153" s="138" t="s">
        <v>1980</v>
      </c>
      <c r="C153" s="133" t="s">
        <v>387</v>
      </c>
      <c r="D153" s="179">
        <f>VLOOKUP('450.4'!A92,'450.4'!A92:N270,14,FALSE)</f>
        <v>290333.1044046242</v>
      </c>
    </row>
    <row r="154" spans="1:4" ht="63.75" customHeight="1" thickTop="1" thickBot="1">
      <c r="A154" s="137" t="s">
        <v>1072</v>
      </c>
      <c r="B154" s="138" t="s">
        <v>1981</v>
      </c>
      <c r="C154" s="133" t="s">
        <v>387</v>
      </c>
      <c r="D154" s="179">
        <f>VLOOKUP('450.5'!A92,'450.5'!A92:N272,14,FALSE)</f>
        <v>289835.50249393535</v>
      </c>
    </row>
    <row r="155" spans="1:4" ht="54" thickTop="1" thickBot="1">
      <c r="A155" s="137" t="s">
        <v>1073</v>
      </c>
      <c r="B155" s="138" t="s">
        <v>1982</v>
      </c>
      <c r="C155" s="133" t="s">
        <v>387</v>
      </c>
      <c r="D155" s="179">
        <f>VLOOKUP('450.6'!A93,'450.6'!A93:N274,14,FALSE)</f>
        <v>289835.50249393535</v>
      </c>
    </row>
    <row r="156" spans="1:4" ht="54" thickTop="1" thickBot="1">
      <c r="A156" s="137" t="s">
        <v>1074</v>
      </c>
      <c r="B156" s="138" t="s">
        <v>1983</v>
      </c>
      <c r="C156" s="133" t="s">
        <v>387</v>
      </c>
      <c r="D156" s="179">
        <f>VLOOKUP('450.7'!A93,'450.7'!A93:N275,14,FALSE)</f>
        <v>289835.50249393535</v>
      </c>
    </row>
    <row r="157" spans="1:4" ht="54" thickTop="1" thickBot="1">
      <c r="A157" s="137" t="s">
        <v>1075</v>
      </c>
      <c r="B157" s="138" t="s">
        <v>1984</v>
      </c>
      <c r="C157" s="133" t="s">
        <v>387</v>
      </c>
      <c r="D157" s="179">
        <f>VLOOKUP('450.8'!A93,'450.8'!A93:N276,14,FALSE)</f>
        <v>289835.50249393535</v>
      </c>
    </row>
    <row r="158" spans="1:4" ht="54" thickTop="1" thickBot="1">
      <c r="A158" s="137" t="s">
        <v>1584</v>
      </c>
      <c r="B158" s="138" t="s">
        <v>1615</v>
      </c>
      <c r="C158" s="133" t="s">
        <v>387</v>
      </c>
      <c r="D158" s="179">
        <f>VLOOKUP('450.10'!A92,'450.10'!A92:N277,14,FALSE)</f>
        <v>325429.54506580124</v>
      </c>
    </row>
    <row r="159" spans="1:4" ht="54" thickTop="1" thickBot="1">
      <c r="A159" s="137" t="s">
        <v>1586</v>
      </c>
      <c r="B159" s="138" t="s">
        <v>1616</v>
      </c>
      <c r="C159" s="133" t="s">
        <v>387</v>
      </c>
      <c r="D159" s="179">
        <f>VLOOKUP('450.11'!A92,'450.11'!A92:N278,14,FALSE)</f>
        <v>324931.94315511233</v>
      </c>
    </row>
    <row r="160" spans="1:4" ht="54" thickTop="1" thickBot="1">
      <c r="A160" s="137" t="s">
        <v>1588</v>
      </c>
      <c r="B160" s="138" t="s">
        <v>1617</v>
      </c>
      <c r="C160" s="133" t="s">
        <v>387</v>
      </c>
      <c r="D160" s="179">
        <f>VLOOKUP('450.12'!A92,'450.11'!A92:N279,14,FALSE)</f>
        <v>324931.94315511233</v>
      </c>
    </row>
    <row r="161" spans="1:4" ht="54" thickTop="1" thickBot="1">
      <c r="A161" s="137" t="s">
        <v>1076</v>
      </c>
      <c r="B161" s="138" t="s">
        <v>1985</v>
      </c>
      <c r="C161" s="133" t="s">
        <v>387</v>
      </c>
      <c r="D161" s="179">
        <f>VLOOKUP('451.1'!A92,'451.1'!A92:N280,14,FALSE)</f>
        <v>289835.50249393535</v>
      </c>
    </row>
    <row r="162" spans="1:4" ht="54" thickTop="1" thickBot="1">
      <c r="A162" s="137" t="s">
        <v>1077</v>
      </c>
      <c r="B162" s="138" t="s">
        <v>1986</v>
      </c>
      <c r="C162" s="133" t="s">
        <v>387</v>
      </c>
      <c r="D162" s="179">
        <f>VLOOKUP('451.2'!A93,'451.2'!A93:N281,14,FALSE)</f>
        <v>289835.50249393535</v>
      </c>
    </row>
    <row r="163" spans="1:4" ht="54" thickTop="1" thickBot="1">
      <c r="A163" s="137" t="s">
        <v>1078</v>
      </c>
      <c r="B163" s="138" t="s">
        <v>1987</v>
      </c>
      <c r="C163" s="133" t="s">
        <v>387</v>
      </c>
      <c r="D163" s="179">
        <f>VLOOKUP('451.3'!A92,'451.3'!A92:N282,14,FALSE)</f>
        <v>289835.50249393535</v>
      </c>
    </row>
    <row r="164" spans="1:4" ht="54" thickTop="1" thickBot="1">
      <c r="A164" s="137" t="s">
        <v>1079</v>
      </c>
      <c r="B164" s="138" t="s">
        <v>1988</v>
      </c>
      <c r="C164" s="133" t="s">
        <v>387</v>
      </c>
      <c r="D164" s="179">
        <f>VLOOKUP('451.4'!A92,'451.4'!A92:N283,14,FALSE)</f>
        <v>324931.94315511233</v>
      </c>
    </row>
    <row r="165" spans="1:4" ht="54" thickTop="1" thickBot="1">
      <c r="A165" s="137" t="s">
        <v>1080</v>
      </c>
      <c r="B165" s="138" t="s">
        <v>1989</v>
      </c>
      <c r="C165" s="133" t="s">
        <v>387</v>
      </c>
      <c r="D165" s="179">
        <f>VLOOKUP('452.1'!A93,'452.1'!A93:N284,14,FALSE)</f>
        <v>289357.45910832018</v>
      </c>
    </row>
    <row r="166" spans="1:4" ht="54" thickTop="1" thickBot="1">
      <c r="A166" s="137" t="s">
        <v>1081</v>
      </c>
      <c r="B166" s="138" t="s">
        <v>1990</v>
      </c>
      <c r="C166" s="133" t="s">
        <v>387</v>
      </c>
      <c r="D166" s="179">
        <f>VLOOKUP('452.2'!A93,'452.2'!A93:N285,14,FALSE)</f>
        <v>289357.45910832018</v>
      </c>
    </row>
    <row r="167" spans="1:4" ht="54" thickTop="1" thickBot="1">
      <c r="A167" s="137" t="s">
        <v>1082</v>
      </c>
      <c r="B167" s="138" t="s">
        <v>1991</v>
      </c>
      <c r="C167" s="133" t="s">
        <v>387</v>
      </c>
      <c r="D167" s="179">
        <f>VLOOKUP('452.3'!A92,'452.3'!A92:N286,14,FALSE)</f>
        <v>289357.45910832018</v>
      </c>
    </row>
    <row r="168" spans="1:4" ht="54" thickTop="1" thickBot="1">
      <c r="A168" s="137" t="s">
        <v>1083</v>
      </c>
      <c r="B168" s="138" t="s">
        <v>1992</v>
      </c>
      <c r="C168" s="133" t="s">
        <v>387</v>
      </c>
      <c r="D168" s="179">
        <f>VLOOKUP('452.4'!A93,'452.4'!A93:N287,14,FALSE)</f>
        <v>289357.45910832018</v>
      </c>
    </row>
    <row r="169" spans="1:4" ht="54" thickTop="1" thickBot="1">
      <c r="A169" s="137" t="s">
        <v>1084</v>
      </c>
      <c r="B169" s="138" t="s">
        <v>1214</v>
      </c>
      <c r="C169" s="133" t="s">
        <v>387</v>
      </c>
      <c r="D169" s="179">
        <f>VLOOKUP('453.1'!A92,'453.1'!A92:N288,14,FALSE)</f>
        <v>293271.45098362881</v>
      </c>
    </row>
    <row r="170" spans="1:4" ht="54" thickTop="1" thickBot="1">
      <c r="A170" s="137" t="s">
        <v>1085</v>
      </c>
      <c r="B170" s="138" t="s">
        <v>1993</v>
      </c>
      <c r="C170" s="133" t="s">
        <v>233</v>
      </c>
      <c r="D170" s="179">
        <f>VLOOKUP('460.1'!A87,'460.1'!A87:N289,14,FALSE)</f>
        <v>4866.5703243558537</v>
      </c>
    </row>
    <row r="171" spans="1:4" ht="54" thickTop="1" thickBot="1">
      <c r="A171" s="196" t="s">
        <v>2017</v>
      </c>
      <c r="B171" s="138" t="s">
        <v>2073</v>
      </c>
      <c r="C171" s="133" t="s">
        <v>233</v>
      </c>
      <c r="D171" s="179">
        <f>VLOOKUP('460.2'!A87,'460.2'!A87:N290,14,FALSE)</f>
        <v>2433.2851621779268</v>
      </c>
    </row>
    <row r="172" spans="1:4" ht="51.75" customHeight="1" thickTop="1" thickBot="1">
      <c r="A172" s="137" t="s">
        <v>1086</v>
      </c>
      <c r="B172" s="138" t="s">
        <v>1215</v>
      </c>
      <c r="C172" s="133" t="s">
        <v>387</v>
      </c>
      <c r="D172" s="179">
        <f>VLOOKUP('461.1'!A87,'461.1'!A87:N291,14,FALSE)</f>
        <v>90525.545253676377</v>
      </c>
    </row>
    <row r="173" spans="1:4" ht="54" thickTop="1" thickBot="1">
      <c r="A173" s="137" t="s">
        <v>1087</v>
      </c>
      <c r="B173" s="138" t="s">
        <v>1216</v>
      </c>
      <c r="C173" s="133" t="s">
        <v>387</v>
      </c>
      <c r="D173" s="179">
        <f>VLOOKUP('461.2'!A89,'461.2'!A89:N294,14,FALSE)</f>
        <v>109825.7175476805</v>
      </c>
    </row>
    <row r="174" spans="1:4" ht="54" thickTop="1" thickBot="1">
      <c r="A174" s="137" t="s">
        <v>1598</v>
      </c>
      <c r="B174" s="138" t="s">
        <v>2078</v>
      </c>
      <c r="C174" s="133" t="s">
        <v>387</v>
      </c>
      <c r="D174" s="179">
        <f>VLOOKUP('462.1.1'!A88,'462.1.1'!A88:N293,14,FALSE)</f>
        <v>141995.11358704342</v>
      </c>
    </row>
    <row r="175" spans="1:4" ht="54" thickTop="1" thickBot="1">
      <c r="A175" s="137" t="s">
        <v>1599</v>
      </c>
      <c r="B175" s="138" t="s">
        <v>2079</v>
      </c>
      <c r="C175" s="133" t="s">
        <v>387</v>
      </c>
      <c r="D175" s="179">
        <f>VLOOKUP('462.1.2'!A88,'462.1.2'!A88:N294,14,FALSE)</f>
        <v>145444.88653507683</v>
      </c>
    </row>
    <row r="176" spans="1:4" ht="54" thickTop="1" thickBot="1">
      <c r="A176" s="137" t="s">
        <v>1600</v>
      </c>
      <c r="B176" s="138" t="s">
        <v>2082</v>
      </c>
      <c r="C176" s="133" t="s">
        <v>387</v>
      </c>
      <c r="D176" s="179">
        <f>VLOOKUP('462.2.1'!A88,'462.2.1'!A88:N295,14,FALSE)</f>
        <v>155709.21683183659</v>
      </c>
    </row>
    <row r="177" spans="1:4" ht="54" thickTop="1" thickBot="1">
      <c r="A177" s="137" t="s">
        <v>1601</v>
      </c>
      <c r="B177" s="138" t="s">
        <v>2083</v>
      </c>
      <c r="C177" s="133" t="s">
        <v>387</v>
      </c>
      <c r="D177" s="179">
        <f>VLOOKUP('462.2.2'!A88,'462.2.2'!A88:N296,14,FALSE)</f>
        <v>159158.98977987003</v>
      </c>
    </row>
    <row r="178" spans="1:4" ht="54" thickTop="1" thickBot="1">
      <c r="A178" s="137" t="s">
        <v>1088</v>
      </c>
      <c r="B178" s="138" t="s">
        <v>1618</v>
      </c>
      <c r="C178" s="133" t="s">
        <v>233</v>
      </c>
      <c r="D178" s="179">
        <f>VLOOKUP('464.1'!A88,'464.1'!A88:N297,14,FALSE)</f>
        <v>12411.634667774091</v>
      </c>
    </row>
    <row r="179" spans="1:4" ht="54" thickTop="1" thickBot="1">
      <c r="A179" s="137" t="s">
        <v>1089</v>
      </c>
      <c r="B179" s="138" t="s">
        <v>1619</v>
      </c>
      <c r="C179" s="133" t="s">
        <v>387</v>
      </c>
      <c r="D179" s="179">
        <f>VLOOKUP('465.1'!A92,'465.1'!A92:N298,14,FALSE)</f>
        <v>89476.182770921325</v>
      </c>
    </row>
    <row r="180" spans="1:4" ht="54" thickTop="1" thickBot="1">
      <c r="A180" s="137" t="s">
        <v>1602</v>
      </c>
      <c r="B180" s="138" t="s">
        <v>1620</v>
      </c>
      <c r="C180" s="133" t="s">
        <v>387</v>
      </c>
      <c r="D180" s="179">
        <f>VLOOKUP('465.2'!A92,'465.2'!A92:N299,14,FALSE)</f>
        <v>24146.134070236105</v>
      </c>
    </row>
    <row r="181" spans="1:4" ht="54" thickTop="1" thickBot="1">
      <c r="A181" s="137" t="s">
        <v>1090</v>
      </c>
      <c r="B181" s="138" t="s">
        <v>1621</v>
      </c>
      <c r="C181" s="133" t="s">
        <v>144</v>
      </c>
      <c r="D181" s="179">
        <f>VLOOKUP('466.1'!A92,'466.1'!A92:N300,14,FALSE)</f>
        <v>3447.0592080094348</v>
      </c>
    </row>
    <row r="182" spans="1:4" ht="54" thickTop="1" thickBot="1">
      <c r="A182" s="137" t="s">
        <v>1091</v>
      </c>
      <c r="B182" s="138" t="s">
        <v>1622</v>
      </c>
      <c r="C182" s="133" t="s">
        <v>144</v>
      </c>
      <c r="D182" s="179">
        <f>VLOOKUP('466.2'!A96,'466.2'!A96:N301,14,FALSE)</f>
        <v>4061.9105655840854</v>
      </c>
    </row>
    <row r="183" spans="1:4" ht="54" thickTop="1" thickBot="1">
      <c r="A183" s="139" t="s">
        <v>1092</v>
      </c>
      <c r="B183" s="140" t="s">
        <v>1735</v>
      </c>
      <c r="C183" s="133" t="s">
        <v>387</v>
      </c>
      <c r="D183" s="179">
        <f>VLOOKUP('500.1'!A95,'500.1'!A95:N302,14,FALSE)</f>
        <v>552990.54396579089</v>
      </c>
    </row>
    <row r="184" spans="1:4" ht="54" thickTop="1" thickBot="1">
      <c r="A184" s="137" t="s">
        <v>1624</v>
      </c>
      <c r="B184" s="138" t="s">
        <v>1736</v>
      </c>
      <c r="C184" s="133" t="s">
        <v>387</v>
      </c>
      <c r="D184" s="179">
        <f>VLOOKUP('500.2'!A95,'500.2'!A95:N303,14,FALSE)</f>
        <v>574822.38720789307</v>
      </c>
    </row>
    <row r="185" spans="1:4" ht="57.75" thickTop="1" thickBot="1">
      <c r="A185" s="137" t="s">
        <v>1093</v>
      </c>
      <c r="B185" s="138" t="s">
        <v>1875</v>
      </c>
      <c r="C185" s="133" t="s">
        <v>377</v>
      </c>
      <c r="D185" s="179">
        <f>VLOOKUP('501.1'!A88,'501.1'!A88:N304,14,FALSE)</f>
        <v>917.67154067295155</v>
      </c>
    </row>
    <row r="186" spans="1:4" ht="57.75" thickTop="1" thickBot="1">
      <c r="A186" s="137" t="s">
        <v>1626</v>
      </c>
      <c r="B186" s="138" t="s">
        <v>1876</v>
      </c>
      <c r="C186" s="133" t="s">
        <v>377</v>
      </c>
      <c r="D186" s="179">
        <f>VLOOKUP('501.10'!A88,'501.10'!A88:N305,14,FALSE)</f>
        <v>816.39061537280531</v>
      </c>
    </row>
    <row r="187" spans="1:4" ht="57.75" thickTop="1" thickBot="1">
      <c r="A187" s="137" t="s">
        <v>1627</v>
      </c>
      <c r="B187" s="138" t="s">
        <v>1877</v>
      </c>
      <c r="C187" s="133" t="s">
        <v>377</v>
      </c>
      <c r="D187" s="179">
        <f>VLOOKUP('501.20'!A88,'501.20'!A88:N306,14,FALSE)</f>
        <v>767.52573898015521</v>
      </c>
    </row>
    <row r="188" spans="1:4" ht="54" thickTop="1" thickBot="1">
      <c r="A188" s="137" t="s">
        <v>1628</v>
      </c>
      <c r="B188" s="138" t="s">
        <v>1737</v>
      </c>
      <c r="C188" s="133" t="s">
        <v>387</v>
      </c>
      <c r="D188" s="179">
        <f>VLOOKUP('505.1'!A84,'505.1'!A84:N307,14,FALSE)</f>
        <v>500852.14582507097</v>
      </c>
    </row>
    <row r="189" spans="1:4" ht="54" thickTop="1" thickBot="1">
      <c r="A189" s="137" t="s">
        <v>1094</v>
      </c>
      <c r="B189" s="138" t="s">
        <v>1738</v>
      </c>
      <c r="C189" s="133" t="s">
        <v>233</v>
      </c>
      <c r="D189" s="179">
        <f>VLOOKUP('510.1'!A84,'510.1'!A84:N308,14,FALSE)</f>
        <v>120394.72196855786</v>
      </c>
    </row>
    <row r="190" spans="1:4" ht="54" thickTop="1" thickBot="1">
      <c r="A190" s="137" t="s">
        <v>1632</v>
      </c>
      <c r="B190" s="138" t="s">
        <v>1217</v>
      </c>
      <c r="C190" s="133" t="s">
        <v>387</v>
      </c>
      <c r="D190" s="179">
        <f>VLOOKUP('600.1.1'!A85,'600.1.1'!A85:N311,14,FALSE)</f>
        <v>21734.69975287707</v>
      </c>
    </row>
    <row r="191" spans="1:4" ht="54" thickTop="1" thickBot="1">
      <c r="A191" s="137" t="s">
        <v>1633</v>
      </c>
      <c r="B191" s="138" t="s">
        <v>1739</v>
      </c>
      <c r="C191" s="133" t="s">
        <v>387</v>
      </c>
      <c r="D191" s="179">
        <f>VLOOKUP('600.2.1'!A88,'600.2.1'!A88:N310,14,FALSE)</f>
        <v>106437.97510636842</v>
      </c>
    </row>
    <row r="192" spans="1:4" ht="54" thickTop="1" thickBot="1">
      <c r="A192" s="137" t="s">
        <v>1634</v>
      </c>
      <c r="B192" s="138" t="s">
        <v>1740</v>
      </c>
      <c r="C192" s="133" t="s">
        <v>387</v>
      </c>
      <c r="D192" s="179">
        <f>VLOOKUP('600.2.2'!A90,'600.2.2'!A90:N312,14,FALSE)</f>
        <v>148802.32837293856</v>
      </c>
    </row>
    <row r="193" spans="1:4" ht="54" thickTop="1" thickBot="1">
      <c r="A193" s="137" t="s">
        <v>1635</v>
      </c>
      <c r="B193" s="138" t="s">
        <v>1741</v>
      </c>
      <c r="C193" s="133" t="s">
        <v>387</v>
      </c>
      <c r="D193" s="179">
        <f>VLOOKUP('600.2.3'!A89,'600.2.3'!A89:N312,14,FALSE)</f>
        <v>19712.690660149492</v>
      </c>
    </row>
    <row r="194" spans="1:4" ht="54" thickTop="1" thickBot="1">
      <c r="A194" s="137" t="s">
        <v>1636</v>
      </c>
      <c r="B194" s="138" t="s">
        <v>1742</v>
      </c>
      <c r="C194" s="133" t="s">
        <v>387</v>
      </c>
      <c r="D194" s="179">
        <f>VLOOKUP('600.2.4'!A88,'600.2.4'!A88:N312,14,FALSE)</f>
        <v>25777.791460316734</v>
      </c>
    </row>
    <row r="195" spans="1:4" ht="54" thickTop="1" thickBot="1">
      <c r="A195" s="137" t="s">
        <v>1095</v>
      </c>
      <c r="B195" s="138" t="s">
        <v>2094</v>
      </c>
      <c r="C195" s="133" t="s">
        <v>387</v>
      </c>
      <c r="D195" s="179">
        <f>VLOOKUP('610.1'!A89,'610.1'!A89:N314,14,FALSE)</f>
        <v>64458.927802364764</v>
      </c>
    </row>
    <row r="196" spans="1:4" ht="54" thickTop="1" thickBot="1">
      <c r="A196" s="137" t="s">
        <v>1096</v>
      </c>
      <c r="B196" s="138" t="s">
        <v>1743</v>
      </c>
      <c r="C196" s="133" t="s">
        <v>387</v>
      </c>
      <c r="D196" s="179">
        <f>VLOOKUP('610.2'!A89,'610.2'!A89:N315,14,FALSE)</f>
        <v>64458.927802364764</v>
      </c>
    </row>
    <row r="197" spans="1:4" ht="54" thickTop="1" thickBot="1">
      <c r="A197" s="137" t="s">
        <v>1638</v>
      </c>
      <c r="B197" s="138" t="s">
        <v>1744</v>
      </c>
      <c r="C197" s="133" t="s">
        <v>387</v>
      </c>
      <c r="D197" s="179">
        <f>VLOOKUP('610.3'!A89,'610.3'!A89:N316,14,FALSE)</f>
        <v>101004.90415448192</v>
      </c>
    </row>
    <row r="198" spans="1:4" ht="54" thickTop="1" thickBot="1">
      <c r="A198" s="137" t="s">
        <v>1640</v>
      </c>
      <c r="B198" s="138" t="s">
        <v>1745</v>
      </c>
      <c r="C198" s="133" t="s">
        <v>387</v>
      </c>
      <c r="D198" s="179">
        <f>VLOOKUP('610.4'!A89,'610.4'!A89:N317,14,FALSE)</f>
        <v>122323.39035988363</v>
      </c>
    </row>
    <row r="199" spans="1:4" ht="54" thickTop="1" thickBot="1">
      <c r="A199" s="137" t="s">
        <v>1642</v>
      </c>
      <c r="B199" s="138" t="s">
        <v>1218</v>
      </c>
      <c r="C199" s="133" t="s">
        <v>387</v>
      </c>
      <c r="D199" s="179">
        <f>VLOOKUP('610.5'!A89,'610.5'!A89:N318,14,FALSE)</f>
        <v>67972.310726641517</v>
      </c>
    </row>
    <row r="200" spans="1:4" ht="54" thickTop="1" thickBot="1">
      <c r="A200" s="137" t="s">
        <v>1644</v>
      </c>
      <c r="B200" s="138" t="s">
        <v>1746</v>
      </c>
      <c r="C200" s="133" t="s">
        <v>387</v>
      </c>
      <c r="D200" s="179">
        <f>VLOOKUP('610.6'!A89,'610.6'!A89:N319,14,FALSE)</f>
        <v>112436.58195505073</v>
      </c>
    </row>
    <row r="201" spans="1:4" ht="54" thickTop="1" thickBot="1">
      <c r="A201" s="137" t="s">
        <v>1646</v>
      </c>
      <c r="B201" s="138" t="s">
        <v>1747</v>
      </c>
      <c r="C201" s="133" t="s">
        <v>387</v>
      </c>
      <c r="D201" s="179">
        <f>VLOOKUP('610.7'!A89,'610.7'!A89:N320,14,FALSE)</f>
        <v>103260.24475223315</v>
      </c>
    </row>
    <row r="202" spans="1:4" ht="54" thickTop="1" thickBot="1">
      <c r="A202" s="137" t="s">
        <v>1097</v>
      </c>
      <c r="B202" s="138" t="s">
        <v>1748</v>
      </c>
      <c r="C202" s="133" t="s">
        <v>144</v>
      </c>
      <c r="D202" s="179">
        <f>VLOOKUP('620.1'!A88,'620.1'!A88:N321,14,FALSE)</f>
        <v>358549.4763016252</v>
      </c>
    </row>
    <row r="203" spans="1:4" ht="54" thickTop="1" thickBot="1">
      <c r="A203" s="137" t="s">
        <v>1098</v>
      </c>
      <c r="B203" s="138" t="s">
        <v>1878</v>
      </c>
      <c r="C203" s="133" t="s">
        <v>144</v>
      </c>
      <c r="D203" s="179">
        <f>VLOOKUP('620.2'!A88,'620.2'!A88:N322,14,FALSE)</f>
        <v>358549.4763016252</v>
      </c>
    </row>
    <row r="204" spans="1:4" ht="54" thickTop="1" thickBot="1">
      <c r="A204" s="137" t="s">
        <v>1099</v>
      </c>
      <c r="B204" s="138" t="s">
        <v>1749</v>
      </c>
      <c r="C204" s="133" t="s">
        <v>1845</v>
      </c>
      <c r="D204" s="179">
        <f>VLOOKUP('620.3'!A91,'620.3'!A91:N321,14,FALSE)</f>
        <v>65811089.63166517</v>
      </c>
    </row>
    <row r="205" spans="1:4" ht="54" thickTop="1" thickBot="1">
      <c r="A205" s="137" t="s">
        <v>1650</v>
      </c>
      <c r="B205" s="138" t="s">
        <v>1750</v>
      </c>
      <c r="C205" s="133" t="s">
        <v>144</v>
      </c>
      <c r="D205" s="179">
        <f>VLOOKUP('621.1.1'!A95,'621.1.1'!A95:N325,14,FALSE)</f>
        <v>2482827.7934340602</v>
      </c>
    </row>
    <row r="206" spans="1:4" ht="54" thickTop="1" thickBot="1">
      <c r="A206" s="137" t="s">
        <v>1652</v>
      </c>
      <c r="B206" s="138" t="s">
        <v>1751</v>
      </c>
      <c r="C206" s="133" t="s">
        <v>144</v>
      </c>
      <c r="D206" s="179">
        <f>VLOOKUP('621.1.2'!A99,'621.1.2'!A99:N326,14,FALSE)</f>
        <v>3657750.5127252047</v>
      </c>
    </row>
    <row r="207" spans="1:4" ht="54" thickTop="1" thickBot="1">
      <c r="A207" s="137" t="s">
        <v>1100</v>
      </c>
      <c r="B207" s="138" t="s">
        <v>1752</v>
      </c>
      <c r="C207" s="133" t="s">
        <v>387</v>
      </c>
      <c r="D207" s="179">
        <f>VLOOKUP('621.2'!A89,'621.2'!A89:N326,14,FALSE)</f>
        <v>2559880.813647625</v>
      </c>
    </row>
    <row r="208" spans="1:4" ht="54" thickTop="1" thickBot="1">
      <c r="A208" s="137" t="s">
        <v>1101</v>
      </c>
      <c r="B208" s="138" t="s">
        <v>1753</v>
      </c>
      <c r="C208" s="133" t="s">
        <v>144</v>
      </c>
      <c r="D208" s="179">
        <f>VLOOKUP('621.3'!A93,'621.3'!A93:N327,14,FALSE)</f>
        <v>63130323.138598323</v>
      </c>
    </row>
    <row r="209" spans="1:4" ht="54" thickTop="1" thickBot="1">
      <c r="A209" s="137" t="s">
        <v>1102</v>
      </c>
      <c r="B209" s="138" t="s">
        <v>1754</v>
      </c>
      <c r="C209" s="133" t="s">
        <v>387</v>
      </c>
      <c r="D209" s="179">
        <f>VLOOKUP('621.4'!A93,'621.4'!A93:N328,14,FALSE)</f>
        <v>55081934.004800335</v>
      </c>
    </row>
    <row r="210" spans="1:4" ht="54" thickTop="1" thickBot="1">
      <c r="A210" s="137" t="s">
        <v>1103</v>
      </c>
      <c r="B210" s="138" t="s">
        <v>1755</v>
      </c>
      <c r="C210" s="133" t="s">
        <v>144</v>
      </c>
      <c r="D210" s="179">
        <f>VLOOKUP('621.5'!A89,'621.5'!A89:N329,14,FALSE)</f>
        <v>3967721.7411962249</v>
      </c>
    </row>
    <row r="211" spans="1:4" ht="54" thickTop="1" thickBot="1">
      <c r="A211" s="137" t="s">
        <v>1656</v>
      </c>
      <c r="B211" s="138" t="s">
        <v>1756</v>
      </c>
      <c r="C211" s="133" t="s">
        <v>144</v>
      </c>
      <c r="D211" s="179">
        <f>VLOOKUP('621.5.1'!A89,'621.5.1'!A89:N330,14,FALSE)</f>
        <v>574310.5208967377</v>
      </c>
    </row>
    <row r="212" spans="1:4" ht="54" thickTop="1" thickBot="1">
      <c r="A212" s="137" t="s">
        <v>1104</v>
      </c>
      <c r="B212" s="138" t="s">
        <v>1757</v>
      </c>
      <c r="C212" s="133" t="s">
        <v>1845</v>
      </c>
      <c r="D212" s="179">
        <f>VLOOKUP('621.6'!A98,'621.6'!A98:N331,14,FALSE)</f>
        <v>61461662.124992549</v>
      </c>
    </row>
    <row r="213" spans="1:4" ht="54" thickTop="1" thickBot="1">
      <c r="A213" s="137" t="s">
        <v>1731</v>
      </c>
      <c r="B213" s="138" t="s">
        <v>1758</v>
      </c>
      <c r="C213" s="133" t="s">
        <v>1845</v>
      </c>
      <c r="D213" s="179">
        <f>VLOOKUP('621.7'!A89,'621.7'!A89:N332,14,FALSE)</f>
        <v>635276.70255676168</v>
      </c>
    </row>
    <row r="214" spans="1:4" ht="54" thickTop="1" thickBot="1">
      <c r="A214" s="137" t="s">
        <v>1105</v>
      </c>
      <c r="B214" s="138" t="s">
        <v>1994</v>
      </c>
      <c r="C214" s="133" t="s">
        <v>233</v>
      </c>
      <c r="D214" s="179">
        <f>VLOOKUP('622.1'!A89,'622.1'!A89:N333,14,FALSE)</f>
        <v>107100.99101439392</v>
      </c>
    </row>
    <row r="215" spans="1:4" ht="54" thickTop="1" thickBot="1">
      <c r="A215" s="137" t="s">
        <v>1106</v>
      </c>
      <c r="B215" s="138" t="s">
        <v>1759</v>
      </c>
      <c r="C215" s="133" t="s">
        <v>233</v>
      </c>
      <c r="D215" s="179">
        <f>VLOOKUP('622.2'!A89,'622.2'!A89:N335,14,FALSE)</f>
        <v>357003.04530946625</v>
      </c>
    </row>
    <row r="216" spans="1:4" ht="54" thickTop="1" thickBot="1">
      <c r="A216" s="137" t="s">
        <v>1107</v>
      </c>
      <c r="B216" s="138" t="s">
        <v>1760</v>
      </c>
      <c r="C216" s="133" t="s">
        <v>233</v>
      </c>
      <c r="D216" s="179">
        <f>VLOOKUP('622.3'!A89,'622.3'!A89:N336,14,FALSE)</f>
        <v>824922.2812715664</v>
      </c>
    </row>
    <row r="217" spans="1:4" ht="54" thickTop="1" thickBot="1">
      <c r="A217" s="137" t="s">
        <v>1108</v>
      </c>
      <c r="B217" s="138" t="s">
        <v>1761</v>
      </c>
      <c r="C217" s="133" t="s">
        <v>233</v>
      </c>
      <c r="D217" s="179">
        <f>VLOOKUP('622.4'!A89,'622.4'!A89:N337,14,FALSE)</f>
        <v>835726.00982885179</v>
      </c>
    </row>
    <row r="218" spans="1:4" ht="54" thickTop="1" thickBot="1">
      <c r="A218" s="137" t="s">
        <v>1109</v>
      </c>
      <c r="B218" s="138" t="s">
        <v>1762</v>
      </c>
      <c r="C218" s="133" t="s">
        <v>144</v>
      </c>
      <c r="D218" s="179">
        <f>VLOOKUP('622.5'!A89,'622.5'!A89:N338,14,FALSE)</f>
        <v>80155.947286556606</v>
      </c>
    </row>
    <row r="219" spans="1:4" ht="54" thickTop="1" thickBot="1">
      <c r="A219" s="137" t="s">
        <v>1110</v>
      </c>
      <c r="B219" s="138" t="s">
        <v>1763</v>
      </c>
      <c r="C219" s="133" t="s">
        <v>144</v>
      </c>
      <c r="D219" s="179">
        <f>VLOOKUP('623.1'!A103,'623.1'!A103:N339,14,FALSE)</f>
        <v>468939.15862373653</v>
      </c>
    </row>
    <row r="220" spans="1:4" ht="54" thickTop="1" thickBot="1">
      <c r="A220" s="137" t="s">
        <v>1111</v>
      </c>
      <c r="B220" s="138" t="s">
        <v>1219</v>
      </c>
      <c r="C220" s="133" t="s">
        <v>1995</v>
      </c>
      <c r="D220" s="179">
        <f>VLOOKUP('623.2'!A89,'623.2'!A89:N340,14,FALSE)</f>
        <v>2771696.3149410607</v>
      </c>
    </row>
    <row r="221" spans="1:4" ht="54" thickTop="1" thickBot="1">
      <c r="A221" s="137" t="s">
        <v>1112</v>
      </c>
      <c r="B221" s="138" t="s">
        <v>2114</v>
      </c>
      <c r="C221" s="133" t="s">
        <v>387</v>
      </c>
      <c r="D221" s="179">
        <f>VLOOKUP('630.1'!A89,'630.1'!A89:N341,14,FALSE)</f>
        <v>1101896.0217824806</v>
      </c>
    </row>
    <row r="222" spans="1:4" ht="54" thickTop="1" thickBot="1">
      <c r="A222" s="137" t="s">
        <v>1113</v>
      </c>
      <c r="B222" s="138" t="s">
        <v>2115</v>
      </c>
      <c r="C222" s="133" t="s">
        <v>387</v>
      </c>
      <c r="D222" s="179">
        <f>VLOOKUP('630.2'!A89,'630.2'!A89:N342,14,FALSE)</f>
        <v>1066575.4248204324</v>
      </c>
    </row>
    <row r="223" spans="1:4" ht="54" thickTop="1" thickBot="1">
      <c r="A223" s="137" t="s">
        <v>1114</v>
      </c>
      <c r="B223" s="138" t="s">
        <v>2116</v>
      </c>
      <c r="C223" s="133" t="s">
        <v>387</v>
      </c>
      <c r="D223" s="179">
        <f>VLOOKUP('630.3'!A89,'630.3'!A89:N343,14,FALSE)</f>
        <v>691895.53880046098</v>
      </c>
    </row>
    <row r="224" spans="1:4" ht="54" thickTop="1" thickBot="1">
      <c r="A224" s="137" t="s">
        <v>1115</v>
      </c>
      <c r="B224" s="138" t="s">
        <v>2117</v>
      </c>
      <c r="C224" s="133" t="s">
        <v>387</v>
      </c>
      <c r="D224" s="179">
        <f>VLOOKUP('630.4'!A89,'630.4'!A89:N344,14,FALSE)</f>
        <v>543117.8373831861</v>
      </c>
    </row>
    <row r="225" spans="1:4" ht="54" thickTop="1" thickBot="1">
      <c r="A225" s="137" t="s">
        <v>1116</v>
      </c>
      <c r="B225" s="138" t="s">
        <v>2118</v>
      </c>
      <c r="C225" s="133" t="s">
        <v>387</v>
      </c>
      <c r="D225" s="179">
        <f>VLOOKUP('630.5'!A93,'630.5'!A93:N345,14,FALSE)</f>
        <v>467378.55281063513</v>
      </c>
    </row>
    <row r="226" spans="1:4" ht="54" thickTop="1" thickBot="1">
      <c r="A226" s="137" t="s">
        <v>1117</v>
      </c>
      <c r="B226" s="138" t="s">
        <v>2119</v>
      </c>
      <c r="C226" s="133" t="s">
        <v>387</v>
      </c>
      <c r="D226" s="179">
        <f>VLOOKUP('630.6'!A93,'630.6'!A89:N346,14,FALSE)</f>
        <v>418735.47025371401</v>
      </c>
    </row>
    <row r="227" spans="1:4" ht="54" thickTop="1" thickBot="1">
      <c r="A227" s="137" t="s">
        <v>1118</v>
      </c>
      <c r="B227" s="138" t="s">
        <v>2120</v>
      </c>
      <c r="C227" s="133" t="s">
        <v>387</v>
      </c>
      <c r="D227" s="179">
        <f>VLOOKUP('630.7'!A93,'630.7'!A90:N347,14,FALSE)</f>
        <v>291847.50936984026</v>
      </c>
    </row>
    <row r="228" spans="1:4" ht="54" thickTop="1" thickBot="1">
      <c r="A228" s="137" t="s">
        <v>1119</v>
      </c>
      <c r="B228" s="138" t="s">
        <v>1764</v>
      </c>
      <c r="C228" s="133" t="s">
        <v>144</v>
      </c>
      <c r="D228" s="179">
        <f>VLOOKUP('632.1'!A90,'632.1'!A90:N349,14,FALSE)</f>
        <v>351166.22914306243</v>
      </c>
    </row>
    <row r="229" spans="1:4" ht="54" thickTop="1" thickBot="1">
      <c r="A229" s="137" t="s">
        <v>1659</v>
      </c>
      <c r="B229" s="138" t="s">
        <v>1765</v>
      </c>
      <c r="C229" s="133" t="s">
        <v>144</v>
      </c>
      <c r="D229" s="179">
        <f>VLOOKUP('632.2'!A90,'632.2'!A90:N350,14,FALSE)</f>
        <v>360197.20234683296</v>
      </c>
    </row>
    <row r="230" spans="1:4" ht="54" thickTop="1" thickBot="1">
      <c r="A230" s="137" t="s">
        <v>1662</v>
      </c>
      <c r="B230" s="138" t="s">
        <v>1766</v>
      </c>
      <c r="C230" s="133" t="s">
        <v>377</v>
      </c>
      <c r="D230" s="179">
        <f>VLOOKUP('640.1'!A90,'640.1'!A90:N351,14,FALSE)</f>
        <v>5942.5912949801677</v>
      </c>
    </row>
    <row r="231" spans="1:4" ht="54" thickTop="1" thickBot="1">
      <c r="A231" s="137" t="s">
        <v>1663</v>
      </c>
      <c r="B231" s="138" t="s">
        <v>1767</v>
      </c>
      <c r="C231" s="133" t="s">
        <v>377</v>
      </c>
      <c r="D231" s="179">
        <f>VLOOKUP('640.2'!A90,'640.2'!A90:N352,14,FALSE)</f>
        <v>6000.1825434223201</v>
      </c>
    </row>
    <row r="232" spans="1:4" ht="54" thickTop="1" thickBot="1">
      <c r="A232" s="137" t="s">
        <v>1120</v>
      </c>
      <c r="B232" s="138" t="s">
        <v>1768</v>
      </c>
      <c r="C232" s="133" t="s">
        <v>1664</v>
      </c>
      <c r="D232" s="179">
        <f>VLOOKUP('641.1'!A90,'641.1'!A90:N353,14,FALSE)</f>
        <v>1921.222430370716</v>
      </c>
    </row>
    <row r="233" spans="1:4" ht="54" thickTop="1" thickBot="1">
      <c r="A233" s="137" t="s">
        <v>1121</v>
      </c>
      <c r="B233" s="138" t="s">
        <v>1768</v>
      </c>
      <c r="C233" s="133" t="s">
        <v>377</v>
      </c>
      <c r="D233" s="179">
        <f>VLOOKUP('641.2'!A90,'641.2'!A90:N354,14,FALSE)</f>
        <v>41062.207818923773</v>
      </c>
    </row>
    <row r="234" spans="1:4" ht="54" thickTop="1" thickBot="1">
      <c r="A234" s="137" t="s">
        <v>1122</v>
      </c>
      <c r="B234" s="138" t="s">
        <v>1769</v>
      </c>
      <c r="C234" s="133" t="s">
        <v>1845</v>
      </c>
      <c r="D234" s="179">
        <f>VLOOKUP('642.1'!A90,'642.1'!A90:N355,14,FALSE)</f>
        <v>519908.87376624055</v>
      </c>
    </row>
    <row r="235" spans="1:4" ht="54" thickTop="1" thickBot="1">
      <c r="A235" s="137" t="s">
        <v>1123</v>
      </c>
      <c r="B235" s="138" t="s">
        <v>1770</v>
      </c>
      <c r="C235" s="133" t="s">
        <v>144</v>
      </c>
      <c r="D235" s="179">
        <f>VLOOKUP('642.2'!A90,'642.2'!A90:N356,14,FALSE)</f>
        <v>54232.37875923601</v>
      </c>
    </row>
    <row r="236" spans="1:4" ht="54" thickTop="1" thickBot="1">
      <c r="A236" s="137" t="s">
        <v>1124</v>
      </c>
      <c r="B236" s="138" t="s">
        <v>1771</v>
      </c>
      <c r="C236" s="133" t="s">
        <v>377</v>
      </c>
      <c r="D236" s="179">
        <f>VLOOKUP('650.1'!A95,'650.1'!A95:N358,14,FALSE)</f>
        <v>11236.1445409811</v>
      </c>
    </row>
    <row r="237" spans="1:4" ht="54" thickTop="1" thickBot="1">
      <c r="A237" s="137" t="s">
        <v>1125</v>
      </c>
      <c r="B237" s="138" t="s">
        <v>2127</v>
      </c>
      <c r="C237" s="133" t="s">
        <v>377</v>
      </c>
      <c r="D237" s="179">
        <f>VLOOKUP('650.2'!A93,'650.2'!A93:N359,14,FALSE)</f>
        <v>11063.685546047973</v>
      </c>
    </row>
    <row r="238" spans="1:4" ht="54" thickTop="1" thickBot="1">
      <c r="A238" s="137" t="s">
        <v>1126</v>
      </c>
      <c r="B238" s="138" t="s">
        <v>1772</v>
      </c>
      <c r="C238" s="133" t="s">
        <v>377</v>
      </c>
      <c r="D238" s="201">
        <f>VLOOKUP('650.3'!A90,'650.3'!A90:N360,14,FALSE)</f>
        <v>0.5835050510442259</v>
      </c>
    </row>
    <row r="239" spans="1:4" ht="54" thickTop="1" thickBot="1">
      <c r="A239" s="137" t="s">
        <v>1127</v>
      </c>
      <c r="B239" s="138" t="s">
        <v>2131</v>
      </c>
      <c r="C239" s="133" t="s">
        <v>377</v>
      </c>
      <c r="D239" s="179">
        <f>VLOOKUP('650.4'!A93,'650.4'!A93:N361,14,FALSE)</f>
        <v>4471.4081327624317</v>
      </c>
    </row>
    <row r="240" spans="1:4" ht="57.75" thickTop="1" thickBot="1">
      <c r="A240" s="137" t="s">
        <v>1128</v>
      </c>
      <c r="B240" s="138" t="s">
        <v>1773</v>
      </c>
      <c r="C240" s="133" t="s">
        <v>233</v>
      </c>
      <c r="D240" s="179">
        <f>VLOOKUP('660.1'!A87,'660.1'!A87:N362,14,FALSE)</f>
        <v>344482.34641355276</v>
      </c>
    </row>
    <row r="241" spans="1:4" ht="76.5" thickTop="1" thickBot="1">
      <c r="A241" s="137" t="s">
        <v>1129</v>
      </c>
      <c r="B241" s="138" t="s">
        <v>1880</v>
      </c>
      <c r="C241" s="133" t="s">
        <v>144</v>
      </c>
      <c r="D241" s="179">
        <f>VLOOKUP('660.2'!A87,'660.2'!A87:N363,14,FALSE)</f>
        <v>397980.81345118565</v>
      </c>
    </row>
    <row r="242" spans="1:4" ht="54" thickTop="1" thickBot="1">
      <c r="A242" s="137" t="s">
        <v>1677</v>
      </c>
      <c r="B242" s="138" t="s">
        <v>1774</v>
      </c>
      <c r="C242" s="133" t="s">
        <v>144</v>
      </c>
      <c r="D242" s="179">
        <f>VLOOKUP('661.1'!A87,'661.1'!A87:N364,14,FALSE)</f>
        <v>615577.28759673575</v>
      </c>
    </row>
    <row r="243" spans="1:4" ht="54" thickTop="1" thickBot="1">
      <c r="A243" s="137" t="s">
        <v>1130</v>
      </c>
      <c r="B243" s="138" t="s">
        <v>1775</v>
      </c>
      <c r="C243" s="133" t="s">
        <v>144</v>
      </c>
      <c r="D243" s="179">
        <f>VLOOKUP('662.1'!A87,'662.1'!A87:N365,14,FALSE)</f>
        <v>405436.19513067021</v>
      </c>
    </row>
    <row r="244" spans="1:4" ht="54" thickTop="1" thickBot="1">
      <c r="A244" s="137" t="s">
        <v>1131</v>
      </c>
      <c r="B244" s="138" t="s">
        <v>1776</v>
      </c>
      <c r="C244" s="133" t="s">
        <v>144</v>
      </c>
      <c r="D244" s="179">
        <f>VLOOKUP('662.2'!A87,'662.2'!A87:N366,14,FALSE)</f>
        <v>405436.19513067021</v>
      </c>
    </row>
    <row r="245" spans="1:4" ht="54" thickTop="1" thickBot="1">
      <c r="A245" s="137" t="s">
        <v>1678</v>
      </c>
      <c r="B245" s="138" t="s">
        <v>1777</v>
      </c>
      <c r="C245" s="133" t="s">
        <v>144</v>
      </c>
      <c r="D245" s="179">
        <f>VLOOKUP('663.1'!A87,'663.1'!A87:N367,14,FALSE)</f>
        <v>21069.75179407874</v>
      </c>
    </row>
    <row r="246" spans="1:4" ht="54" thickTop="1" thickBot="1">
      <c r="A246" s="137" t="s">
        <v>1132</v>
      </c>
      <c r="B246" s="138" t="s">
        <v>1778</v>
      </c>
      <c r="C246" s="133" t="s">
        <v>387</v>
      </c>
      <c r="D246" s="179">
        <f>VLOOKUP('670.1'!A87,'670.1'!A87:N368,14,FALSE)</f>
        <v>311891.74412331905</v>
      </c>
    </row>
    <row r="247" spans="1:4" ht="54" thickTop="1" thickBot="1">
      <c r="A247" s="137" t="s">
        <v>1133</v>
      </c>
      <c r="B247" s="138" t="s">
        <v>1779</v>
      </c>
      <c r="C247" s="133" t="s">
        <v>387</v>
      </c>
      <c r="D247" s="179">
        <f>VLOOKUP('670.2'!A87,'670.2'!A87:N369,14,FALSE)</f>
        <v>262951.23183801334</v>
      </c>
    </row>
    <row r="248" spans="1:4" ht="54" thickTop="1" thickBot="1">
      <c r="A248" s="137" t="s">
        <v>1680</v>
      </c>
      <c r="B248" s="138" t="s">
        <v>1780</v>
      </c>
      <c r="C248" s="133" t="s">
        <v>387</v>
      </c>
      <c r="D248" s="179">
        <f>VLOOKUP('670.3'!A87,'670.3'!A87:N370,14,FALSE)</f>
        <v>268299.77708230261</v>
      </c>
    </row>
    <row r="249" spans="1:4" ht="54" thickTop="1" thickBot="1">
      <c r="A249" s="137" t="s">
        <v>1681</v>
      </c>
      <c r="B249" s="138" t="s">
        <v>1781</v>
      </c>
      <c r="C249" s="133" t="s">
        <v>387</v>
      </c>
      <c r="D249" s="179">
        <f>VLOOKUP('670.4'!A87,'670.4'!A87:N371,14,FALSE)</f>
        <v>270910.58329958504</v>
      </c>
    </row>
    <row r="250" spans="1:4" ht="54" thickTop="1" thickBot="1">
      <c r="A250" s="137" t="s">
        <v>1682</v>
      </c>
      <c r="B250" s="138" t="s">
        <v>1782</v>
      </c>
      <c r="C250" s="133" t="s">
        <v>387</v>
      </c>
      <c r="D250" s="179">
        <f>VLOOKUP('670.5'!A89,'670.5'!A89:N372,14,FALSE)</f>
        <v>314783.27299732139</v>
      </c>
    </row>
    <row r="251" spans="1:4" ht="54" thickTop="1" thickBot="1">
      <c r="A251" s="137" t="s">
        <v>1134</v>
      </c>
      <c r="B251" s="138" t="s">
        <v>1783</v>
      </c>
      <c r="C251" s="133" t="s">
        <v>387</v>
      </c>
      <c r="D251" s="179">
        <f>VLOOKUP('671.1'!A89,'671.1'!A89:N373,14,FALSE)</f>
        <v>547213.92763392418</v>
      </c>
    </row>
    <row r="252" spans="1:4" ht="54" thickTop="1" thickBot="1">
      <c r="A252" s="137" t="s">
        <v>1135</v>
      </c>
      <c r="B252" s="138" t="s">
        <v>1784</v>
      </c>
      <c r="C252" s="133" t="s">
        <v>144</v>
      </c>
      <c r="D252" s="179">
        <f>VLOOKUP('671.2'!A89,'671.2'!A89:N374,14,FALSE)</f>
        <v>49384.191850686519</v>
      </c>
    </row>
    <row r="253" spans="1:4" ht="54" thickTop="1" thickBot="1">
      <c r="A253" s="137" t="s">
        <v>1683</v>
      </c>
      <c r="B253" s="138" t="s">
        <v>1785</v>
      </c>
      <c r="C253" s="133" t="s">
        <v>387</v>
      </c>
      <c r="D253" s="179">
        <f>VLOOKUP('671.3'!A87,'671.3'!A87:N375,14,FALSE)</f>
        <v>586059.10399074561</v>
      </c>
    </row>
    <row r="254" spans="1:4" ht="54" thickTop="1" thickBot="1">
      <c r="A254" s="137" t="s">
        <v>1684</v>
      </c>
      <c r="B254" s="138" t="s">
        <v>1786</v>
      </c>
      <c r="C254" s="133" t="s">
        <v>144</v>
      </c>
      <c r="D254" s="179">
        <f>VLOOKUP('671.4'!A87,'671.4'!A87:N376,14,FALSE)</f>
        <v>52547.036894465244</v>
      </c>
    </row>
    <row r="255" spans="1:4" ht="54" thickTop="1" thickBot="1">
      <c r="A255" s="137" t="s">
        <v>1136</v>
      </c>
      <c r="B255" s="138" t="s">
        <v>1787</v>
      </c>
      <c r="C255" s="133" t="s">
        <v>144</v>
      </c>
      <c r="D255" s="179">
        <f>VLOOKUP('672.1'!A87,'672.1'!A87:N377,14,FALSE)</f>
        <v>39610.085944660772</v>
      </c>
    </row>
    <row r="256" spans="1:4" ht="54" thickTop="1" thickBot="1">
      <c r="A256" s="137" t="s">
        <v>1685</v>
      </c>
      <c r="B256" s="138" t="s">
        <v>1788</v>
      </c>
      <c r="C256" s="133" t="s">
        <v>144</v>
      </c>
      <c r="D256" s="179">
        <f>VLOOKUP('672.2'!A87,'672.2'!A87:N378,14,FALSE)</f>
        <v>71424.215114400518</v>
      </c>
    </row>
    <row r="257" spans="1:4" ht="54" thickTop="1" thickBot="1">
      <c r="A257" s="137" t="s">
        <v>1686</v>
      </c>
      <c r="B257" s="138" t="s">
        <v>1789</v>
      </c>
      <c r="C257" s="133" t="s">
        <v>144</v>
      </c>
      <c r="D257" s="179">
        <f>VLOOKUP('672.3'!A87,'672.3'!A87:N379,14,FALSE)</f>
        <v>41528.375298936786</v>
      </c>
    </row>
    <row r="258" spans="1:4" ht="54" thickTop="1" thickBot="1">
      <c r="A258" s="137" t="s">
        <v>1687</v>
      </c>
      <c r="B258" s="138" t="s">
        <v>1790</v>
      </c>
      <c r="C258" s="133" t="s">
        <v>144</v>
      </c>
      <c r="D258" s="179">
        <f>VLOOKUP('672.4'!A87,'672.3'!A87:N380,14,FALSE)</f>
        <v>41528.375298936786</v>
      </c>
    </row>
    <row r="259" spans="1:4" ht="54" thickTop="1" thickBot="1">
      <c r="A259" s="137" t="s">
        <v>1732</v>
      </c>
      <c r="B259" s="138" t="s">
        <v>1791</v>
      </c>
      <c r="C259" s="133" t="s">
        <v>233</v>
      </c>
      <c r="D259" s="179">
        <f>VLOOKUP('673.1.1'!A87,'673.1.1'!A87:N381,14,FALSE)</f>
        <v>7565.5354701734168</v>
      </c>
    </row>
    <row r="260" spans="1:4" ht="54" thickTop="1" thickBot="1">
      <c r="A260" s="137" t="s">
        <v>1733</v>
      </c>
      <c r="B260" s="138" t="s">
        <v>2046</v>
      </c>
      <c r="C260" s="133" t="s">
        <v>233</v>
      </c>
      <c r="D260" s="179">
        <f>VLOOKUP('673.1.2'!A87,'673.1.2'!A87:N382,14,FALSE)</f>
        <v>8925.9998501729642</v>
      </c>
    </row>
    <row r="261" spans="1:4" ht="54" thickTop="1" thickBot="1">
      <c r="A261" s="137" t="s">
        <v>1137</v>
      </c>
      <c r="B261" s="138" t="s">
        <v>1792</v>
      </c>
      <c r="C261" s="133" t="s">
        <v>387</v>
      </c>
      <c r="D261" s="179">
        <f>VLOOKUP('673.2'!A87,'673.2'!A87:N383,14,FALSE)</f>
        <v>72465.253429207776</v>
      </c>
    </row>
    <row r="262" spans="1:4" ht="54" thickTop="1" thickBot="1">
      <c r="A262" s="137" t="s">
        <v>1138</v>
      </c>
      <c r="B262" s="138" t="s">
        <v>1793</v>
      </c>
      <c r="C262" s="133" t="s">
        <v>387</v>
      </c>
      <c r="D262" s="179">
        <f>VLOOKUP('673.3'!A89,'673.3'!A89:N384,14,FALSE)</f>
        <v>86223.580922489127</v>
      </c>
    </row>
    <row r="263" spans="1:4" ht="54" thickTop="1" thickBot="1">
      <c r="A263" s="137" t="s">
        <v>1139</v>
      </c>
      <c r="B263" s="138" t="s">
        <v>1996</v>
      </c>
      <c r="C263" s="133" t="s">
        <v>144</v>
      </c>
      <c r="D263" s="179">
        <f>VLOOKUP('674.1'!A89,'674.1'!A89:N385,14,FALSE)</f>
        <v>94114.314861564329</v>
      </c>
    </row>
    <row r="264" spans="1:4" ht="54" thickTop="1" thickBot="1">
      <c r="A264" s="137" t="s">
        <v>1140</v>
      </c>
      <c r="B264" s="138" t="s">
        <v>1794</v>
      </c>
      <c r="C264" s="133" t="s">
        <v>144</v>
      </c>
      <c r="D264" s="179">
        <f>VLOOKUP('674.2'!A89,'674.2'!A89:N386,14,FALSE)</f>
        <v>184969.98157438682</v>
      </c>
    </row>
    <row r="265" spans="1:4" ht="54" thickTop="1" thickBot="1">
      <c r="A265" s="137" t="s">
        <v>1141</v>
      </c>
      <c r="B265" s="138" t="s">
        <v>1795</v>
      </c>
      <c r="C265" s="133" t="s">
        <v>233</v>
      </c>
      <c r="D265" s="179">
        <f>VLOOKUP('680.1'!A87,'680.1'!A87:N387,14,FALSE)</f>
        <v>147290.66068377954</v>
      </c>
    </row>
    <row r="266" spans="1:4" ht="54" thickTop="1" thickBot="1">
      <c r="A266" s="137" t="s">
        <v>1142</v>
      </c>
      <c r="B266" s="138" t="s">
        <v>1796</v>
      </c>
      <c r="C266" s="133" t="s">
        <v>144</v>
      </c>
      <c r="D266" s="179">
        <f>VLOOKUP('680.2'!A87,'680.2'!A87:N388,14,FALSE)</f>
        <v>10549.330991461527</v>
      </c>
    </row>
    <row r="267" spans="1:4" ht="54" thickTop="1" thickBot="1">
      <c r="A267" s="137" t="s">
        <v>1143</v>
      </c>
      <c r="B267" s="138" t="s">
        <v>1797</v>
      </c>
      <c r="C267" s="133" t="s">
        <v>387</v>
      </c>
      <c r="D267" s="179">
        <f>VLOOKUP('680.3'!A89,'680.3'!A89:N389,14,FALSE)</f>
        <v>65711.857138846477</v>
      </c>
    </row>
    <row r="268" spans="1:4" ht="54" thickTop="1" thickBot="1">
      <c r="A268" s="137" t="s">
        <v>1144</v>
      </c>
      <c r="B268" s="138" t="s">
        <v>1798</v>
      </c>
      <c r="C268" s="133" t="s">
        <v>387</v>
      </c>
      <c r="D268" s="179">
        <f>VLOOKUP('681.1'!A89,'681.1'!A89:N390,14,FALSE)</f>
        <v>205587.89845188457</v>
      </c>
    </row>
    <row r="269" spans="1:4" ht="54" thickTop="1" thickBot="1">
      <c r="A269" s="137" t="s">
        <v>1692</v>
      </c>
      <c r="B269" s="138" t="s">
        <v>1799</v>
      </c>
      <c r="C269" s="133" t="s">
        <v>387</v>
      </c>
      <c r="D269" s="179">
        <f>VLOOKUP('681.2'!A89,'681.2'!A89:N391,14,FALSE)</f>
        <v>156647.3861665788</v>
      </c>
    </row>
    <row r="270" spans="1:4" ht="54" thickTop="1" thickBot="1">
      <c r="A270" s="137" t="s">
        <v>1693</v>
      </c>
      <c r="B270" s="138" t="s">
        <v>1800</v>
      </c>
      <c r="C270" s="133" t="s">
        <v>387</v>
      </c>
      <c r="D270" s="179">
        <f>VLOOKUP('681.3'!A89,'681.3'!A89:N392,14,FALSE)</f>
        <v>161995.93141086813</v>
      </c>
    </row>
    <row r="271" spans="1:4" ht="54" thickTop="1" thickBot="1">
      <c r="A271" s="137" t="s">
        <v>1694</v>
      </c>
      <c r="B271" s="138" t="s">
        <v>1801</v>
      </c>
      <c r="C271" s="133" t="s">
        <v>387</v>
      </c>
      <c r="D271" s="179">
        <f>VLOOKUP('681.4'!A89,'681.4'!A89:N393,14,FALSE)</f>
        <v>164606.73762815056</v>
      </c>
    </row>
    <row r="272" spans="1:4" ht="54" thickTop="1" thickBot="1">
      <c r="A272" s="137" t="s">
        <v>1145</v>
      </c>
      <c r="B272" s="138" t="s">
        <v>1802</v>
      </c>
      <c r="C272" s="133" t="s">
        <v>387</v>
      </c>
      <c r="D272" s="179">
        <f>VLOOKUP('682.1'!A89,'682.1'!A89:N394,14,FALSE)</f>
        <v>286939.99269879295</v>
      </c>
    </row>
    <row r="273" spans="1:4" ht="54" thickTop="1" thickBot="1">
      <c r="A273" s="137" t="s">
        <v>1695</v>
      </c>
      <c r="B273" s="138" t="s">
        <v>1803</v>
      </c>
      <c r="C273" s="133" t="s">
        <v>387</v>
      </c>
      <c r="D273" s="179">
        <f>VLOOKUP('682.2'!A89,'682.2'!A89:N395,14,FALSE)</f>
        <v>286939.99269879295</v>
      </c>
    </row>
    <row r="274" spans="1:4" ht="54" thickTop="1" thickBot="1">
      <c r="A274" s="137" t="s">
        <v>1697</v>
      </c>
      <c r="B274" s="138" t="s">
        <v>1804</v>
      </c>
      <c r="C274" s="133" t="s">
        <v>387</v>
      </c>
      <c r="D274" s="179">
        <f>VLOOKUP('682.3'!A89,'682.3'!A89:N396,14,FALSE)</f>
        <v>286939.99269879295</v>
      </c>
    </row>
    <row r="275" spans="1:4" ht="54" thickTop="1" thickBot="1">
      <c r="A275" s="137" t="s">
        <v>1699</v>
      </c>
      <c r="B275" s="138" t="s">
        <v>1997</v>
      </c>
      <c r="C275" s="133" t="s">
        <v>387</v>
      </c>
      <c r="D275" s="179">
        <f>VLOOKUP('682.4'!A89,'682.4'!A89:N397,14,FALSE)</f>
        <v>286939.99269879295</v>
      </c>
    </row>
    <row r="276" spans="1:4" ht="54" thickTop="1" thickBot="1">
      <c r="A276" s="137" t="s">
        <v>1701</v>
      </c>
      <c r="B276" s="138" t="s">
        <v>1805</v>
      </c>
      <c r="C276" s="133" t="s">
        <v>233</v>
      </c>
      <c r="D276" s="179">
        <f>VLOOKUP('683.1'!A89,'683.1'!A89:N398,14,FALSE)</f>
        <v>14596.441456003569</v>
      </c>
    </row>
    <row r="277" spans="1:4" ht="54" thickTop="1" thickBot="1">
      <c r="A277" s="137" t="s">
        <v>1703</v>
      </c>
      <c r="B277" s="138" t="s">
        <v>1806</v>
      </c>
      <c r="C277" s="133" t="s">
        <v>233</v>
      </c>
      <c r="D277" s="179">
        <f>VLOOKUP('683.2'!A89,'683.2'!A89:N399,14,FALSE)</f>
        <v>27200.311909060034</v>
      </c>
    </row>
    <row r="278" spans="1:4" ht="54" thickTop="1" thickBot="1">
      <c r="A278" s="137" t="s">
        <v>1705</v>
      </c>
      <c r="B278" s="138" t="s">
        <v>1807</v>
      </c>
      <c r="C278" s="133" t="s">
        <v>233</v>
      </c>
      <c r="D278" s="179">
        <f>VLOOKUP('683.3'!A89,'683.3'!A89:N400,14,FALSE)</f>
        <v>14596.441456003569</v>
      </c>
    </row>
    <row r="279" spans="1:4" ht="54" thickTop="1" thickBot="1">
      <c r="A279" s="137" t="s">
        <v>1706</v>
      </c>
      <c r="B279" s="138" t="s">
        <v>1808</v>
      </c>
      <c r="C279" s="133" t="s">
        <v>233</v>
      </c>
      <c r="D279" s="179">
        <f>VLOOKUP('683.4'!A89,'683.4'!A89:N401,14,FALSE)</f>
        <v>27200.311909060034</v>
      </c>
    </row>
    <row r="280" spans="1:4" ht="54" thickTop="1" thickBot="1">
      <c r="A280" s="137" t="s">
        <v>1707</v>
      </c>
      <c r="B280" s="138" t="s">
        <v>1809</v>
      </c>
      <c r="C280" s="133" t="s">
        <v>233</v>
      </c>
      <c r="D280" s="179">
        <f>VLOOKUP('683.5'!A87,'683.5'!A87:N402,14,FALSE)</f>
        <v>75880.864236233974</v>
      </c>
    </row>
    <row r="281" spans="1:4" ht="54" thickTop="1" thickBot="1">
      <c r="A281" s="137" t="s">
        <v>2047</v>
      </c>
      <c r="B281" s="138" t="s">
        <v>1810</v>
      </c>
      <c r="C281" s="133" t="s">
        <v>233</v>
      </c>
      <c r="D281" s="179">
        <f>VLOOKUP('690.1.1'!A89,'690.1.1'!A89:N403,14,FALSE)</f>
        <v>15136.092515912844</v>
      </c>
    </row>
    <row r="282" spans="1:4" ht="54" thickTop="1" thickBot="1">
      <c r="A282" s="137" t="s">
        <v>1710</v>
      </c>
      <c r="B282" s="138" t="s">
        <v>1811</v>
      </c>
      <c r="C282" s="133" t="s">
        <v>233</v>
      </c>
      <c r="D282" s="179">
        <f>VLOOKUP('690.1.2'!A89,'690.1.2'!A89:N404,14,FALSE)</f>
        <v>35926.998444034441</v>
      </c>
    </row>
    <row r="283" spans="1:4" ht="54" thickTop="1" thickBot="1">
      <c r="A283" s="137" t="s">
        <v>1146</v>
      </c>
      <c r="B283" s="138" t="s">
        <v>1812</v>
      </c>
      <c r="C283" s="133" t="s">
        <v>144</v>
      </c>
      <c r="D283" s="179">
        <f>VLOOKUP('700.1'!A89,'700.1'!A89:N405,14,FALSE)</f>
        <v>2034.776661889287</v>
      </c>
    </row>
    <row r="284" spans="1:4" ht="54" thickTop="1" thickBot="1">
      <c r="A284" s="137" t="s">
        <v>1147</v>
      </c>
      <c r="B284" s="138" t="s">
        <v>1813</v>
      </c>
      <c r="C284" s="133" t="s">
        <v>144</v>
      </c>
      <c r="D284" s="179">
        <f>VLOOKUP('700.2'!A89,'700.2'!A89:N406,14,FALSE)</f>
        <v>1199.066237040651</v>
      </c>
    </row>
    <row r="285" spans="1:4" ht="54" thickTop="1" thickBot="1">
      <c r="A285" s="137" t="s">
        <v>1148</v>
      </c>
      <c r="B285" s="138" t="s">
        <v>1814</v>
      </c>
      <c r="C285" s="133" t="s">
        <v>233</v>
      </c>
      <c r="D285" s="179">
        <f>VLOOKUP('700.3'!A89,'700.3'!A89:N407,14,FALSE)</f>
        <v>42211.289357007263</v>
      </c>
    </row>
    <row r="286" spans="1:4" ht="54" thickTop="1" thickBot="1">
      <c r="A286" s="137" t="s">
        <v>1149</v>
      </c>
      <c r="B286" s="138" t="s">
        <v>1815</v>
      </c>
      <c r="C286" s="133" t="s">
        <v>233</v>
      </c>
      <c r="D286" s="179">
        <f>VLOOKUP('700.4'!A89,'700.4'!A89:N408,14,FALSE)</f>
        <v>41234.987578354419</v>
      </c>
    </row>
    <row r="287" spans="1:4" ht="54" thickTop="1" thickBot="1">
      <c r="A287" s="137" t="s">
        <v>1150</v>
      </c>
      <c r="B287" s="138" t="s">
        <v>1816</v>
      </c>
      <c r="C287" s="133" t="s">
        <v>1845</v>
      </c>
      <c r="D287" s="179">
        <f>VLOOKUP('701.1'!A89,'701.1'!A89:N409,14,FALSE)</f>
        <v>6957.2998254057966</v>
      </c>
    </row>
    <row r="288" spans="1:4" ht="54" thickTop="1" thickBot="1">
      <c r="A288" s="137" t="s">
        <v>1713</v>
      </c>
      <c r="B288" s="138" t="s">
        <v>1817</v>
      </c>
      <c r="C288" s="133" t="s">
        <v>1845</v>
      </c>
      <c r="D288" s="179">
        <f>VLOOKUP('710.1'!A89,'710.1'!A89:N410,14,FALSE)</f>
        <v>407479.68761794199</v>
      </c>
    </row>
    <row r="289" spans="1:4" ht="54" thickTop="1" thickBot="1">
      <c r="A289" s="137" t="s">
        <v>1151</v>
      </c>
      <c r="B289" s="138" t="s">
        <v>1818</v>
      </c>
      <c r="C289" s="133" t="s">
        <v>233</v>
      </c>
      <c r="D289" s="179">
        <f>VLOOKUP('710.2'!A89,'710.2'!A89:N411,14,FALSE)</f>
        <v>498844.6284982349</v>
      </c>
    </row>
    <row r="290" spans="1:4" ht="54" thickTop="1" thickBot="1">
      <c r="A290" s="137" t="s">
        <v>1152</v>
      </c>
      <c r="B290" s="138" t="s">
        <v>1819</v>
      </c>
      <c r="C290" s="133" t="s">
        <v>1845</v>
      </c>
      <c r="D290" s="179">
        <f>VLOOKUP('720.1'!A89,'720.1'!A89:N412,14,FALSE)</f>
        <v>213284.59556143518</v>
      </c>
    </row>
    <row r="291" spans="1:4" ht="54" thickTop="1" thickBot="1">
      <c r="A291" s="137" t="s">
        <v>1153</v>
      </c>
      <c r="B291" s="138" t="s">
        <v>1820</v>
      </c>
      <c r="C291" s="133" t="s">
        <v>144</v>
      </c>
      <c r="D291" s="179">
        <f>VLOOKUP('730.1'!A89,'730.1'!A89:N413,14,FALSE)</f>
        <v>184083.7641675843</v>
      </c>
    </row>
    <row r="292" spans="1:4" ht="54" thickTop="1" thickBot="1">
      <c r="A292" s="137" t="s">
        <v>1154</v>
      </c>
      <c r="B292" s="138" t="s">
        <v>1821</v>
      </c>
      <c r="C292" s="133" t="s">
        <v>1845</v>
      </c>
      <c r="D292" s="179">
        <f>VLOOKUP('730.2'!A89,'730.2'!A89:N414,14,FALSE)</f>
        <v>96468.66751048078</v>
      </c>
    </row>
    <row r="293" spans="1:4" ht="54" thickTop="1" thickBot="1">
      <c r="A293" s="137" t="s">
        <v>1155</v>
      </c>
      <c r="B293" s="138" t="s">
        <v>1822</v>
      </c>
      <c r="C293" s="133" t="s">
        <v>1845</v>
      </c>
      <c r="D293" s="179">
        <f>VLOOKUP('730.3'!A89,'730.3'!A89:N415,14,FALSE)</f>
        <v>96668.809446605504</v>
      </c>
    </row>
    <row r="294" spans="1:4" ht="54" thickTop="1" thickBot="1">
      <c r="A294" s="137" t="s">
        <v>1714</v>
      </c>
      <c r="B294" s="138" t="s">
        <v>1823</v>
      </c>
      <c r="C294" s="133" t="s">
        <v>1845</v>
      </c>
      <c r="D294" s="179">
        <f>VLOOKUP('730.4'!A89,'730.4'!A89:N416,14,FALSE)</f>
        <v>54894.676876373196</v>
      </c>
    </row>
    <row r="295" spans="1:4" ht="54" thickTop="1" thickBot="1">
      <c r="A295" s="137" t="s">
        <v>1156</v>
      </c>
      <c r="B295" s="138" t="s">
        <v>1824</v>
      </c>
      <c r="C295" s="133" t="s">
        <v>144</v>
      </c>
      <c r="D295" s="179">
        <f>VLOOKUP('731.1'!A89,'731.1'!A89:N417,14,FALSE)</f>
        <v>148404.0466822944</v>
      </c>
    </row>
    <row r="296" spans="1:4" ht="54" thickTop="1" thickBot="1">
      <c r="A296" s="137" t="s">
        <v>1157</v>
      </c>
      <c r="B296" s="138" t="s">
        <v>1825</v>
      </c>
      <c r="C296" s="133" t="s">
        <v>1995</v>
      </c>
      <c r="D296" s="179">
        <f>VLOOKUP('740.1'!A89,'740.1'!A89:N418,14,FALSE)</f>
        <v>11557.451463110721</v>
      </c>
    </row>
    <row r="297" spans="1:4" ht="54" thickTop="1" thickBot="1">
      <c r="A297" s="137" t="s">
        <v>1717</v>
      </c>
      <c r="B297" s="138" t="s">
        <v>1826</v>
      </c>
      <c r="C297" s="133" t="s">
        <v>1845</v>
      </c>
      <c r="D297" s="179">
        <f>VLOOKUP('741.1'!A89,'741.1'!A89:N419,14,FALSE)</f>
        <v>54039.273449380402</v>
      </c>
    </row>
    <row r="298" spans="1:4" ht="54" thickTop="1" thickBot="1">
      <c r="A298" s="137" t="s">
        <v>1158</v>
      </c>
      <c r="B298" s="138" t="s">
        <v>1827</v>
      </c>
      <c r="C298" s="133" t="s">
        <v>144</v>
      </c>
      <c r="D298" s="179">
        <f>VLOOKUP('800.1'!A89,'800.1'!A89:N420,14,FALSE)</f>
        <v>12925.54338231256</v>
      </c>
    </row>
    <row r="299" spans="1:4" ht="54" thickTop="1" thickBot="1">
      <c r="A299" s="137" t="s">
        <v>1159</v>
      </c>
      <c r="B299" s="138" t="s">
        <v>1828</v>
      </c>
      <c r="C299" s="133" t="s">
        <v>144</v>
      </c>
      <c r="D299" s="179">
        <f>VLOOKUP('800.2'!A89,'800.2'!A89:N421,14,FALSE)</f>
        <v>19380.671329101904</v>
      </c>
    </row>
    <row r="300" spans="1:4" ht="54" thickTop="1" thickBot="1">
      <c r="A300" s="137" t="s">
        <v>1160</v>
      </c>
      <c r="B300" s="138" t="s">
        <v>1829</v>
      </c>
      <c r="C300" s="133" t="s">
        <v>144</v>
      </c>
      <c r="D300" s="179">
        <f>VLOOKUP('800.3'!A89,'800.3'!A89:N422,14,FALSE)</f>
        <v>48450.008953929311</v>
      </c>
    </row>
    <row r="301" spans="1:4" ht="54" thickTop="1" thickBot="1">
      <c r="A301" s="137" t="s">
        <v>1161</v>
      </c>
      <c r="B301" s="138" t="s">
        <v>1830</v>
      </c>
      <c r="C301" s="133" t="s">
        <v>144</v>
      </c>
      <c r="D301" s="179">
        <f>VLOOKUP('800.4'!A89,'800.4'!A89:N423,14,FALSE)</f>
        <v>54583.507067241255</v>
      </c>
    </row>
    <row r="302" spans="1:4" ht="54" thickTop="1" thickBot="1">
      <c r="A302" s="137" t="s">
        <v>1718</v>
      </c>
      <c r="B302" s="138" t="s">
        <v>1831</v>
      </c>
      <c r="C302" s="133" t="s">
        <v>1845</v>
      </c>
      <c r="D302" s="179">
        <f>VLOOKUP('802.1'!A89,'802.1'!A89:N424,14,FALSE)</f>
        <v>384220.10126360774</v>
      </c>
    </row>
    <row r="303" spans="1:4" ht="54" thickTop="1" thickBot="1">
      <c r="A303" s="137" t="s">
        <v>1719</v>
      </c>
      <c r="B303" s="138" t="s">
        <v>1881</v>
      </c>
      <c r="C303" s="133" t="s">
        <v>1845</v>
      </c>
      <c r="D303" s="179">
        <f>VLOOKUP('802.2'!A89,'802.2'!A89:N425,14,FALSE)</f>
        <v>68847.04225821681</v>
      </c>
    </row>
    <row r="304" spans="1:4" ht="54" thickTop="1" thickBot="1">
      <c r="A304" s="137" t="s">
        <v>1720</v>
      </c>
      <c r="B304" s="138" t="s">
        <v>1832</v>
      </c>
      <c r="C304" s="133" t="s">
        <v>1845</v>
      </c>
      <c r="D304" s="179">
        <f>VLOOKUP('802.3'!A89,'802.3'!A89:N426,14,FALSE)</f>
        <v>43155.558437035594</v>
      </c>
    </row>
    <row r="305" spans="1:4" ht="54" thickTop="1" thickBot="1">
      <c r="A305" s="137" t="s">
        <v>1721</v>
      </c>
      <c r="B305" s="138" t="s">
        <v>1833</v>
      </c>
      <c r="C305" s="133" t="s">
        <v>1845</v>
      </c>
      <c r="D305" s="179">
        <f>VLOOKUP('802.4'!A89,'802.4'!A89:N427,14,FALSE)</f>
        <v>36460.816266128502</v>
      </c>
    </row>
    <row r="306" spans="1:4" ht="54" thickTop="1" thickBot="1">
      <c r="A306" s="137" t="s">
        <v>1722</v>
      </c>
      <c r="B306" s="138" t="s">
        <v>1834</v>
      </c>
      <c r="C306" s="133" t="s">
        <v>1845</v>
      </c>
      <c r="D306" s="179">
        <f>VLOOKUP('802.5'!A89,'802.5'!A89:N428,14,FALSE)</f>
        <v>653296.20841438242</v>
      </c>
    </row>
    <row r="307" spans="1:4" ht="54" thickTop="1" thickBot="1">
      <c r="A307" s="137" t="s">
        <v>1723</v>
      </c>
      <c r="B307" s="138" t="s">
        <v>1835</v>
      </c>
      <c r="C307" s="133" t="s">
        <v>1845</v>
      </c>
      <c r="D307" s="179">
        <f>VLOOKUP('802.6'!A89,'802.6'!A89:N429,14,FALSE)</f>
        <v>628332.4953369362</v>
      </c>
    </row>
    <row r="308" spans="1:4" ht="54" thickTop="1" thickBot="1">
      <c r="A308" s="137" t="s">
        <v>1724</v>
      </c>
      <c r="B308" s="138" t="s">
        <v>1836</v>
      </c>
      <c r="C308" s="133" t="s">
        <v>1845</v>
      </c>
      <c r="D308" s="179">
        <f>VLOOKUP('802.7'!A89,'802.7'!A89:N430,14,FALSE)</f>
        <v>410907.07639577758</v>
      </c>
    </row>
    <row r="309" spans="1:4" ht="54" thickTop="1" thickBot="1">
      <c r="A309" s="137" t="s">
        <v>1725</v>
      </c>
      <c r="B309" s="138" t="s">
        <v>1837</v>
      </c>
      <c r="C309" s="133" t="s">
        <v>1845</v>
      </c>
      <c r="D309" s="179">
        <f>VLOOKUP('802.8'!A89,'802.8'!A89:N431,14,FALSE)</f>
        <v>347563.21571834531</v>
      </c>
    </row>
    <row r="310" spans="1:4" ht="54" thickTop="1" thickBot="1">
      <c r="A310" s="137" t="s">
        <v>1162</v>
      </c>
      <c r="B310" s="138" t="s">
        <v>1838</v>
      </c>
      <c r="C310" s="133" t="s">
        <v>233</v>
      </c>
      <c r="D310" s="179">
        <f>VLOOKUP('810.1'!A89,'810.1'!A89:N432,14,FALSE)</f>
        <v>23748.536656350618</v>
      </c>
    </row>
    <row r="311" spans="1:4" ht="54" thickTop="1" thickBot="1">
      <c r="A311" s="137" t="s">
        <v>1163</v>
      </c>
      <c r="B311" s="138" t="s">
        <v>1839</v>
      </c>
      <c r="C311" s="133" t="s">
        <v>233</v>
      </c>
      <c r="D311" s="179">
        <f>VLOOKUP('810.2'!A89,'810.2'!A89:N433,14,FALSE)</f>
        <v>23550.617420547132</v>
      </c>
    </row>
    <row r="312" spans="1:4" ht="54" thickTop="1" thickBot="1">
      <c r="A312" s="137" t="s">
        <v>1164</v>
      </c>
      <c r="B312" s="138" t="s">
        <v>1840</v>
      </c>
      <c r="C312" s="133" t="s">
        <v>233</v>
      </c>
      <c r="D312" s="179">
        <f>VLOOKUP('810.3'!A89,'810.3'!A89:N435,14,FALSE)</f>
        <v>4906.8144774631146</v>
      </c>
    </row>
    <row r="313" spans="1:4" ht="57.75" thickTop="1" thickBot="1">
      <c r="A313" s="137" t="s">
        <v>1726</v>
      </c>
      <c r="B313" s="138" t="s">
        <v>2050</v>
      </c>
      <c r="C313" s="133" t="s">
        <v>233</v>
      </c>
      <c r="D313" s="179">
        <f>VLOOKUP('811.1'!A89,'811.1'!A89:N436,14,FALSE)</f>
        <v>32870.619746772289</v>
      </c>
    </row>
    <row r="314" spans="1:4" ht="57.75" thickTop="1" thickBot="1">
      <c r="A314" s="137" t="s">
        <v>1727</v>
      </c>
      <c r="B314" s="138" t="s">
        <v>2051</v>
      </c>
      <c r="C314" s="133" t="s">
        <v>233</v>
      </c>
      <c r="D314" s="179">
        <f>VLOOKUP('811.2'!A89,'811.2'!A89:N437,14,FALSE)</f>
        <v>38066.881886824602</v>
      </c>
    </row>
    <row r="315" spans="1:4" ht="54" thickTop="1" thickBot="1">
      <c r="A315" s="137" t="s">
        <v>1165</v>
      </c>
      <c r="B315" s="138" t="s">
        <v>2053</v>
      </c>
      <c r="C315" s="133" t="s">
        <v>233</v>
      </c>
      <c r="D315" s="179">
        <f>VLOOKUP('812.1'!A89,'812.1'!A89:N438,14,FALSE)</f>
        <v>72298.575058771559</v>
      </c>
    </row>
    <row r="316" spans="1:4" ht="54" thickTop="1" thickBot="1">
      <c r="A316" s="137" t="s">
        <v>1728</v>
      </c>
      <c r="B316" s="138" t="s">
        <v>1841</v>
      </c>
      <c r="C316" s="133" t="s">
        <v>1995</v>
      </c>
      <c r="D316" s="179">
        <f>VLOOKUP('820.1'!A89,'820.1'!A89:N439,14,FALSE)</f>
        <v>160319.73638885957</v>
      </c>
    </row>
    <row r="317" spans="1:4" ht="54" thickTop="1" thickBot="1">
      <c r="A317" s="137" t="s">
        <v>1729</v>
      </c>
      <c r="B317" s="138" t="s">
        <v>1842</v>
      </c>
      <c r="C317" s="133" t="s">
        <v>984</v>
      </c>
      <c r="D317" s="179">
        <f>VLOOKUP('820.1.2'!A88,'820.1.2'!A88:N440,14,FALSE)</f>
        <v>25655599.338843592</v>
      </c>
    </row>
    <row r="318" spans="1:4" ht="57.75" thickTop="1" thickBot="1">
      <c r="A318" s="137" t="s">
        <v>1166</v>
      </c>
      <c r="B318" s="138" t="s">
        <v>1843</v>
      </c>
      <c r="C318" s="133" t="s">
        <v>1998</v>
      </c>
      <c r="D318" s="179">
        <f>VLOOKUP('900.1'!A88,'900.1'!A88:N441,14,FALSE)</f>
        <v>993.62828812320879</v>
      </c>
    </row>
    <row r="319" spans="1:4" ht="57.75" thickTop="1" thickBot="1">
      <c r="A319" s="137" t="s">
        <v>1167</v>
      </c>
      <c r="B319" s="138" t="s">
        <v>2195</v>
      </c>
      <c r="C319" s="133" t="s">
        <v>1999</v>
      </c>
      <c r="D319" s="179">
        <f>VLOOKUP('900.2'!A88,'900.2'!A88:N442,14,FALSE)</f>
        <v>1219.4528990603017</v>
      </c>
    </row>
    <row r="320" spans="1:4" ht="54" thickTop="1" thickBot="1">
      <c r="A320" s="137" t="s">
        <v>1168</v>
      </c>
      <c r="B320" s="138" t="s">
        <v>1844</v>
      </c>
      <c r="C320" s="133" t="s">
        <v>1999</v>
      </c>
      <c r="D320" s="179">
        <f>VLOOKUP('900.3'!A88,'900.3'!A88:N443,14,FALSE)</f>
        <v>1219.4528990603017</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5703125" style="183" customWidth="1"/>
    <col min="5" max="5" width="10.4257812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0" t="s">
        <v>1850</v>
      </c>
      <c r="B1" s="681"/>
      <c r="C1" s="681"/>
      <c r="D1" s="682"/>
    </row>
    <row r="2" spans="1:4" ht="89.25" customHeight="1" thickBot="1">
      <c r="A2" s="683"/>
      <c r="B2" s="684"/>
      <c r="C2" s="684"/>
      <c r="D2" s="685"/>
    </row>
    <row r="3" spans="1:4" ht="37.5"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47930.293379822273</v>
      </c>
    </row>
    <row r="8" spans="1:4" ht="30" customHeight="1" thickTop="1" thickBot="1">
      <c r="A8" s="10" t="s">
        <v>112</v>
      </c>
      <c r="B8" s="8" t="s">
        <v>113</v>
      </c>
      <c r="C8" s="11" t="s">
        <v>114</v>
      </c>
      <c r="D8" s="648">
        <v>3193.7374387697059</v>
      </c>
    </row>
    <row r="9" spans="1:4" ht="30" customHeight="1" thickTop="1" thickBot="1">
      <c r="A9" s="10" t="s">
        <v>117</v>
      </c>
      <c r="B9" s="8" t="s">
        <v>113</v>
      </c>
      <c r="C9" s="11" t="s">
        <v>118</v>
      </c>
      <c r="D9" s="648">
        <v>72661.796434469084</v>
      </c>
    </row>
    <row r="10" spans="1:4" ht="30" customHeight="1" thickTop="1" thickBot="1">
      <c r="A10" s="10" t="s">
        <v>119</v>
      </c>
      <c r="B10" s="8" t="s">
        <v>113</v>
      </c>
      <c r="C10" s="11" t="s">
        <v>120</v>
      </c>
      <c r="D10" s="648">
        <v>46377.731885021727</v>
      </c>
    </row>
    <row r="11" spans="1:4" ht="30" customHeight="1" thickTop="1" thickBot="1">
      <c r="A11" s="10" t="s">
        <v>123</v>
      </c>
      <c r="B11" s="8" t="s">
        <v>113</v>
      </c>
      <c r="C11" s="11" t="s">
        <v>124</v>
      </c>
      <c r="D11" s="648">
        <v>22778.862614754522</v>
      </c>
    </row>
    <row r="12" spans="1:4" ht="30" customHeight="1" thickTop="1" thickBot="1">
      <c r="A12" s="10" t="s">
        <v>121</v>
      </c>
      <c r="B12" s="8" t="s">
        <v>113</v>
      </c>
      <c r="C12" s="11" t="s">
        <v>122</v>
      </c>
      <c r="D12" s="648">
        <v>69382.664946534394</v>
      </c>
    </row>
    <row r="13" spans="1:4" ht="30" customHeight="1" thickTop="1" thickBot="1">
      <c r="A13" s="10" t="s">
        <v>125</v>
      </c>
      <c r="B13" s="8" t="s">
        <v>113</v>
      </c>
      <c r="C13" s="11" t="s">
        <v>126</v>
      </c>
      <c r="D13" s="648">
        <v>39863.009575820419</v>
      </c>
    </row>
    <row r="14" spans="1:4" ht="30" customHeight="1" thickTop="1" thickBot="1">
      <c r="A14" s="10" t="s">
        <v>131</v>
      </c>
      <c r="B14" s="8" t="s">
        <v>113</v>
      </c>
      <c r="C14" s="11" t="s">
        <v>132</v>
      </c>
      <c r="D14" s="648">
        <v>211883.98449057044</v>
      </c>
    </row>
    <row r="15" spans="1:4" ht="30" customHeight="1" thickTop="1" thickBot="1">
      <c r="A15" s="10" t="s">
        <v>129</v>
      </c>
      <c r="B15" s="8" t="s">
        <v>113</v>
      </c>
      <c r="C15" s="11" t="s">
        <v>130</v>
      </c>
      <c r="D15" s="648">
        <v>149439.58603868948</v>
      </c>
    </row>
    <row r="16" spans="1:4" ht="30" customHeight="1" thickTop="1" thickBot="1">
      <c r="A16" s="10" t="s">
        <v>127</v>
      </c>
      <c r="B16" s="8" t="s">
        <v>113</v>
      </c>
      <c r="C16" s="11" t="s">
        <v>128</v>
      </c>
      <c r="D16" s="648">
        <v>128091.07374744811</v>
      </c>
    </row>
    <row r="17" spans="1:4" ht="30" customHeight="1" thickTop="1" thickBot="1">
      <c r="A17" s="10" t="s">
        <v>1711</v>
      </c>
      <c r="B17" s="8" t="s">
        <v>113</v>
      </c>
      <c r="C17" s="11" t="s">
        <v>1712</v>
      </c>
      <c r="D17" s="648">
        <v>45070.758199489297</v>
      </c>
    </row>
    <row r="18" spans="1:4" ht="30" customHeight="1" thickTop="1" thickBot="1">
      <c r="A18" s="10" t="s">
        <v>133</v>
      </c>
      <c r="B18" s="8" t="s">
        <v>113</v>
      </c>
      <c r="C18" s="11" t="s">
        <v>134</v>
      </c>
      <c r="D18" s="648">
        <v>82191.772321279219</v>
      </c>
    </row>
    <row r="19" spans="1:4" ht="30" customHeight="1" thickTop="1" thickBot="1">
      <c r="A19" s="10" t="s">
        <v>146</v>
      </c>
      <c r="B19" s="8" t="s">
        <v>113</v>
      </c>
      <c r="C19" s="11" t="s">
        <v>147</v>
      </c>
      <c r="D19" s="648">
        <v>213485.12291241356</v>
      </c>
    </row>
    <row r="20" spans="1:4" ht="30" customHeight="1" thickTop="1" thickBot="1">
      <c r="A20" s="10" t="s">
        <v>135</v>
      </c>
      <c r="B20" s="8" t="s">
        <v>113</v>
      </c>
      <c r="C20" s="11" t="s">
        <v>1884</v>
      </c>
      <c r="D20" s="648">
        <v>57640.983186351652</v>
      </c>
    </row>
    <row r="21" spans="1:4" ht="30" customHeight="1" thickTop="1" thickBot="1">
      <c r="A21" s="10" t="s">
        <v>136</v>
      </c>
      <c r="B21" s="8" t="s">
        <v>113</v>
      </c>
      <c r="C21" s="11" t="s">
        <v>137</v>
      </c>
      <c r="D21" s="648">
        <v>155950.88228751809</v>
      </c>
    </row>
    <row r="22" spans="1:4" ht="30" customHeight="1" thickTop="1" thickBot="1">
      <c r="A22" s="10" t="s">
        <v>138</v>
      </c>
      <c r="B22" s="8" t="s">
        <v>113</v>
      </c>
      <c r="C22" s="11" t="s">
        <v>139</v>
      </c>
      <c r="D22" s="648">
        <v>52303.855113541314</v>
      </c>
    </row>
    <row r="23" spans="1:4" ht="30" customHeight="1" thickTop="1" thickBot="1">
      <c r="A23" s="10" t="s">
        <v>143</v>
      </c>
      <c r="B23" s="8" t="s">
        <v>144</v>
      </c>
      <c r="C23" s="11" t="s">
        <v>145</v>
      </c>
      <c r="D23" s="648">
        <v>35619.338894116234</v>
      </c>
    </row>
    <row r="24" spans="1:4" ht="30" customHeight="1" thickTop="1" thickBot="1">
      <c r="A24" s="10" t="s">
        <v>140</v>
      </c>
      <c r="B24" s="8" t="s">
        <v>998</v>
      </c>
      <c r="C24" s="11" t="s">
        <v>142</v>
      </c>
      <c r="D24" s="648">
        <v>26381.620373592734</v>
      </c>
    </row>
    <row r="25" spans="1:4" ht="30" customHeight="1" thickTop="1" thickBot="1">
      <c r="A25" s="10" t="s">
        <v>148</v>
      </c>
      <c r="B25" s="8" t="s">
        <v>113</v>
      </c>
      <c r="C25" s="11" t="s">
        <v>149</v>
      </c>
      <c r="D25" s="648">
        <v>101405.43338339642</v>
      </c>
    </row>
    <row r="26" spans="1:4" ht="30" customHeight="1" thickTop="1" thickBot="1">
      <c r="A26" s="10" t="s">
        <v>150</v>
      </c>
      <c r="B26" s="8" t="s">
        <v>113</v>
      </c>
      <c r="C26" s="11" t="s">
        <v>151</v>
      </c>
      <c r="D26" s="648">
        <v>117416.81760182744</v>
      </c>
    </row>
    <row r="27" spans="1:4" ht="30" customHeight="1" thickTop="1" thickBot="1">
      <c r="A27" s="10" t="s">
        <v>152</v>
      </c>
      <c r="B27" s="8" t="s">
        <v>113</v>
      </c>
      <c r="C27" s="11" t="s">
        <v>153</v>
      </c>
      <c r="D27" s="648">
        <v>63439.992447049794</v>
      </c>
    </row>
    <row r="28" spans="1:4" ht="30" customHeight="1" thickTop="1" thickBot="1">
      <c r="A28" s="10" t="s">
        <v>154</v>
      </c>
      <c r="B28" s="8" t="s">
        <v>113</v>
      </c>
      <c r="C28" s="11" t="s">
        <v>155</v>
      </c>
      <c r="D28" s="648">
        <v>90731.177237775759</v>
      </c>
    </row>
    <row r="29" spans="1:4" ht="30" customHeight="1" thickTop="1" thickBot="1">
      <c r="A29" s="10" t="s">
        <v>156</v>
      </c>
      <c r="B29" s="8" t="s">
        <v>113</v>
      </c>
      <c r="C29" s="11" t="s">
        <v>157</v>
      </c>
      <c r="D29" s="648">
        <v>718.30958770271025</v>
      </c>
    </row>
    <row r="30" spans="1:4" ht="30" customHeight="1" thickTop="1" thickBot="1">
      <c r="A30" s="10" t="s">
        <v>166</v>
      </c>
      <c r="B30" s="8" t="s">
        <v>113</v>
      </c>
      <c r="C30" s="11" t="s">
        <v>167</v>
      </c>
      <c r="D30" s="648">
        <v>78578.948342319723</v>
      </c>
    </row>
    <row r="31" spans="1:4" ht="30" customHeight="1" thickTop="1" thickBot="1">
      <c r="A31" s="10" t="s">
        <v>162</v>
      </c>
      <c r="B31" s="8" t="s">
        <v>113</v>
      </c>
      <c r="C31" s="11" t="s">
        <v>163</v>
      </c>
      <c r="D31" s="648">
        <v>13129.335059113435</v>
      </c>
    </row>
    <row r="32" spans="1:4" ht="30" customHeight="1" thickTop="1" thickBot="1">
      <c r="A32" s="10" t="s">
        <v>164</v>
      </c>
      <c r="B32" s="8" t="s">
        <v>113</v>
      </c>
      <c r="C32" s="11" t="s">
        <v>165</v>
      </c>
      <c r="D32" s="648">
        <v>16104.662787393479</v>
      </c>
    </row>
    <row r="33" spans="1:4" ht="30" customHeight="1" thickTop="1" thickBot="1">
      <c r="A33" s="10" t="s">
        <v>171</v>
      </c>
      <c r="B33" s="8" t="s">
        <v>113</v>
      </c>
      <c r="C33" s="11" t="s">
        <v>172</v>
      </c>
      <c r="D33" s="648">
        <v>13129.335059113435</v>
      </c>
    </row>
    <row r="34" spans="1:4" ht="30" customHeight="1" thickTop="1" thickBot="1">
      <c r="A34" s="10" t="s">
        <v>160</v>
      </c>
      <c r="B34" s="8" t="s">
        <v>113</v>
      </c>
      <c r="C34" s="11" t="s">
        <v>161</v>
      </c>
      <c r="D34" s="648">
        <v>6608.0911125985785</v>
      </c>
    </row>
    <row r="35" spans="1:4" ht="30" customHeight="1" thickTop="1" thickBot="1">
      <c r="A35" s="10" t="s">
        <v>173</v>
      </c>
      <c r="B35" s="8" t="s">
        <v>113</v>
      </c>
      <c r="C35" s="11" t="s">
        <v>1886</v>
      </c>
      <c r="D35" s="648">
        <v>128091.07374744811</v>
      </c>
    </row>
    <row r="36" spans="1:4" ht="30" customHeight="1" thickTop="1" thickBot="1">
      <c r="A36" s="10" t="s">
        <v>170</v>
      </c>
      <c r="B36" s="8" t="s">
        <v>113</v>
      </c>
      <c r="C36" s="11" t="s">
        <v>1885</v>
      </c>
      <c r="D36" s="648">
        <v>90731.177237775759</v>
      </c>
    </row>
    <row r="37" spans="1:4" ht="30" customHeight="1" thickTop="1" thickBot="1">
      <c r="A37" s="10" t="s">
        <v>168</v>
      </c>
      <c r="B37" s="8" t="s">
        <v>113</v>
      </c>
      <c r="C37" s="11" t="s">
        <v>169</v>
      </c>
      <c r="D37" s="648">
        <v>90731.177237775759</v>
      </c>
    </row>
    <row r="38" spans="1:4" ht="30" customHeight="1" thickTop="1" thickBot="1">
      <c r="A38" s="10" t="s">
        <v>174</v>
      </c>
      <c r="B38" s="8" t="s">
        <v>113</v>
      </c>
      <c r="C38" s="11" t="s">
        <v>175</v>
      </c>
      <c r="D38" s="648">
        <v>57107.270379070615</v>
      </c>
    </row>
    <row r="39" spans="1:4" ht="30" customHeight="1" thickTop="1" thickBot="1">
      <c r="A39" s="10" t="s">
        <v>176</v>
      </c>
      <c r="B39" s="8" t="s">
        <v>113</v>
      </c>
      <c r="C39" s="11" t="s">
        <v>177</v>
      </c>
      <c r="D39" s="648">
        <v>68702.0762764518</v>
      </c>
    </row>
    <row r="40" spans="1:4" ht="30" customHeight="1" thickTop="1" thickBot="1">
      <c r="A40" s="10" t="s">
        <v>180</v>
      </c>
      <c r="B40" s="8" t="s">
        <v>113</v>
      </c>
      <c r="C40" s="11" t="s">
        <v>181</v>
      </c>
      <c r="D40" s="648">
        <v>106742.56145620678</v>
      </c>
    </row>
    <row r="41" spans="1:4" ht="30" customHeight="1" thickTop="1" thickBot="1">
      <c r="A41" s="10" t="s">
        <v>178</v>
      </c>
      <c r="B41" s="8" t="s">
        <v>113</v>
      </c>
      <c r="C41" s="11" t="s">
        <v>179</v>
      </c>
      <c r="D41" s="648">
        <v>85394.049164965414</v>
      </c>
    </row>
    <row r="42" spans="1:4" ht="30" customHeight="1" thickTop="1" thickBot="1">
      <c r="A42" s="10" t="s">
        <v>182</v>
      </c>
      <c r="B42" s="8" t="s">
        <v>113</v>
      </c>
      <c r="C42" s="11" t="s">
        <v>183</v>
      </c>
      <c r="D42" s="648">
        <v>76149.679696238381</v>
      </c>
    </row>
    <row r="43" spans="1:4" ht="30" customHeight="1" thickTop="1" thickBot="1">
      <c r="A43" s="10" t="s">
        <v>1672</v>
      </c>
      <c r="B43" s="8" t="s">
        <v>113</v>
      </c>
      <c r="C43" s="11" t="s">
        <v>1671</v>
      </c>
      <c r="D43" s="648">
        <v>8509.1747617525471</v>
      </c>
    </row>
    <row r="44" spans="1:4" ht="30" customHeight="1" thickTop="1" thickBot="1">
      <c r="A44" s="10" t="s">
        <v>184</v>
      </c>
      <c r="B44" s="8" t="s">
        <v>113</v>
      </c>
      <c r="C44" s="11" t="s">
        <v>185</v>
      </c>
      <c r="D44" s="648">
        <v>20937.427572224937</v>
      </c>
    </row>
    <row r="45" spans="1:4" ht="30" customHeight="1" thickTop="1" thickBot="1">
      <c r="A45" s="10" t="s">
        <v>1603</v>
      </c>
      <c r="B45" s="8" t="s">
        <v>113</v>
      </c>
      <c r="C45" s="11" t="s">
        <v>1604</v>
      </c>
      <c r="D45" s="648">
        <v>2403.6079654645105</v>
      </c>
    </row>
    <row r="46" spans="1:4" ht="30" customHeight="1" thickTop="1" thickBot="1">
      <c r="A46" s="10" t="s">
        <v>188</v>
      </c>
      <c r="B46" s="8" t="s">
        <v>113</v>
      </c>
      <c r="C46" s="11" t="s">
        <v>189</v>
      </c>
      <c r="D46" s="648">
        <v>2451.023716382208</v>
      </c>
    </row>
    <row r="47" spans="1:4" ht="30" customHeight="1" thickTop="1" thickBot="1">
      <c r="A47" s="10" t="s">
        <v>186</v>
      </c>
      <c r="B47" s="8" t="s">
        <v>113</v>
      </c>
      <c r="C47" s="11" t="s">
        <v>187</v>
      </c>
      <c r="D47" s="648">
        <v>4483.1875811606842</v>
      </c>
    </row>
    <row r="48" spans="1:4" ht="30" customHeight="1" thickTop="1" thickBot="1">
      <c r="A48" s="10" t="s">
        <v>190</v>
      </c>
      <c r="B48" s="8" t="s">
        <v>113</v>
      </c>
      <c r="C48" s="11" t="s">
        <v>191</v>
      </c>
      <c r="D48" s="648">
        <v>5016.900388441717</v>
      </c>
    </row>
    <row r="49" spans="1:4" ht="30" customHeight="1" thickTop="1" thickBot="1">
      <c r="A49" s="10" t="s">
        <v>201</v>
      </c>
      <c r="B49" s="8" t="s">
        <v>113</v>
      </c>
      <c r="C49" s="11" t="s">
        <v>1888</v>
      </c>
      <c r="D49" s="648">
        <v>83670.948364334152</v>
      </c>
    </row>
    <row r="50" spans="1:4" ht="30" customHeight="1" thickTop="1" thickBot="1">
      <c r="A50" s="10" t="s">
        <v>192</v>
      </c>
      <c r="B50" s="8" t="s">
        <v>113</v>
      </c>
      <c r="C50" s="11" t="s">
        <v>193</v>
      </c>
      <c r="D50" s="648">
        <v>32022.768436862028</v>
      </c>
    </row>
    <row r="51" spans="1:4" ht="30" customHeight="1" thickTop="1" thickBot="1">
      <c r="A51" s="10" t="s">
        <v>194</v>
      </c>
      <c r="B51" s="8" t="s">
        <v>113</v>
      </c>
      <c r="C51" s="11" t="s">
        <v>1887</v>
      </c>
      <c r="D51" s="648">
        <v>2017.4344115223082</v>
      </c>
    </row>
    <row r="52" spans="1:4" ht="30" customHeight="1" thickTop="1" thickBot="1">
      <c r="A52" s="10" t="s">
        <v>224</v>
      </c>
      <c r="B52" s="8" t="s">
        <v>92</v>
      </c>
      <c r="C52" s="11" t="s">
        <v>1891</v>
      </c>
      <c r="D52" s="648">
        <v>156208.78668900114</v>
      </c>
    </row>
    <row r="53" spans="1:4" ht="30" customHeight="1" thickTop="1" thickBot="1">
      <c r="A53" s="10" t="s">
        <v>195</v>
      </c>
      <c r="B53" s="8" t="s">
        <v>113</v>
      </c>
      <c r="C53" s="11" t="s">
        <v>196</v>
      </c>
      <c r="D53" s="648">
        <v>15764.847500471406</v>
      </c>
    </row>
    <row r="54" spans="1:4" ht="30" customHeight="1" thickTop="1" thickBot="1">
      <c r="A54" s="10" t="s">
        <v>214</v>
      </c>
      <c r="B54" s="8" t="s">
        <v>113</v>
      </c>
      <c r="C54" s="11" t="s">
        <v>215</v>
      </c>
      <c r="D54" s="648">
        <v>10312.663965470156</v>
      </c>
    </row>
    <row r="55" spans="1:4" ht="30" customHeight="1" thickTop="1" thickBot="1">
      <c r="A55" s="10" t="s">
        <v>197</v>
      </c>
      <c r="B55" s="8" t="s">
        <v>113</v>
      </c>
      <c r="C55" s="11" t="s">
        <v>198</v>
      </c>
      <c r="D55" s="648">
        <v>139405.78526180607</v>
      </c>
    </row>
    <row r="56" spans="1:4" ht="30" customHeight="1" thickTop="1" thickBot="1">
      <c r="A56" s="10" t="s">
        <v>199</v>
      </c>
      <c r="B56" s="8" t="s">
        <v>113</v>
      </c>
      <c r="C56" s="11" t="s">
        <v>200</v>
      </c>
      <c r="D56" s="648">
        <v>16044.714897521108</v>
      </c>
    </row>
    <row r="57" spans="1:4" ht="30" customHeight="1" thickTop="1" thickBot="1">
      <c r="A57" s="10" t="s">
        <v>202</v>
      </c>
      <c r="B57" s="8" t="s">
        <v>113</v>
      </c>
      <c r="C57" s="11" t="s">
        <v>203</v>
      </c>
      <c r="D57" s="648">
        <v>66708.305825634568</v>
      </c>
    </row>
    <row r="58" spans="1:4" ht="30" customHeight="1" thickTop="1" thickBot="1">
      <c r="A58" s="10" t="s">
        <v>212</v>
      </c>
      <c r="B58" s="8" t="s">
        <v>113</v>
      </c>
      <c r="C58" s="11" t="s">
        <v>213</v>
      </c>
      <c r="D58" s="648">
        <v>38000.351878409601</v>
      </c>
    </row>
    <row r="59" spans="1:4" ht="30" customHeight="1" thickTop="1" thickBot="1">
      <c r="A59" s="10" t="s">
        <v>206</v>
      </c>
      <c r="B59" s="8" t="s">
        <v>113</v>
      </c>
      <c r="C59" s="11" t="s">
        <v>207</v>
      </c>
      <c r="D59" s="648">
        <v>7216.2196357354833</v>
      </c>
    </row>
    <row r="60" spans="1:4" ht="30" customHeight="1" thickTop="1" thickBot="1">
      <c r="A60" s="10" t="s">
        <v>204</v>
      </c>
      <c r="B60" s="8" t="s">
        <v>113</v>
      </c>
      <c r="C60" s="11" t="s">
        <v>205</v>
      </c>
      <c r="D60" s="648">
        <v>14822.328648215491</v>
      </c>
    </row>
    <row r="61" spans="1:4" ht="30" customHeight="1" thickTop="1" thickBot="1">
      <c r="A61" s="10" t="s">
        <v>208</v>
      </c>
      <c r="B61" s="8" t="s">
        <v>113</v>
      </c>
      <c r="C61" s="11" t="s">
        <v>209</v>
      </c>
      <c r="D61" s="648">
        <v>15765.097803770353</v>
      </c>
    </row>
    <row r="62" spans="1:4" ht="30" customHeight="1" thickTop="1" thickBot="1">
      <c r="A62" s="10" t="s">
        <v>210</v>
      </c>
      <c r="B62" s="8" t="s">
        <v>113</v>
      </c>
      <c r="C62" s="11" t="s">
        <v>211</v>
      </c>
      <c r="D62" s="648">
        <v>18241.646153635898</v>
      </c>
    </row>
    <row r="63" spans="1:4" ht="30" customHeight="1" thickTop="1" thickBot="1">
      <c r="A63" s="10" t="s">
        <v>217</v>
      </c>
      <c r="B63" s="8" t="s">
        <v>113</v>
      </c>
      <c r="C63" s="11" t="s">
        <v>218</v>
      </c>
      <c r="D63" s="648">
        <v>23483.363520365492</v>
      </c>
    </row>
    <row r="64" spans="1:4" ht="30" customHeight="1" thickTop="1" thickBot="1">
      <c r="A64" s="10" t="s">
        <v>219</v>
      </c>
      <c r="B64" s="8" t="s">
        <v>113</v>
      </c>
      <c r="C64" s="11" t="s">
        <v>220</v>
      </c>
      <c r="D64" s="648">
        <v>11759.786260832208</v>
      </c>
    </row>
    <row r="65" spans="1:4" ht="30" customHeight="1" thickTop="1" thickBot="1">
      <c r="A65" s="10" t="s">
        <v>216</v>
      </c>
      <c r="B65" s="8" t="s">
        <v>113</v>
      </c>
      <c r="C65" s="11" t="s">
        <v>1889</v>
      </c>
      <c r="D65" s="648">
        <v>20814.79948396032</v>
      </c>
    </row>
    <row r="66" spans="1:4" ht="30" customHeight="1" thickTop="1" thickBot="1">
      <c r="A66" s="10" t="s">
        <v>221</v>
      </c>
      <c r="B66" s="8" t="s">
        <v>113</v>
      </c>
      <c r="C66" s="11" t="s">
        <v>1890</v>
      </c>
      <c r="D66" s="648">
        <v>63188.206218847023</v>
      </c>
    </row>
    <row r="67" spans="1:4" ht="30" customHeight="1" thickTop="1" thickBot="1">
      <c r="A67" s="10" t="s">
        <v>222</v>
      </c>
      <c r="B67" s="8" t="s">
        <v>113</v>
      </c>
      <c r="C67" s="11" t="s">
        <v>223</v>
      </c>
      <c r="D67" s="648">
        <v>37359.89650967237</v>
      </c>
    </row>
    <row r="68" spans="1:4" ht="30" customHeight="1" thickTop="1" thickBot="1">
      <c r="A68" s="10" t="s">
        <v>225</v>
      </c>
      <c r="B68" s="8" t="s">
        <v>113</v>
      </c>
      <c r="C68" s="11" t="s">
        <v>226</v>
      </c>
      <c r="D68" s="648">
        <v>96068.305310586089</v>
      </c>
    </row>
    <row r="69" spans="1:4" ht="30" customHeight="1" thickTop="1" thickBot="1">
      <c r="A69" s="10" t="s">
        <v>227</v>
      </c>
      <c r="B69" s="8" t="s">
        <v>113</v>
      </c>
      <c r="C69" s="11" t="s">
        <v>1892</v>
      </c>
      <c r="D69" s="648">
        <v>24550.789134927556</v>
      </c>
    </row>
    <row r="70" spans="1:4" ht="30" customHeight="1" thickTop="1" thickBot="1">
      <c r="A70" s="10" t="s">
        <v>232</v>
      </c>
      <c r="B70" s="8" t="s">
        <v>233</v>
      </c>
      <c r="C70" s="11" t="s">
        <v>1895</v>
      </c>
      <c r="D70" s="648">
        <v>3987.5944552616374</v>
      </c>
    </row>
    <row r="71" spans="1:4" ht="30" customHeight="1" thickTop="1" thickBot="1">
      <c r="A71" s="10" t="s">
        <v>228</v>
      </c>
      <c r="B71" s="8" t="s">
        <v>113</v>
      </c>
      <c r="C71" s="11" t="s">
        <v>1893</v>
      </c>
      <c r="D71" s="648">
        <v>4702.0403449390133</v>
      </c>
    </row>
    <row r="72" spans="1:4" ht="30" customHeight="1" thickTop="1" thickBot="1">
      <c r="A72" s="10" t="s">
        <v>229</v>
      </c>
      <c r="B72" s="8" t="s">
        <v>113</v>
      </c>
      <c r="C72" s="11" t="s">
        <v>1894</v>
      </c>
      <c r="D72" s="648">
        <v>9772.3560576674736</v>
      </c>
    </row>
    <row r="73" spans="1:4" ht="30" customHeight="1" thickTop="1" thickBot="1">
      <c r="A73" s="10" t="s">
        <v>230</v>
      </c>
      <c r="B73" s="8" t="s">
        <v>113</v>
      </c>
      <c r="C73" s="11" t="s">
        <v>231</v>
      </c>
      <c r="D73" s="648">
        <v>3952.1118702475428</v>
      </c>
    </row>
    <row r="74" spans="1:4" ht="30" customHeight="1" thickTop="1" thickBot="1">
      <c r="A74" s="10" t="s">
        <v>234</v>
      </c>
      <c r="B74" s="8" t="s">
        <v>113</v>
      </c>
      <c r="C74" s="11" t="s">
        <v>235</v>
      </c>
      <c r="D74" s="648">
        <v>17612.522640274114</v>
      </c>
    </row>
    <row r="75" spans="1:4" ht="30" customHeight="1" thickTop="1" thickBot="1">
      <c r="A75" s="10" t="s">
        <v>236</v>
      </c>
      <c r="B75" s="8" t="s">
        <v>113</v>
      </c>
      <c r="C75" s="11" t="s">
        <v>237</v>
      </c>
      <c r="D75" s="648">
        <v>336239.0685870513</v>
      </c>
    </row>
    <row r="76" spans="1:4" ht="30" customHeight="1" thickTop="1" thickBot="1">
      <c r="A76" s="10" t="s">
        <v>238</v>
      </c>
      <c r="B76" s="8" t="s">
        <v>113</v>
      </c>
      <c r="C76" s="11" t="s">
        <v>239</v>
      </c>
      <c r="D76" s="648">
        <v>469667.27040730976</v>
      </c>
    </row>
    <row r="77" spans="1:4" ht="30" customHeight="1" thickTop="1" thickBot="1">
      <c r="A77" s="10" t="s">
        <v>240</v>
      </c>
      <c r="B77" s="8" t="s">
        <v>113</v>
      </c>
      <c r="C77" s="11" t="s">
        <v>1896</v>
      </c>
      <c r="D77" s="648">
        <v>160113.84218431017</v>
      </c>
    </row>
    <row r="78" spans="1:4" ht="30" customHeight="1" thickTop="1" thickBot="1">
      <c r="A78" s="10" t="s">
        <v>241</v>
      </c>
      <c r="B78" s="8" t="s">
        <v>113</v>
      </c>
      <c r="C78" s="11" t="s">
        <v>1897</v>
      </c>
      <c r="D78" s="648">
        <v>171855.52394449292</v>
      </c>
    </row>
    <row r="79" spans="1:4" ht="30" customHeight="1" thickTop="1" thickBot="1">
      <c r="A79" s="10" t="s">
        <v>246</v>
      </c>
      <c r="B79" s="8" t="s">
        <v>113</v>
      </c>
      <c r="C79" s="11" t="s">
        <v>1902</v>
      </c>
      <c r="D79" s="648">
        <v>110384.59086302054</v>
      </c>
    </row>
    <row r="80" spans="1:4" ht="30" customHeight="1" thickTop="1" thickBot="1">
      <c r="A80" s="10" t="s">
        <v>243</v>
      </c>
      <c r="B80" s="8" t="s">
        <v>113</v>
      </c>
      <c r="C80" s="11" t="s">
        <v>1899</v>
      </c>
      <c r="D80" s="648">
        <v>138765.32989306879</v>
      </c>
    </row>
    <row r="81" spans="1:4" ht="30" customHeight="1" thickTop="1" thickBot="1">
      <c r="A81" s="10" t="s">
        <v>244</v>
      </c>
      <c r="B81" s="8" t="s">
        <v>113</v>
      </c>
      <c r="C81" s="11" t="s">
        <v>1900</v>
      </c>
      <c r="D81" s="648">
        <v>262919.64831305045</v>
      </c>
    </row>
    <row r="82" spans="1:4" ht="30" customHeight="1" thickTop="1" thickBot="1">
      <c r="A82" s="10" t="s">
        <v>245</v>
      </c>
      <c r="B82" s="8" t="s">
        <v>113</v>
      </c>
      <c r="C82" s="11" t="s">
        <v>1901</v>
      </c>
      <c r="D82" s="648">
        <v>135187.29339707113</v>
      </c>
    </row>
    <row r="83" spans="1:4" ht="30" customHeight="1" thickTop="1" thickBot="1">
      <c r="A83" s="10" t="s">
        <v>247</v>
      </c>
      <c r="B83" s="8" t="s">
        <v>113</v>
      </c>
      <c r="C83" s="11" t="s">
        <v>1903</v>
      </c>
      <c r="D83" s="648">
        <v>121463.76053033039</v>
      </c>
    </row>
    <row r="84" spans="1:4" ht="30" customHeight="1" thickTop="1" thickBot="1">
      <c r="A84" s="10" t="s">
        <v>242</v>
      </c>
      <c r="B84" s="8" t="s">
        <v>113</v>
      </c>
      <c r="C84" s="11" t="s">
        <v>1898</v>
      </c>
      <c r="D84" s="648">
        <v>202810.86676679284</v>
      </c>
    </row>
    <row r="85" spans="1:4" ht="30" customHeight="1" thickTop="1" thickBot="1">
      <c r="A85" s="10" t="s">
        <v>248</v>
      </c>
      <c r="B85" s="8" t="s">
        <v>113</v>
      </c>
      <c r="C85" s="11" t="s">
        <v>1904</v>
      </c>
      <c r="D85" s="648">
        <v>245507.89134927557</v>
      </c>
    </row>
    <row r="86" spans="1:4" ht="30" customHeight="1" thickTop="1" thickBot="1">
      <c r="A86" s="10" t="s">
        <v>249</v>
      </c>
      <c r="B86" s="8" t="s">
        <v>113</v>
      </c>
      <c r="C86" s="11" t="s">
        <v>250</v>
      </c>
      <c r="D86" s="648">
        <v>5459.289796738577</v>
      </c>
    </row>
    <row r="87" spans="1:4" ht="30" customHeight="1" thickTop="1" thickBot="1">
      <c r="A87" s="10" t="s">
        <v>255</v>
      </c>
      <c r="B87" s="8" t="s">
        <v>113</v>
      </c>
      <c r="C87" s="11" t="s">
        <v>256</v>
      </c>
      <c r="D87" s="648">
        <v>1297412.328305759</v>
      </c>
    </row>
    <row r="88" spans="1:4" ht="30" customHeight="1" thickTop="1" thickBot="1">
      <c r="A88" s="10" t="s">
        <v>253</v>
      </c>
      <c r="B88" s="8" t="s">
        <v>113</v>
      </c>
      <c r="C88" s="11" t="s">
        <v>254</v>
      </c>
      <c r="D88" s="648">
        <v>24026.568435084966</v>
      </c>
    </row>
    <row r="89" spans="1:4" ht="30" customHeight="1" thickTop="1" thickBot="1">
      <c r="A89" s="10" t="s">
        <v>251</v>
      </c>
      <c r="B89" s="8" t="s">
        <v>113</v>
      </c>
      <c r="C89" s="11" t="s">
        <v>252</v>
      </c>
      <c r="D89" s="648">
        <v>18208.615272863761</v>
      </c>
    </row>
    <row r="90" spans="1:4" ht="30" customHeight="1" thickTop="1" thickBot="1">
      <c r="A90" s="10" t="s">
        <v>257</v>
      </c>
      <c r="B90" s="8" t="s">
        <v>113</v>
      </c>
      <c r="C90" s="11" t="s">
        <v>258</v>
      </c>
      <c r="D90" s="648">
        <v>6844.2315914347546</v>
      </c>
    </row>
    <row r="91" spans="1:4" ht="30" customHeight="1" thickTop="1" thickBot="1">
      <c r="A91" s="10" t="s">
        <v>259</v>
      </c>
      <c r="B91" s="8" t="s">
        <v>113</v>
      </c>
      <c r="C91" s="11" t="s">
        <v>260</v>
      </c>
      <c r="D91" s="648">
        <v>71517.516175658544</v>
      </c>
    </row>
    <row r="92" spans="1:4" ht="30" customHeight="1" thickTop="1" thickBot="1">
      <c r="A92" s="10" t="s">
        <v>261</v>
      </c>
      <c r="B92" s="8" t="s">
        <v>113</v>
      </c>
      <c r="C92" s="11" t="s">
        <v>262</v>
      </c>
      <c r="D92" s="648">
        <v>10723.267307014932</v>
      </c>
    </row>
    <row r="93" spans="1:4" ht="30" customHeight="1" thickTop="1" thickBot="1">
      <c r="A93" s="10" t="s">
        <v>263</v>
      </c>
      <c r="B93" s="8" t="s">
        <v>113</v>
      </c>
      <c r="C93" s="11" t="s">
        <v>264</v>
      </c>
      <c r="D93" s="648">
        <v>10265.174682474295</v>
      </c>
    </row>
    <row r="94" spans="1:4" ht="30" customHeight="1" thickTop="1" thickBot="1">
      <c r="A94" s="10" t="s">
        <v>265</v>
      </c>
      <c r="B94" s="8" t="s">
        <v>113</v>
      </c>
      <c r="C94" s="11" t="s">
        <v>266</v>
      </c>
      <c r="D94" s="648">
        <v>21552.565053041453</v>
      </c>
    </row>
    <row r="95" spans="1:4" ht="30" customHeight="1" thickTop="1" thickBot="1">
      <c r="A95" s="10" t="s">
        <v>267</v>
      </c>
      <c r="B95" s="8" t="s">
        <v>113</v>
      </c>
      <c r="C95" s="11" t="s">
        <v>268</v>
      </c>
      <c r="D95" s="648">
        <v>86995.187586808519</v>
      </c>
    </row>
    <row r="96" spans="1:4" ht="30" customHeight="1" thickTop="1" thickBot="1">
      <c r="A96" s="10" t="s">
        <v>269</v>
      </c>
      <c r="B96" s="8" t="s">
        <v>113</v>
      </c>
      <c r="C96" s="11" t="s">
        <v>270</v>
      </c>
      <c r="D96" s="648">
        <v>183597.20570467564</v>
      </c>
    </row>
    <row r="97" spans="1:4" ht="30" customHeight="1" thickTop="1" thickBot="1">
      <c r="A97" s="10" t="s">
        <v>271</v>
      </c>
      <c r="B97" s="8" t="s">
        <v>113</v>
      </c>
      <c r="C97" s="11" t="s">
        <v>272</v>
      </c>
      <c r="D97" s="648">
        <v>138765.32989306879</v>
      </c>
    </row>
    <row r="98" spans="1:4" ht="30" customHeight="1" thickTop="1" thickBot="1">
      <c r="A98" s="10" t="s">
        <v>273</v>
      </c>
      <c r="B98" s="8" t="s">
        <v>113</v>
      </c>
      <c r="C98" s="11" t="s">
        <v>274</v>
      </c>
      <c r="D98" s="648">
        <v>7508.7376527113802</v>
      </c>
    </row>
    <row r="99" spans="1:4" ht="30" customHeight="1" thickTop="1" thickBot="1">
      <c r="A99" s="10" t="s">
        <v>275</v>
      </c>
      <c r="B99" s="8" t="s">
        <v>113</v>
      </c>
      <c r="C99" s="11" t="s">
        <v>276</v>
      </c>
      <c r="D99" s="648">
        <v>14410.245796587913</v>
      </c>
    </row>
    <row r="100" spans="1:4" ht="30" customHeight="1" thickTop="1" thickBot="1">
      <c r="A100" s="10" t="s">
        <v>277</v>
      </c>
      <c r="B100" s="8" t="s">
        <v>113</v>
      </c>
      <c r="C100" s="11" t="s">
        <v>278</v>
      </c>
      <c r="D100" s="648">
        <v>400284.60546077538</v>
      </c>
    </row>
    <row r="101" spans="1:4" ht="30" customHeight="1" thickTop="1" thickBot="1">
      <c r="A101" s="10" t="s">
        <v>279</v>
      </c>
      <c r="B101" s="8" t="s">
        <v>113</v>
      </c>
      <c r="C101" s="11" t="s">
        <v>1905</v>
      </c>
      <c r="D101" s="648">
        <v>434442.22512676154</v>
      </c>
    </row>
    <row r="102" spans="1:4" ht="30" customHeight="1" thickTop="1" thickBot="1">
      <c r="A102" s="10" t="s">
        <v>280</v>
      </c>
      <c r="B102" s="8" t="s">
        <v>113</v>
      </c>
      <c r="C102" s="11" t="s">
        <v>281</v>
      </c>
      <c r="D102" s="648">
        <v>377365.2842258875</v>
      </c>
    </row>
    <row r="103" spans="1:4" ht="30" customHeight="1" thickTop="1" thickBot="1">
      <c r="A103" s="10" t="s">
        <v>282</v>
      </c>
      <c r="B103" s="8" t="s">
        <v>113</v>
      </c>
      <c r="C103" s="11" t="s">
        <v>283</v>
      </c>
      <c r="D103" s="648">
        <v>597758.34415475791</v>
      </c>
    </row>
    <row r="104" spans="1:4" ht="30" customHeight="1" thickTop="1" thickBot="1">
      <c r="A104" s="10" t="s">
        <v>284</v>
      </c>
      <c r="B104" s="8" t="s">
        <v>113</v>
      </c>
      <c r="C104" s="11" t="s">
        <v>285</v>
      </c>
      <c r="D104" s="648">
        <v>576409.83186351648</v>
      </c>
    </row>
    <row r="105" spans="1:4" ht="30" customHeight="1" thickTop="1" thickBot="1">
      <c r="A105" s="10" t="s">
        <v>286</v>
      </c>
      <c r="B105" s="8" t="s">
        <v>113</v>
      </c>
      <c r="C105" s="11" t="s">
        <v>287</v>
      </c>
      <c r="D105" s="648">
        <v>245507.89134927557</v>
      </c>
    </row>
    <row r="106" spans="1:4" ht="30" customHeight="1" thickTop="1" thickBot="1">
      <c r="A106" s="10" t="s">
        <v>288</v>
      </c>
      <c r="B106" s="8" t="s">
        <v>113</v>
      </c>
      <c r="C106" s="11" t="s">
        <v>289</v>
      </c>
      <c r="D106" s="648">
        <v>13641.28337879536</v>
      </c>
    </row>
    <row r="107" spans="1:4" ht="30" customHeight="1" thickTop="1" thickBot="1">
      <c r="A107" s="10" t="s">
        <v>290</v>
      </c>
      <c r="B107" s="8" t="s">
        <v>113</v>
      </c>
      <c r="C107" s="11" t="s">
        <v>291</v>
      </c>
      <c r="D107" s="648">
        <v>463262.71671993734</v>
      </c>
    </row>
    <row r="108" spans="1:4" ht="30" customHeight="1" thickTop="1" thickBot="1">
      <c r="A108" s="10" t="s">
        <v>292</v>
      </c>
      <c r="B108" s="8" t="s">
        <v>113</v>
      </c>
      <c r="C108" s="11" t="s">
        <v>293</v>
      </c>
      <c r="D108" s="648">
        <v>9093.3099501053257</v>
      </c>
    </row>
    <row r="109" spans="1:4" ht="30" customHeight="1" thickTop="1" thickBot="1">
      <c r="A109" s="10" t="s">
        <v>294</v>
      </c>
      <c r="B109" s="8" t="s">
        <v>113</v>
      </c>
      <c r="C109" s="11" t="s">
        <v>1906</v>
      </c>
      <c r="D109" s="648">
        <v>607187.63137472933</v>
      </c>
    </row>
    <row r="110" spans="1:4" ht="30" customHeight="1" thickTop="1" thickBot="1">
      <c r="A110" s="10" t="s">
        <v>295</v>
      </c>
      <c r="B110" s="8" t="s">
        <v>113</v>
      </c>
      <c r="C110" s="11" t="s">
        <v>296</v>
      </c>
      <c r="D110" s="648">
        <v>3701.1261031791273</v>
      </c>
    </row>
    <row r="111" spans="1:4" ht="30" customHeight="1" thickTop="1" thickBot="1">
      <c r="A111" s="10" t="s">
        <v>297</v>
      </c>
      <c r="B111" s="8" t="s">
        <v>113</v>
      </c>
      <c r="C111" s="11" t="s">
        <v>298</v>
      </c>
      <c r="D111" s="648">
        <v>136630.47866394464</v>
      </c>
    </row>
    <row r="112" spans="1:4" ht="30" customHeight="1" thickTop="1" thickBot="1">
      <c r="A112" s="10" t="s">
        <v>299</v>
      </c>
      <c r="B112" s="8" t="s">
        <v>113</v>
      </c>
      <c r="C112" s="11" t="s">
        <v>300</v>
      </c>
      <c r="D112" s="648">
        <v>455790.73741800286</v>
      </c>
    </row>
    <row r="113" spans="1:4" ht="30" customHeight="1" thickTop="1" thickBot="1">
      <c r="A113" s="10" t="s">
        <v>301</v>
      </c>
      <c r="B113" s="8" t="s">
        <v>113</v>
      </c>
      <c r="C113" s="11" t="s">
        <v>302</v>
      </c>
      <c r="D113" s="648">
        <v>9291.4364721620404</v>
      </c>
    </row>
    <row r="114" spans="1:4" ht="30" customHeight="1" thickTop="1" thickBot="1">
      <c r="A114" s="10" t="s">
        <v>305</v>
      </c>
      <c r="B114" s="8" t="s">
        <v>113</v>
      </c>
      <c r="C114" s="11" t="s">
        <v>306</v>
      </c>
      <c r="D114" s="648">
        <v>119296.72708211991</v>
      </c>
    </row>
    <row r="115" spans="1:4" ht="30" customHeight="1" thickTop="1" thickBot="1">
      <c r="A115" s="10" t="s">
        <v>303</v>
      </c>
      <c r="B115" s="8" t="s">
        <v>113</v>
      </c>
      <c r="C115" s="11" t="s">
        <v>304</v>
      </c>
      <c r="D115" s="648">
        <v>96068.305310586089</v>
      </c>
    </row>
    <row r="116" spans="1:4" ht="30" customHeight="1" thickTop="1" thickBot="1">
      <c r="A116" s="10" t="s">
        <v>309</v>
      </c>
      <c r="B116" s="8" t="s">
        <v>113</v>
      </c>
      <c r="C116" s="11" t="s">
        <v>1907</v>
      </c>
      <c r="D116" s="648">
        <v>123382.80074440311</v>
      </c>
    </row>
    <row r="117" spans="1:4" ht="30" customHeight="1" thickTop="1" thickBot="1">
      <c r="A117" s="10" t="s">
        <v>310</v>
      </c>
      <c r="B117" s="8" t="s">
        <v>113</v>
      </c>
      <c r="C117" s="11" t="s">
        <v>311</v>
      </c>
      <c r="D117" s="648">
        <v>197473.73869398251</v>
      </c>
    </row>
    <row r="118" spans="1:4" ht="30" customHeight="1" thickTop="1" thickBot="1">
      <c r="A118" s="10" t="s">
        <v>313</v>
      </c>
      <c r="B118" s="8" t="s">
        <v>113</v>
      </c>
      <c r="C118" s="11" t="s">
        <v>1909</v>
      </c>
      <c r="D118" s="648">
        <v>240170.76327646521</v>
      </c>
    </row>
    <row r="119" spans="1:4" ht="30" customHeight="1" thickTop="1" thickBot="1">
      <c r="A119" s="10" t="s">
        <v>318</v>
      </c>
      <c r="B119" s="8" t="s">
        <v>113</v>
      </c>
      <c r="C119" s="11" t="s">
        <v>319</v>
      </c>
      <c r="D119" s="648">
        <v>171321.81113721186</v>
      </c>
    </row>
    <row r="120" spans="1:4" ht="30" customHeight="1" thickTop="1" thickBot="1">
      <c r="A120" s="10" t="s">
        <v>314</v>
      </c>
      <c r="B120" s="8" t="s">
        <v>113</v>
      </c>
      <c r="C120" s="11" t="s">
        <v>315</v>
      </c>
      <c r="D120" s="648">
        <v>122753.94567463778</v>
      </c>
    </row>
    <row r="121" spans="1:4" ht="30" customHeight="1" thickTop="1" thickBot="1">
      <c r="A121" s="10" t="s">
        <v>1648</v>
      </c>
      <c r="B121" s="8" t="s">
        <v>113</v>
      </c>
      <c r="C121" s="11" t="s">
        <v>1649</v>
      </c>
      <c r="D121" s="648">
        <v>96068.305310586089</v>
      </c>
    </row>
    <row r="122" spans="1:4" ht="30" customHeight="1" thickTop="1" thickBot="1">
      <c r="A122" s="10" t="s">
        <v>322</v>
      </c>
      <c r="B122" s="8" t="s">
        <v>113</v>
      </c>
      <c r="C122" s="11" t="s">
        <v>323</v>
      </c>
      <c r="D122" s="648">
        <v>96068.305310586089</v>
      </c>
    </row>
    <row r="123" spans="1:4" ht="30" customHeight="1" thickTop="1" thickBot="1">
      <c r="A123" s="10" t="s">
        <v>320</v>
      </c>
      <c r="B123" s="8" t="s">
        <v>113</v>
      </c>
      <c r="C123" s="11" t="s">
        <v>321</v>
      </c>
      <c r="D123" s="648">
        <v>96068.305310586089</v>
      </c>
    </row>
    <row r="124" spans="1:4" ht="30" customHeight="1" thickTop="1" thickBot="1">
      <c r="A124" s="10" t="s">
        <v>312</v>
      </c>
      <c r="B124" s="8" t="s">
        <v>113</v>
      </c>
      <c r="C124" s="11" t="s">
        <v>1908</v>
      </c>
      <c r="D124" s="648">
        <v>192136.61062117218</v>
      </c>
    </row>
    <row r="125" spans="1:4" ht="30" customHeight="1" thickTop="1" thickBot="1">
      <c r="A125" s="10" t="s">
        <v>316</v>
      </c>
      <c r="B125" s="8" t="s">
        <v>113</v>
      </c>
      <c r="C125" s="11" t="s">
        <v>317</v>
      </c>
      <c r="D125" s="648">
        <v>165450.97025712047</v>
      </c>
    </row>
    <row r="126" spans="1:4" ht="30" customHeight="1" thickTop="1" thickBot="1">
      <c r="A126" s="10" t="s">
        <v>307</v>
      </c>
      <c r="B126" s="8" t="s">
        <v>113</v>
      </c>
      <c r="C126" s="11" t="s">
        <v>308</v>
      </c>
      <c r="D126" s="648">
        <v>101939.14619067745</v>
      </c>
    </row>
    <row r="127" spans="1:4" ht="30" customHeight="1" thickTop="1" thickBot="1">
      <c r="A127" s="10" t="s">
        <v>324</v>
      </c>
      <c r="B127" s="8" t="s">
        <v>113</v>
      </c>
      <c r="C127" s="11" t="s">
        <v>325</v>
      </c>
      <c r="D127" s="648">
        <v>4551.7356951981028</v>
      </c>
    </row>
    <row r="128" spans="1:4" ht="30" customHeight="1" thickTop="1" thickBot="1">
      <c r="A128" s="10" t="s">
        <v>326</v>
      </c>
      <c r="B128" s="8" t="s">
        <v>113</v>
      </c>
      <c r="C128" s="11" t="s">
        <v>327</v>
      </c>
      <c r="D128" s="648">
        <v>88600.969027360246</v>
      </c>
    </row>
    <row r="129" spans="1:4" ht="30" customHeight="1" thickTop="1" thickBot="1">
      <c r="A129" s="10" t="s">
        <v>328</v>
      </c>
      <c r="B129" s="8" t="s">
        <v>113</v>
      </c>
      <c r="C129" s="11" t="s">
        <v>329</v>
      </c>
      <c r="D129" s="648">
        <v>80.000560492513685</v>
      </c>
    </row>
    <row r="130" spans="1:4" ht="30" customHeight="1" thickTop="1" thickBot="1">
      <c r="A130" s="10" t="s">
        <v>330</v>
      </c>
      <c r="B130" s="8" t="s">
        <v>113</v>
      </c>
      <c r="C130" s="11" t="s">
        <v>331</v>
      </c>
      <c r="D130" s="648">
        <v>2508.4501942208585</v>
      </c>
    </row>
    <row r="131" spans="1:4" ht="30" customHeight="1" thickTop="1" thickBot="1">
      <c r="A131" s="10" t="s">
        <v>332</v>
      </c>
      <c r="B131" s="8" t="s">
        <v>113</v>
      </c>
      <c r="C131" s="11" t="s">
        <v>333</v>
      </c>
      <c r="D131" s="648">
        <v>2668.5640364051692</v>
      </c>
    </row>
    <row r="132" spans="1:4" ht="30" customHeight="1" thickTop="1" thickBot="1">
      <c r="A132" s="10" t="s">
        <v>334</v>
      </c>
      <c r="B132" s="8" t="s">
        <v>113</v>
      </c>
      <c r="C132" s="11" t="s">
        <v>1676</v>
      </c>
      <c r="D132" s="648">
        <v>3096.4614088115736</v>
      </c>
    </row>
    <row r="133" spans="1:4" ht="30" customHeight="1" thickTop="1" thickBot="1">
      <c r="A133" s="10" t="s">
        <v>335</v>
      </c>
      <c r="B133" s="8" t="s">
        <v>92</v>
      </c>
      <c r="C133" s="11" t="s">
        <v>1910</v>
      </c>
      <c r="D133" s="648">
        <v>246235.52446411247</v>
      </c>
    </row>
    <row r="134" spans="1:4" ht="30" customHeight="1" thickTop="1" thickBot="1">
      <c r="A134" s="10" t="s">
        <v>336</v>
      </c>
      <c r="B134" s="8" t="s">
        <v>113</v>
      </c>
      <c r="C134" s="11" t="s">
        <v>337</v>
      </c>
      <c r="D134" s="648">
        <v>59775.834415475794</v>
      </c>
    </row>
    <row r="135" spans="1:4" ht="30" customHeight="1" thickTop="1" thickBot="1">
      <c r="A135" s="10" t="s">
        <v>338</v>
      </c>
      <c r="B135" s="8" t="s">
        <v>339</v>
      </c>
      <c r="C135" s="11" t="s">
        <v>340</v>
      </c>
      <c r="D135" s="648">
        <v>1280.9107374744813</v>
      </c>
    </row>
    <row r="136" spans="1:4" ht="30" customHeight="1" thickTop="1" thickBot="1">
      <c r="A136" s="10" t="s">
        <v>352</v>
      </c>
      <c r="B136" s="8" t="s">
        <v>339</v>
      </c>
      <c r="C136" s="11" t="s">
        <v>353</v>
      </c>
      <c r="D136" s="648">
        <v>1124.0453610359225</v>
      </c>
    </row>
    <row r="137" spans="1:4" ht="30" customHeight="1" thickTop="1" thickBot="1">
      <c r="A137" s="10" t="s">
        <v>343</v>
      </c>
      <c r="B137" s="8" t="s">
        <v>344</v>
      </c>
      <c r="C137" s="11" t="s">
        <v>345</v>
      </c>
      <c r="D137" s="648">
        <v>0.31885625329423922</v>
      </c>
    </row>
    <row r="138" spans="1:4" ht="30" customHeight="1" thickTop="1" thickBot="1">
      <c r="A138" s="10" t="s">
        <v>346</v>
      </c>
      <c r="B138" s="8" t="s">
        <v>344</v>
      </c>
      <c r="C138" s="11" t="s">
        <v>347</v>
      </c>
      <c r="D138" s="648">
        <v>0.3824591857607369</v>
      </c>
    </row>
    <row r="139" spans="1:4" ht="30" customHeight="1" thickTop="1" thickBot="1">
      <c r="A139" s="10" t="s">
        <v>350</v>
      </c>
      <c r="B139" s="8" t="s">
        <v>339</v>
      </c>
      <c r="C139" s="11" t="s">
        <v>351</v>
      </c>
      <c r="D139" s="648">
        <v>1387.6532989306882</v>
      </c>
    </row>
    <row r="140" spans="1:4" ht="30" customHeight="1" thickTop="1" thickBot="1">
      <c r="A140" s="10" t="s">
        <v>348</v>
      </c>
      <c r="B140" s="8" t="s">
        <v>339</v>
      </c>
      <c r="C140" s="11" t="s">
        <v>349</v>
      </c>
      <c r="D140" s="648">
        <v>1387.6532989306882</v>
      </c>
    </row>
    <row r="141" spans="1:4" ht="30" customHeight="1" thickTop="1" thickBot="1">
      <c r="A141" s="10" t="s">
        <v>356</v>
      </c>
      <c r="B141" s="8" t="s">
        <v>113</v>
      </c>
      <c r="C141" s="11" t="s">
        <v>357</v>
      </c>
      <c r="D141" s="648">
        <v>54478.198406436401</v>
      </c>
    </row>
    <row r="142" spans="1:4" ht="30" customHeight="1" thickTop="1" thickBot="1">
      <c r="A142" s="10" t="s">
        <v>341</v>
      </c>
      <c r="B142" s="8" t="s">
        <v>339</v>
      </c>
      <c r="C142" s="11" t="s">
        <v>342</v>
      </c>
      <c r="D142" s="648">
        <v>1387.6532989306882</v>
      </c>
    </row>
    <row r="143" spans="1:4" ht="30" customHeight="1" thickTop="1" thickBot="1">
      <c r="A143" s="10" t="s">
        <v>354</v>
      </c>
      <c r="B143" s="8" t="s">
        <v>113</v>
      </c>
      <c r="C143" s="11" t="s">
        <v>355</v>
      </c>
      <c r="D143" s="648">
        <v>48118.277058634929</v>
      </c>
    </row>
    <row r="144" spans="1:4" ht="30" customHeight="1" thickTop="1" thickBot="1">
      <c r="A144" s="10" t="s">
        <v>359</v>
      </c>
      <c r="B144" s="8" t="s">
        <v>113</v>
      </c>
      <c r="C144" s="11" t="s">
        <v>360</v>
      </c>
      <c r="D144" s="648">
        <v>117416.81760182744</v>
      </c>
    </row>
    <row r="145" spans="1:4" ht="68.25" customHeight="1" thickTop="1" thickBot="1">
      <c r="A145" s="10" t="s">
        <v>358</v>
      </c>
      <c r="B145" s="8" t="s">
        <v>113</v>
      </c>
      <c r="C145" s="11" t="s">
        <v>2197</v>
      </c>
      <c r="D145" s="648">
        <v>192136.61062117218</v>
      </c>
    </row>
    <row r="146" spans="1:4" ht="30" customHeight="1" thickTop="1" thickBot="1">
      <c r="A146" s="10" t="s">
        <v>361</v>
      </c>
      <c r="B146" s="8" t="s">
        <v>113</v>
      </c>
      <c r="C146" s="11" t="s">
        <v>1911</v>
      </c>
      <c r="D146" s="648">
        <v>137697.90427850673</v>
      </c>
    </row>
    <row r="147" spans="1:4" ht="30" customHeight="1" thickTop="1" thickBot="1">
      <c r="A147" s="10" t="s">
        <v>362</v>
      </c>
      <c r="B147" s="8" t="s">
        <v>113</v>
      </c>
      <c r="C147" s="11" t="s">
        <v>1912</v>
      </c>
      <c r="D147" s="648">
        <v>165450.97025712047</v>
      </c>
    </row>
    <row r="148" spans="1:4" ht="30" customHeight="1" thickTop="1" thickBot="1">
      <c r="A148" s="10" t="s">
        <v>367</v>
      </c>
      <c r="B148" s="8" t="s">
        <v>113</v>
      </c>
      <c r="C148" s="11" t="s">
        <v>368</v>
      </c>
      <c r="D148" s="648">
        <v>8971.9495052408347</v>
      </c>
    </row>
    <row r="149" spans="1:4" ht="30" customHeight="1" thickTop="1" thickBot="1">
      <c r="A149" s="10" t="s">
        <v>363</v>
      </c>
      <c r="B149" s="8" t="s">
        <v>113</v>
      </c>
      <c r="C149" s="11" t="s">
        <v>364</v>
      </c>
      <c r="D149" s="648">
        <v>7580.4659377724065</v>
      </c>
    </row>
    <row r="150" spans="1:4" ht="30" customHeight="1" thickTop="1" thickBot="1">
      <c r="A150" s="10" t="s">
        <v>158</v>
      </c>
      <c r="B150" s="8" t="s">
        <v>113</v>
      </c>
      <c r="C150" s="11" t="s">
        <v>159</v>
      </c>
      <c r="D150" s="648">
        <v>64045.536873724057</v>
      </c>
    </row>
    <row r="151" spans="1:4" ht="30" customHeight="1" thickTop="1" thickBot="1">
      <c r="A151" s="10" t="s">
        <v>369</v>
      </c>
      <c r="B151" s="8" t="s">
        <v>113</v>
      </c>
      <c r="C151" s="11" t="s">
        <v>370</v>
      </c>
      <c r="D151" s="648">
        <v>101405.43338339642</v>
      </c>
    </row>
    <row r="152" spans="1:4" ht="30" customHeight="1" thickTop="1" thickBot="1">
      <c r="A152" s="10" t="s">
        <v>371</v>
      </c>
      <c r="B152" s="8" t="s">
        <v>113</v>
      </c>
      <c r="C152" s="11" t="s">
        <v>372</v>
      </c>
      <c r="D152" s="648">
        <v>131293.35059113431</v>
      </c>
    </row>
    <row r="153" spans="1:4" ht="30" customHeight="1" thickTop="1" thickBot="1">
      <c r="A153" s="10" t="s">
        <v>365</v>
      </c>
      <c r="B153" s="8" t="s">
        <v>113</v>
      </c>
      <c r="C153" s="11" t="s">
        <v>366</v>
      </c>
      <c r="D153" s="648">
        <v>101405.43338339642</v>
      </c>
    </row>
    <row r="154" spans="1:4" ht="30" customHeight="1" thickTop="1" thickBot="1">
      <c r="A154" s="10" t="s">
        <v>373</v>
      </c>
      <c r="B154" s="8" t="s">
        <v>113</v>
      </c>
      <c r="C154" s="11" t="s">
        <v>374</v>
      </c>
      <c r="D154" s="648">
        <v>61910.685644599929</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8" customWidth="1"/>
    <col min="4" max="4" width="17.7109375" style="183" customWidth="1"/>
  </cols>
  <sheetData>
    <row r="1" spans="1:4" ht="81.75" customHeight="1" thickTop="1" thickBot="1">
      <c r="A1" s="687" t="s">
        <v>1850</v>
      </c>
      <c r="B1" s="688"/>
      <c r="C1" s="688"/>
      <c r="D1" s="689"/>
    </row>
    <row r="2" spans="1:4" ht="48.7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2239</v>
      </c>
      <c r="D6" s="647">
        <v>4000.1067157538905</v>
      </c>
    </row>
    <row r="7" spans="1:4" ht="16.5" thickTop="1" thickBot="1">
      <c r="A7" s="663" t="s">
        <v>747</v>
      </c>
      <c r="B7" s="663" t="s">
        <v>377</v>
      </c>
      <c r="C7" s="664" t="s">
        <v>748</v>
      </c>
      <c r="D7" s="647">
        <v>3176.5553330986781</v>
      </c>
    </row>
    <row r="8" spans="1:4" ht="16.5" thickTop="1" thickBot="1">
      <c r="A8" s="663" t="s">
        <v>743</v>
      </c>
      <c r="B8" s="663" t="s">
        <v>377</v>
      </c>
      <c r="C8" s="664" t="s">
        <v>744</v>
      </c>
      <c r="D8" s="647">
        <v>3458.9158071518946</v>
      </c>
    </row>
    <row r="9" spans="1:4" ht="16.5" thickTop="1" thickBot="1">
      <c r="A9" s="663" t="s">
        <v>745</v>
      </c>
      <c r="B9" s="663" t="s">
        <v>377</v>
      </c>
      <c r="C9" s="664" t="s">
        <v>746</v>
      </c>
      <c r="D9" s="647">
        <v>3416.724416351783</v>
      </c>
    </row>
    <row r="10" spans="1:4" ht="16.5" thickTop="1" thickBot="1">
      <c r="A10" s="663" t="s">
        <v>1668</v>
      </c>
      <c r="B10" s="663" t="s">
        <v>377</v>
      </c>
      <c r="C10" s="664" t="s">
        <v>1667</v>
      </c>
      <c r="D10" s="647">
        <v>3294.2055306208508</v>
      </c>
    </row>
    <row r="11" spans="1:4" ht="16.5" thickTop="1" thickBot="1">
      <c r="A11" s="663" t="s">
        <v>751</v>
      </c>
      <c r="B11" s="663" t="s">
        <v>377</v>
      </c>
      <c r="C11" s="664" t="s">
        <v>752</v>
      </c>
      <c r="D11" s="647">
        <v>14994.397831114142</v>
      </c>
    </row>
    <row r="12" spans="1:4" ht="16.5" thickTop="1" thickBot="1">
      <c r="A12" s="663" t="s">
        <v>749</v>
      </c>
      <c r="B12" s="663" t="s">
        <v>377</v>
      </c>
      <c r="C12" s="664" t="s">
        <v>750</v>
      </c>
      <c r="D12" s="647">
        <v>5774.5525948088889</v>
      </c>
    </row>
    <row r="13" spans="1:4" ht="16.5" thickTop="1" thickBot="1">
      <c r="A13" s="663" t="s">
        <v>753</v>
      </c>
      <c r="B13" s="663" t="s">
        <v>92</v>
      </c>
      <c r="C13" s="664" t="s">
        <v>1935</v>
      </c>
      <c r="D13" s="647">
        <v>1406.7660742941114</v>
      </c>
    </row>
    <row r="14" spans="1:4" ht="16.5" thickTop="1" thickBot="1">
      <c r="A14" s="663" t="s">
        <v>755</v>
      </c>
      <c r="B14" s="663" t="s">
        <v>233</v>
      </c>
      <c r="C14" s="664" t="s">
        <v>1937</v>
      </c>
      <c r="D14" s="647">
        <v>69298.956105322301</v>
      </c>
    </row>
    <row r="15" spans="1:4" ht="16.5" thickTop="1" thickBot="1">
      <c r="A15" s="663" t="s">
        <v>756</v>
      </c>
      <c r="B15" s="663" t="s">
        <v>92</v>
      </c>
      <c r="C15" s="664" t="s">
        <v>1938</v>
      </c>
      <c r="D15" s="647">
        <v>1182.0049533314962</v>
      </c>
    </row>
    <row r="16" spans="1:4" ht="16.5" thickTop="1" thickBot="1">
      <c r="A16" s="663" t="s">
        <v>754</v>
      </c>
      <c r="B16" s="663" t="s">
        <v>233</v>
      </c>
      <c r="C16" s="664" t="s">
        <v>1936</v>
      </c>
      <c r="D16" s="647">
        <v>62245.294338189313</v>
      </c>
    </row>
    <row r="17" spans="1:4" ht="16.5" thickTop="1" thickBot="1">
      <c r="A17" s="663" t="s">
        <v>776</v>
      </c>
      <c r="B17" s="663" t="s">
        <v>422</v>
      </c>
      <c r="C17" s="664" t="s">
        <v>777</v>
      </c>
      <c r="D17" s="647">
        <v>10204.662648513609</v>
      </c>
    </row>
    <row r="18" spans="1:4" ht="16.5" thickTop="1" thickBot="1">
      <c r="A18" s="663" t="s">
        <v>757</v>
      </c>
      <c r="B18" s="663" t="s">
        <v>387</v>
      </c>
      <c r="C18" s="664" t="s">
        <v>1939</v>
      </c>
      <c r="D18" s="647">
        <v>54062.095195439608</v>
      </c>
    </row>
    <row r="19" spans="1:4" ht="16.5" thickTop="1" thickBot="1">
      <c r="A19" s="663" t="s">
        <v>758</v>
      </c>
      <c r="B19" s="663" t="s">
        <v>387</v>
      </c>
      <c r="C19" s="664" t="s">
        <v>2240</v>
      </c>
      <c r="D19" s="647">
        <v>58387.062811074771</v>
      </c>
    </row>
    <row r="20" spans="1:4" ht="16.5" thickTop="1" thickBot="1">
      <c r="A20" s="663" t="s">
        <v>761</v>
      </c>
      <c r="B20" s="663" t="s">
        <v>387</v>
      </c>
      <c r="C20" s="664" t="s">
        <v>762</v>
      </c>
      <c r="D20" s="647">
        <v>58387.062811074771</v>
      </c>
    </row>
    <row r="21" spans="1:4" ht="16.5" thickTop="1" thickBot="1">
      <c r="A21" s="663" t="s">
        <v>759</v>
      </c>
      <c r="B21" s="663" t="s">
        <v>387</v>
      </c>
      <c r="C21" s="664" t="s">
        <v>2241</v>
      </c>
      <c r="D21" s="647">
        <v>58387.062811074771</v>
      </c>
    </row>
    <row r="22" spans="1:4" ht="16.5" thickTop="1" thickBot="1">
      <c r="A22" s="663" t="s">
        <v>760</v>
      </c>
      <c r="B22" s="663" t="s">
        <v>387</v>
      </c>
      <c r="C22" s="664" t="s">
        <v>2242</v>
      </c>
      <c r="D22" s="647">
        <v>58387.062811074771</v>
      </c>
    </row>
    <row r="23" spans="1:4" ht="16.5" thickTop="1" thickBot="1">
      <c r="A23" s="663" t="s">
        <v>763</v>
      </c>
      <c r="B23" s="663" t="s">
        <v>387</v>
      </c>
      <c r="C23" s="664" t="s">
        <v>764</v>
      </c>
      <c r="D23" s="647">
        <v>58387.062811074771</v>
      </c>
    </row>
    <row r="24" spans="1:4" ht="16.5" thickTop="1" thickBot="1">
      <c r="A24" s="663" t="s">
        <v>772</v>
      </c>
      <c r="B24" s="663" t="s">
        <v>387</v>
      </c>
      <c r="C24" s="664" t="s">
        <v>773</v>
      </c>
      <c r="D24" s="647">
        <v>58387.062811074771</v>
      </c>
    </row>
    <row r="25" spans="1:4" ht="16.5" thickTop="1" thickBot="1">
      <c r="A25" s="663" t="s">
        <v>765</v>
      </c>
      <c r="B25" s="663" t="s">
        <v>387</v>
      </c>
      <c r="C25" s="664" t="s">
        <v>766</v>
      </c>
      <c r="D25" s="647">
        <v>58387.062811074771</v>
      </c>
    </row>
    <row r="26" spans="1:4" ht="16.5" thickTop="1" thickBot="1">
      <c r="A26" s="663" t="s">
        <v>768</v>
      </c>
      <c r="B26" s="663" t="s">
        <v>387</v>
      </c>
      <c r="C26" s="664" t="s">
        <v>2002</v>
      </c>
      <c r="D26" s="647">
        <v>58387.062811074771</v>
      </c>
    </row>
    <row r="27" spans="1:4" ht="16.5" thickTop="1" thickBot="1">
      <c r="A27" s="663" t="s">
        <v>767</v>
      </c>
      <c r="B27" s="663" t="s">
        <v>387</v>
      </c>
      <c r="C27" s="664" t="s">
        <v>2004</v>
      </c>
      <c r="D27" s="647">
        <v>64707.608637195299</v>
      </c>
    </row>
    <row r="28" spans="1:4" ht="16.5" thickTop="1" thickBot="1">
      <c r="A28" s="663" t="s">
        <v>770</v>
      </c>
      <c r="B28" s="663" t="s">
        <v>387</v>
      </c>
      <c r="C28" s="664" t="s">
        <v>2003</v>
      </c>
      <c r="D28" s="647">
        <v>52001.387304800584</v>
      </c>
    </row>
    <row r="29" spans="1:4" ht="16.5" thickTop="1" thickBot="1">
      <c r="A29" s="663" t="s">
        <v>769</v>
      </c>
      <c r="B29" s="663" t="s">
        <v>387</v>
      </c>
      <c r="C29" s="664" t="s">
        <v>2001</v>
      </c>
      <c r="D29" s="647">
        <v>64707.608637195299</v>
      </c>
    </row>
    <row r="30" spans="1:4" ht="16.5" thickTop="1" thickBot="1">
      <c r="A30" s="663" t="s">
        <v>771</v>
      </c>
      <c r="B30" s="663" t="s">
        <v>387</v>
      </c>
      <c r="C30" s="664" t="s">
        <v>2243</v>
      </c>
      <c r="D30" s="647">
        <v>58387.062811074771</v>
      </c>
    </row>
    <row r="31" spans="1:4" ht="16.5" thickTop="1" thickBot="1">
      <c r="A31" s="663" t="s">
        <v>774</v>
      </c>
      <c r="B31" s="663" t="s">
        <v>422</v>
      </c>
      <c r="C31" s="664" t="s">
        <v>775</v>
      </c>
      <c r="D31" s="647">
        <v>47.214229804017251</v>
      </c>
    </row>
    <row r="32" spans="1:4" ht="16.5" thickTop="1" thickBot="1">
      <c r="A32" s="663" t="s">
        <v>779</v>
      </c>
      <c r="B32" s="663" t="s">
        <v>144</v>
      </c>
      <c r="C32" s="664" t="s">
        <v>1941</v>
      </c>
      <c r="D32" s="647">
        <v>564.37247392110169</v>
      </c>
    </row>
    <row r="33" spans="1:4" ht="16.5" thickTop="1" thickBot="1">
      <c r="A33" s="663" t="s">
        <v>780</v>
      </c>
      <c r="B33" s="663" t="s">
        <v>377</v>
      </c>
      <c r="C33" s="664" t="s">
        <v>781</v>
      </c>
      <c r="D33" s="647">
        <v>6271.2030426709935</v>
      </c>
    </row>
    <row r="34" spans="1:4" ht="16.5" thickTop="1" thickBot="1">
      <c r="A34" s="663" t="s">
        <v>786</v>
      </c>
      <c r="B34" s="663" t="s">
        <v>377</v>
      </c>
      <c r="C34" s="664" t="s">
        <v>787</v>
      </c>
      <c r="D34" s="647">
        <v>5575.6040844896706</v>
      </c>
    </row>
    <row r="35" spans="1:4" ht="16.5" thickTop="1" thickBot="1">
      <c r="A35" s="663" t="s">
        <v>782</v>
      </c>
      <c r="B35" s="663" t="s">
        <v>377</v>
      </c>
      <c r="C35" s="664" t="s">
        <v>783</v>
      </c>
      <c r="D35" s="647">
        <v>5555.2161409023574</v>
      </c>
    </row>
    <row r="36" spans="1:4" ht="16.5" thickTop="1" thickBot="1">
      <c r="A36" s="663" t="s">
        <v>784</v>
      </c>
      <c r="B36" s="663" t="s">
        <v>377</v>
      </c>
      <c r="C36" s="664" t="s">
        <v>785</v>
      </c>
      <c r="D36" s="647">
        <v>5882.5098761086629</v>
      </c>
    </row>
    <row r="37" spans="1:4" ht="16.5" thickTop="1" thickBot="1">
      <c r="A37" s="663" t="s">
        <v>898</v>
      </c>
      <c r="B37" s="663" t="s">
        <v>377</v>
      </c>
      <c r="C37" s="664" t="s">
        <v>899</v>
      </c>
      <c r="D37" s="647">
        <v>4800.2898612108465</v>
      </c>
    </row>
    <row r="38" spans="1:4" ht="16.5" thickTop="1" thickBot="1">
      <c r="A38" s="663" t="s">
        <v>788</v>
      </c>
      <c r="B38" s="663" t="s">
        <v>377</v>
      </c>
      <c r="C38" s="664" t="s">
        <v>789</v>
      </c>
      <c r="D38" s="647">
        <v>5002.297720880023</v>
      </c>
    </row>
    <row r="39" spans="1:4" ht="16.5" thickTop="1" thickBot="1">
      <c r="A39" s="663" t="s">
        <v>917</v>
      </c>
      <c r="B39" s="663" t="s">
        <v>92</v>
      </c>
      <c r="C39" s="664" t="s">
        <v>2244</v>
      </c>
      <c r="D39" s="647">
        <v>398221.3932096081</v>
      </c>
    </row>
    <row r="40" spans="1:4" ht="16.5" thickTop="1" thickBot="1">
      <c r="A40" s="663" t="s">
        <v>896</v>
      </c>
      <c r="B40" s="663" t="s">
        <v>92</v>
      </c>
      <c r="C40" s="664" t="s">
        <v>897</v>
      </c>
      <c r="D40" s="647">
        <v>38456.170382356038</v>
      </c>
    </row>
    <row r="41" spans="1:4" ht="16.5" thickTop="1" thickBot="1">
      <c r="A41" s="663" t="s">
        <v>827</v>
      </c>
      <c r="B41" s="663" t="s">
        <v>92</v>
      </c>
      <c r="C41" s="664" t="s">
        <v>828</v>
      </c>
      <c r="D41" s="647">
        <v>926.98630273078368</v>
      </c>
    </row>
    <row r="42" spans="1:4" ht="16.5" thickTop="1" thickBot="1">
      <c r="A42" s="663" t="s">
        <v>432</v>
      </c>
      <c r="B42" s="663" t="s">
        <v>92</v>
      </c>
      <c r="C42" s="664" t="s">
        <v>433</v>
      </c>
      <c r="D42" s="647">
        <v>19412.282591158586</v>
      </c>
    </row>
    <row r="43" spans="1:4" ht="16.5" thickTop="1" thickBot="1">
      <c r="A43" s="663" t="s">
        <v>376</v>
      </c>
      <c r="B43" s="663" t="s">
        <v>377</v>
      </c>
      <c r="C43" s="664" t="s">
        <v>378</v>
      </c>
      <c r="D43" s="647">
        <v>4045.3635815193361</v>
      </c>
    </row>
    <row r="44" spans="1:4" ht="16.5" thickTop="1" thickBot="1">
      <c r="A44" s="663" t="s">
        <v>379</v>
      </c>
      <c r="B44" s="663" t="s">
        <v>144</v>
      </c>
      <c r="C44" s="664" t="s">
        <v>2245</v>
      </c>
      <c r="D44" s="647">
        <v>12146.503520829616</v>
      </c>
    </row>
    <row r="45" spans="1:4" ht="16.5" thickTop="1" thickBot="1">
      <c r="A45" s="663" t="s">
        <v>778</v>
      </c>
      <c r="B45" s="663" t="s">
        <v>377</v>
      </c>
      <c r="C45" s="664" t="s">
        <v>1940</v>
      </c>
      <c r="D45" s="647">
        <v>5746.4403053072592</v>
      </c>
    </row>
    <row r="46" spans="1:4" ht="16.5" thickTop="1" thickBot="1">
      <c r="A46" s="663" t="s">
        <v>913</v>
      </c>
      <c r="B46" s="663" t="s">
        <v>92</v>
      </c>
      <c r="C46" s="664" t="s">
        <v>1954</v>
      </c>
      <c r="D46" s="647">
        <v>16218.628558631881</v>
      </c>
    </row>
    <row r="47" spans="1:4" ht="16.5" thickTop="1" thickBot="1">
      <c r="A47" s="663" t="s">
        <v>914</v>
      </c>
      <c r="B47" s="663" t="s">
        <v>92</v>
      </c>
      <c r="C47" s="664" t="s">
        <v>1955</v>
      </c>
      <c r="D47" s="647">
        <v>21624.838078175839</v>
      </c>
    </row>
    <row r="48" spans="1:4" ht="16.5" thickTop="1" thickBot="1">
      <c r="A48" s="663" t="s">
        <v>797</v>
      </c>
      <c r="B48" s="663" t="s">
        <v>387</v>
      </c>
      <c r="C48" s="664" t="s">
        <v>798</v>
      </c>
      <c r="D48" s="647">
        <v>61435.38000248155</v>
      </c>
    </row>
    <row r="49" spans="1:4" ht="16.5" thickTop="1" thickBot="1">
      <c r="A49" s="663" t="s">
        <v>800</v>
      </c>
      <c r="B49" s="663" t="s">
        <v>387</v>
      </c>
      <c r="C49" s="664" t="s">
        <v>801</v>
      </c>
      <c r="D49" s="647">
        <v>55503.751067317986</v>
      </c>
    </row>
    <row r="50" spans="1:4" ht="16.5" thickTop="1" thickBot="1">
      <c r="A50" s="663" t="s">
        <v>799</v>
      </c>
      <c r="B50" s="663" t="s">
        <v>387</v>
      </c>
      <c r="C50" s="664" t="s">
        <v>1943</v>
      </c>
      <c r="D50" s="647">
        <v>55503.751067317986</v>
      </c>
    </row>
    <row r="51" spans="1:4" ht="16.5" thickTop="1" thickBot="1">
      <c r="A51" s="663" t="s">
        <v>796</v>
      </c>
      <c r="B51" s="663" t="s">
        <v>387</v>
      </c>
      <c r="C51" s="664" t="s">
        <v>1942</v>
      </c>
      <c r="D51" s="647">
        <v>55503.751067317986</v>
      </c>
    </row>
    <row r="52" spans="1:4" ht="16.5" thickTop="1" thickBot="1">
      <c r="A52" s="663" t="s">
        <v>802</v>
      </c>
      <c r="B52" s="663" t="s">
        <v>387</v>
      </c>
      <c r="C52" s="664" t="s">
        <v>803</v>
      </c>
      <c r="D52" s="647">
        <v>55503.751067317986</v>
      </c>
    </row>
    <row r="53" spans="1:4" ht="16.5" thickTop="1" thickBot="1">
      <c r="A53" s="663" t="s">
        <v>380</v>
      </c>
      <c r="B53" s="663" t="s">
        <v>144</v>
      </c>
      <c r="C53" s="664" t="s">
        <v>381</v>
      </c>
      <c r="D53" s="647">
        <v>3847.5398502024295</v>
      </c>
    </row>
    <row r="54" spans="1:4" ht="16.5" thickTop="1" thickBot="1">
      <c r="A54" s="663" t="s">
        <v>794</v>
      </c>
      <c r="B54" s="663" t="s">
        <v>377</v>
      </c>
      <c r="C54" s="664" t="s">
        <v>795</v>
      </c>
      <c r="D54" s="647">
        <v>3459.9740925081346</v>
      </c>
    </row>
    <row r="55" spans="1:4" ht="16.5" thickTop="1" thickBot="1">
      <c r="A55" s="663" t="s">
        <v>790</v>
      </c>
      <c r="B55" s="663" t="s">
        <v>422</v>
      </c>
      <c r="C55" s="664" t="s">
        <v>791</v>
      </c>
      <c r="D55" s="647">
        <v>3323.2617194328741</v>
      </c>
    </row>
    <row r="56" spans="1:4" ht="16.5" thickTop="1" thickBot="1">
      <c r="A56" s="663" t="s">
        <v>792</v>
      </c>
      <c r="B56" s="663" t="s">
        <v>606</v>
      </c>
      <c r="C56" s="664" t="s">
        <v>793</v>
      </c>
      <c r="D56" s="647">
        <v>9059.0652092073396</v>
      </c>
    </row>
    <row r="57" spans="1:4" ht="16.5" thickTop="1" thickBot="1">
      <c r="A57" s="663" t="s">
        <v>382</v>
      </c>
      <c r="B57" s="663" t="s">
        <v>377</v>
      </c>
      <c r="C57" s="664" t="s">
        <v>383</v>
      </c>
      <c r="D57" s="647">
        <v>3351.8499021172552</v>
      </c>
    </row>
    <row r="58" spans="1:4" ht="16.5" thickTop="1" thickBot="1">
      <c r="A58" s="663" t="s">
        <v>384</v>
      </c>
      <c r="B58" s="663" t="s">
        <v>377</v>
      </c>
      <c r="C58" s="664" t="s">
        <v>385</v>
      </c>
      <c r="D58" s="647">
        <v>2945.6633602155193</v>
      </c>
    </row>
    <row r="59" spans="1:4" ht="16.5" thickTop="1" thickBot="1">
      <c r="A59" s="663" t="s">
        <v>386</v>
      </c>
      <c r="B59" s="663" t="s">
        <v>387</v>
      </c>
      <c r="C59" s="664" t="s">
        <v>2246</v>
      </c>
      <c r="D59" s="647">
        <v>24797.666529528378</v>
      </c>
    </row>
    <row r="60" spans="1:4" ht="16.5" thickTop="1" thickBot="1">
      <c r="A60" s="663" t="s">
        <v>388</v>
      </c>
      <c r="B60" s="663" t="s">
        <v>377</v>
      </c>
      <c r="C60" s="664" t="s">
        <v>389</v>
      </c>
      <c r="D60" s="647">
        <v>9412.0158017738613</v>
      </c>
    </row>
    <row r="61" spans="1:4" ht="16.5" thickTop="1" thickBot="1">
      <c r="A61" s="663" t="s">
        <v>390</v>
      </c>
      <c r="B61" s="663" t="s">
        <v>233</v>
      </c>
      <c r="C61" s="664" t="s">
        <v>391</v>
      </c>
      <c r="D61" s="647">
        <v>81666.256313464008</v>
      </c>
    </row>
    <row r="62" spans="1:4" ht="16.5" thickTop="1" thickBot="1">
      <c r="A62" s="663" t="s">
        <v>398</v>
      </c>
      <c r="B62" s="663" t="s">
        <v>233</v>
      </c>
      <c r="C62" s="664" t="s">
        <v>399</v>
      </c>
      <c r="D62" s="647">
        <v>3939.4708310123679</v>
      </c>
    </row>
    <row r="63" spans="1:4" ht="16.5" thickTop="1" thickBot="1">
      <c r="A63" s="663" t="s">
        <v>392</v>
      </c>
      <c r="B63" s="663" t="s">
        <v>387</v>
      </c>
      <c r="C63" s="664" t="s">
        <v>393</v>
      </c>
      <c r="D63" s="647">
        <v>21303.633545781657</v>
      </c>
    </row>
    <row r="64" spans="1:4" ht="16.5" thickTop="1" thickBot="1">
      <c r="A64" s="663" t="s">
        <v>400</v>
      </c>
      <c r="B64" s="663" t="s">
        <v>92</v>
      </c>
      <c r="C64" s="664" t="s">
        <v>401</v>
      </c>
      <c r="D64" s="647">
        <v>42749.652983082713</v>
      </c>
    </row>
    <row r="65" spans="1:4" ht="16.5" thickTop="1" thickBot="1">
      <c r="A65" s="663" t="s">
        <v>394</v>
      </c>
      <c r="B65" s="663" t="s">
        <v>92</v>
      </c>
      <c r="C65" s="664" t="s">
        <v>395</v>
      </c>
      <c r="D65" s="647">
        <v>68550.736707817414</v>
      </c>
    </row>
    <row r="66" spans="1:4" ht="16.5" thickTop="1" thickBot="1">
      <c r="A66" s="663" t="s">
        <v>396</v>
      </c>
      <c r="B66" s="663" t="s">
        <v>92</v>
      </c>
      <c r="C66" s="664" t="s">
        <v>397</v>
      </c>
      <c r="D66" s="647">
        <v>63121.517344665612</v>
      </c>
    </row>
    <row r="67" spans="1:4" ht="16.5" thickTop="1" thickBot="1">
      <c r="A67" s="663" t="s">
        <v>918</v>
      </c>
      <c r="B67" s="663" t="s">
        <v>144</v>
      </c>
      <c r="C67" s="664" t="s">
        <v>919</v>
      </c>
      <c r="D67" s="647">
        <v>14118.02370266079</v>
      </c>
    </row>
    <row r="68" spans="1:4" ht="16.5" thickTop="1" thickBot="1">
      <c r="A68" s="663" t="s">
        <v>402</v>
      </c>
      <c r="B68" s="663" t="s">
        <v>377</v>
      </c>
      <c r="C68" s="664" t="s">
        <v>403</v>
      </c>
      <c r="D68" s="647">
        <v>1093.3415085187394</v>
      </c>
    </row>
    <row r="69" spans="1:4" ht="16.5" thickTop="1" thickBot="1">
      <c r="A69" s="663" t="s">
        <v>404</v>
      </c>
      <c r="B69" s="663" t="s">
        <v>377</v>
      </c>
      <c r="C69" s="664" t="s">
        <v>405</v>
      </c>
      <c r="D69" s="647">
        <v>9412.0158017738613</v>
      </c>
    </row>
    <row r="70" spans="1:4" ht="16.5" thickTop="1" thickBot="1">
      <c r="A70" s="663" t="s">
        <v>406</v>
      </c>
      <c r="B70" s="663" t="s">
        <v>144</v>
      </c>
      <c r="C70" s="664" t="s">
        <v>407</v>
      </c>
      <c r="D70" s="647">
        <v>57648.596785864887</v>
      </c>
    </row>
    <row r="71" spans="1:4" ht="16.5" thickTop="1" thickBot="1">
      <c r="A71" s="663" t="s">
        <v>408</v>
      </c>
      <c r="B71" s="663" t="s">
        <v>92</v>
      </c>
      <c r="C71" s="664" t="s">
        <v>409</v>
      </c>
      <c r="D71" s="647">
        <v>8109.3142793159404</v>
      </c>
    </row>
    <row r="72" spans="1:4" ht="16.5" thickTop="1" thickBot="1">
      <c r="A72" s="663" t="s">
        <v>410</v>
      </c>
      <c r="B72" s="663" t="s">
        <v>92</v>
      </c>
      <c r="C72" s="664" t="s">
        <v>411</v>
      </c>
      <c r="D72" s="647">
        <v>15673098.434845032</v>
      </c>
    </row>
    <row r="73" spans="1:4" ht="16.5" thickTop="1" thickBot="1">
      <c r="A73" s="663" t="s">
        <v>810</v>
      </c>
      <c r="B73" s="663" t="s">
        <v>377</v>
      </c>
      <c r="C73" s="664" t="s">
        <v>811</v>
      </c>
      <c r="D73" s="647">
        <v>1775.4712890118301</v>
      </c>
    </row>
    <row r="74" spans="1:4" ht="16.5" thickTop="1" thickBot="1">
      <c r="A74" s="663" t="s">
        <v>805</v>
      </c>
      <c r="B74" s="663" t="s">
        <v>377</v>
      </c>
      <c r="C74" s="664" t="s">
        <v>806</v>
      </c>
      <c r="D74" s="647">
        <v>1633.8646409965756</v>
      </c>
    </row>
    <row r="75" spans="1:4" ht="16.5" thickTop="1" thickBot="1">
      <c r="A75" s="663" t="s">
        <v>808</v>
      </c>
      <c r="B75" s="663" t="s">
        <v>377</v>
      </c>
      <c r="C75" s="664" t="s">
        <v>809</v>
      </c>
      <c r="D75" s="647">
        <v>1633.8646409965756</v>
      </c>
    </row>
    <row r="76" spans="1:4" ht="16.5" thickTop="1" thickBot="1">
      <c r="A76" s="663" t="s">
        <v>822</v>
      </c>
      <c r="B76" s="663" t="s">
        <v>377</v>
      </c>
      <c r="C76" s="664" t="s">
        <v>823</v>
      </c>
      <c r="D76" s="647">
        <v>2290.1424352724152</v>
      </c>
    </row>
    <row r="77" spans="1:4" ht="16.5" thickTop="1" thickBot="1">
      <c r="A77" s="663" t="s">
        <v>807</v>
      </c>
      <c r="B77" s="663" t="s">
        <v>377</v>
      </c>
      <c r="C77" s="664" t="s">
        <v>2037</v>
      </c>
      <c r="D77" s="647">
        <v>1089.1710112041233</v>
      </c>
    </row>
    <row r="78" spans="1:4" ht="16.5" thickTop="1" thickBot="1">
      <c r="A78" s="663" t="s">
        <v>817</v>
      </c>
      <c r="B78" s="663" t="s">
        <v>377</v>
      </c>
      <c r="C78" s="664" t="s">
        <v>818</v>
      </c>
      <c r="D78" s="647">
        <v>3176.5553330986781</v>
      </c>
    </row>
    <row r="79" spans="1:4" ht="16.5" thickTop="1" thickBot="1">
      <c r="A79" s="663" t="s">
        <v>819</v>
      </c>
      <c r="B79" s="663" t="s">
        <v>377</v>
      </c>
      <c r="C79" s="664" t="s">
        <v>2023</v>
      </c>
      <c r="D79" s="647">
        <v>2590.3836734491388</v>
      </c>
    </row>
    <row r="80" spans="1:4" ht="16.5" thickTop="1" thickBot="1">
      <c r="A80" s="663" t="s">
        <v>820</v>
      </c>
      <c r="B80" s="663" t="s">
        <v>377</v>
      </c>
      <c r="C80" s="664" t="s">
        <v>2024</v>
      </c>
      <c r="D80" s="647">
        <v>2761.7362409268198</v>
      </c>
    </row>
    <row r="81" spans="1:4" ht="16.5" thickTop="1" thickBot="1">
      <c r="A81" s="663" t="s">
        <v>812</v>
      </c>
      <c r="B81" s="663" t="s">
        <v>377</v>
      </c>
      <c r="C81" s="664" t="s">
        <v>2247</v>
      </c>
      <c r="D81" s="647">
        <v>2729.4845825144198</v>
      </c>
    </row>
    <row r="82" spans="1:4" ht="16.5" thickTop="1" thickBot="1">
      <c r="A82" s="663" t="s">
        <v>813</v>
      </c>
      <c r="B82" s="663" t="s">
        <v>377</v>
      </c>
      <c r="C82" s="664" t="s">
        <v>2248</v>
      </c>
      <c r="D82" s="647">
        <v>2729.4845825144198</v>
      </c>
    </row>
    <row r="83" spans="1:4" ht="16.5" thickTop="1" thickBot="1">
      <c r="A83" s="663" t="s">
        <v>814</v>
      </c>
      <c r="B83" s="663" t="s">
        <v>377</v>
      </c>
      <c r="C83" s="664" t="s">
        <v>2249</v>
      </c>
      <c r="D83" s="647">
        <v>2729.4845825144198</v>
      </c>
    </row>
    <row r="84" spans="1:4" ht="16.5" thickTop="1" thickBot="1">
      <c r="A84" s="663" t="s">
        <v>815</v>
      </c>
      <c r="B84" s="663" t="s">
        <v>377</v>
      </c>
      <c r="C84" s="664" t="s">
        <v>2250</v>
      </c>
      <c r="D84" s="647">
        <v>2729.4845825144198</v>
      </c>
    </row>
    <row r="85" spans="1:4" ht="16.5" thickTop="1" thickBot="1">
      <c r="A85" s="663" t="s">
        <v>821</v>
      </c>
      <c r="B85" s="663" t="s">
        <v>377</v>
      </c>
      <c r="C85" s="664" t="s">
        <v>1944</v>
      </c>
      <c r="D85" s="647">
        <v>3647.1561231873711</v>
      </c>
    </row>
    <row r="86" spans="1:4" ht="16.5" thickTop="1" thickBot="1">
      <c r="A86" s="663" t="s">
        <v>816</v>
      </c>
      <c r="B86" s="663" t="s">
        <v>377</v>
      </c>
      <c r="C86" s="664" t="s">
        <v>2251</v>
      </c>
      <c r="D86" s="647">
        <v>3647.1561231873711</v>
      </c>
    </row>
    <row r="87" spans="1:4" ht="16.5" thickTop="1" thickBot="1">
      <c r="A87" s="663" t="s">
        <v>804</v>
      </c>
      <c r="B87" s="663" t="s">
        <v>377</v>
      </c>
      <c r="C87" s="664" t="s">
        <v>2252</v>
      </c>
      <c r="D87" s="647">
        <v>590.40441460011937</v>
      </c>
    </row>
    <row r="88" spans="1:4" ht="16.5" thickTop="1" thickBot="1">
      <c r="A88" s="663" t="s">
        <v>826</v>
      </c>
      <c r="B88" s="663" t="s">
        <v>377</v>
      </c>
      <c r="C88" s="664" t="s">
        <v>1945</v>
      </c>
      <c r="D88" s="647">
        <v>627.99278105600411</v>
      </c>
    </row>
    <row r="89" spans="1:4" ht="16.5" thickTop="1" thickBot="1">
      <c r="A89" s="663" t="s">
        <v>824</v>
      </c>
      <c r="B89" s="663" t="s">
        <v>377</v>
      </c>
      <c r="C89" s="664" t="s">
        <v>825</v>
      </c>
      <c r="D89" s="647">
        <v>705.90118513303958</v>
      </c>
    </row>
    <row r="90" spans="1:4" ht="16.5" thickTop="1" thickBot="1">
      <c r="A90" s="663" t="s">
        <v>915</v>
      </c>
      <c r="B90" s="663" t="s">
        <v>233</v>
      </c>
      <c r="C90" s="664" t="s">
        <v>916</v>
      </c>
      <c r="D90" s="647">
        <v>5470.7341847810576</v>
      </c>
    </row>
    <row r="91" spans="1:4" ht="16.5" thickTop="1" thickBot="1">
      <c r="A91" s="663" t="s">
        <v>412</v>
      </c>
      <c r="B91" s="663" t="s">
        <v>377</v>
      </c>
      <c r="C91" s="664" t="s">
        <v>2253</v>
      </c>
      <c r="D91" s="647">
        <v>12597.3767333902</v>
      </c>
    </row>
    <row r="92" spans="1:4" ht="16.5" thickTop="1" thickBot="1">
      <c r="A92" s="663" t="s">
        <v>413</v>
      </c>
      <c r="B92" s="663" t="s">
        <v>144</v>
      </c>
      <c r="C92" s="664" t="s">
        <v>414</v>
      </c>
      <c r="D92" s="647">
        <v>38648.0604096967</v>
      </c>
    </row>
    <row r="93" spans="1:4" ht="16.5" thickTop="1" thickBot="1">
      <c r="A93" s="663" t="s">
        <v>415</v>
      </c>
      <c r="B93" s="663" t="s">
        <v>144</v>
      </c>
      <c r="C93" s="664" t="s">
        <v>416</v>
      </c>
      <c r="D93" s="647">
        <v>989.21374580266911</v>
      </c>
    </row>
    <row r="94" spans="1:4" ht="16.5" thickTop="1" thickBot="1">
      <c r="A94" s="663" t="s">
        <v>417</v>
      </c>
      <c r="B94" s="663" t="s">
        <v>144</v>
      </c>
      <c r="C94" s="664" t="s">
        <v>418</v>
      </c>
      <c r="D94" s="647">
        <v>836.881233625405</v>
      </c>
    </row>
    <row r="95" spans="1:4" ht="16.5" thickTop="1" thickBot="1">
      <c r="A95" s="663" t="s">
        <v>419</v>
      </c>
      <c r="B95" s="663" t="s">
        <v>377</v>
      </c>
      <c r="C95" s="664" t="s">
        <v>420</v>
      </c>
      <c r="D95" s="647">
        <v>3927.0572015653674</v>
      </c>
    </row>
    <row r="96" spans="1:4" ht="16.5" thickTop="1" thickBot="1">
      <c r="A96" s="663" t="s">
        <v>436</v>
      </c>
      <c r="B96" s="663" t="s">
        <v>377</v>
      </c>
      <c r="C96" s="664" t="s">
        <v>437</v>
      </c>
      <c r="D96" s="647">
        <v>3647.1561231873711</v>
      </c>
    </row>
    <row r="97" spans="1:4" ht="16.5" thickTop="1" thickBot="1">
      <c r="A97" s="663" t="s">
        <v>434</v>
      </c>
      <c r="B97" s="663" t="s">
        <v>377</v>
      </c>
      <c r="C97" s="664" t="s">
        <v>435</v>
      </c>
      <c r="D97" s="647">
        <v>5835.4497970997927</v>
      </c>
    </row>
    <row r="98" spans="1:4" ht="16.5" thickTop="1" thickBot="1">
      <c r="A98" s="663" t="s">
        <v>421</v>
      </c>
      <c r="B98" s="663" t="s">
        <v>422</v>
      </c>
      <c r="C98" s="664" t="s">
        <v>423</v>
      </c>
      <c r="D98" s="647">
        <v>3647.1561231873711</v>
      </c>
    </row>
    <row r="99" spans="1:4" ht="16.5" thickTop="1" thickBot="1">
      <c r="A99" s="663" t="s">
        <v>835</v>
      </c>
      <c r="B99" s="663" t="s">
        <v>387</v>
      </c>
      <c r="C99" s="664" t="s">
        <v>2254</v>
      </c>
      <c r="D99" s="647">
        <v>296986.6155151694</v>
      </c>
    </row>
    <row r="100" spans="1:4" ht="16.5" thickTop="1" thickBot="1">
      <c r="A100" s="663" t="s">
        <v>836</v>
      </c>
      <c r="B100" s="663" t="s">
        <v>387</v>
      </c>
      <c r="C100" s="664" t="s">
        <v>2255</v>
      </c>
      <c r="D100" s="647">
        <v>324911.11277543241</v>
      </c>
    </row>
    <row r="101" spans="1:4" ht="16.5" thickTop="1" thickBot="1">
      <c r="A101" s="663" t="s">
        <v>837</v>
      </c>
      <c r="B101" s="663" t="s">
        <v>387</v>
      </c>
      <c r="C101" s="664" t="s">
        <v>2256</v>
      </c>
      <c r="D101" s="647">
        <v>414024.27957750403</v>
      </c>
    </row>
    <row r="102" spans="1:4" ht="16.5" thickTop="1" thickBot="1">
      <c r="A102" s="663" t="s">
        <v>838</v>
      </c>
      <c r="B102" s="663" t="s">
        <v>387</v>
      </c>
      <c r="C102" s="664" t="s">
        <v>2257</v>
      </c>
      <c r="D102" s="647">
        <v>362846.29227453971</v>
      </c>
    </row>
    <row r="103" spans="1:4" ht="16.5" thickTop="1" thickBot="1">
      <c r="A103" s="663" t="s">
        <v>839</v>
      </c>
      <c r="B103" s="663" t="s">
        <v>387</v>
      </c>
      <c r="C103" s="664" t="s">
        <v>2258</v>
      </c>
      <c r="D103" s="647">
        <v>379618.20878813398</v>
      </c>
    </row>
    <row r="104" spans="1:4" ht="16.5" thickTop="1" thickBot="1">
      <c r="A104" s="663" t="s">
        <v>833</v>
      </c>
      <c r="B104" s="663" t="s">
        <v>387</v>
      </c>
      <c r="C104" s="664" t="s">
        <v>2006</v>
      </c>
      <c r="D104" s="647">
        <v>385630.3312385903</v>
      </c>
    </row>
    <row r="105" spans="1:4" ht="16.5" thickTop="1" thickBot="1">
      <c r="A105" s="663" t="s">
        <v>832</v>
      </c>
      <c r="B105" s="663" t="s">
        <v>387</v>
      </c>
      <c r="C105" s="664" t="s">
        <v>2007</v>
      </c>
      <c r="D105" s="647">
        <v>368504.54072257888</v>
      </c>
    </row>
    <row r="106" spans="1:4" ht="16.5" thickTop="1" thickBot="1">
      <c r="A106" s="663" t="s">
        <v>1661</v>
      </c>
      <c r="B106" s="663" t="s">
        <v>387</v>
      </c>
      <c r="C106" s="664" t="s">
        <v>2005</v>
      </c>
      <c r="D106" s="647">
        <v>423638.68726574408</v>
      </c>
    </row>
    <row r="107" spans="1:4" ht="16.5" thickTop="1" thickBot="1">
      <c r="A107" s="663" t="s">
        <v>829</v>
      </c>
      <c r="B107" s="663" t="s">
        <v>387</v>
      </c>
      <c r="C107" s="664" t="s">
        <v>2005</v>
      </c>
      <c r="D107" s="647">
        <v>459432.65987369261</v>
      </c>
    </row>
    <row r="108" spans="1:4" ht="16.5" thickTop="1" thickBot="1">
      <c r="A108" s="663" t="s">
        <v>831</v>
      </c>
      <c r="B108" s="663" t="s">
        <v>387</v>
      </c>
      <c r="C108" s="664" t="s">
        <v>2008</v>
      </c>
      <c r="D108" s="647">
        <v>488417.51159177563</v>
      </c>
    </row>
    <row r="109" spans="1:4" ht="16.5" thickTop="1" thickBot="1">
      <c r="A109" s="663" t="s">
        <v>830</v>
      </c>
      <c r="B109" s="663" t="s">
        <v>387</v>
      </c>
      <c r="C109" s="664" t="s">
        <v>2009</v>
      </c>
      <c r="D109" s="647">
        <v>508585.91682538635</v>
      </c>
    </row>
    <row r="110" spans="1:4" ht="16.5" thickTop="1" thickBot="1">
      <c r="A110" s="663" t="s">
        <v>834</v>
      </c>
      <c r="B110" s="663" t="s">
        <v>387</v>
      </c>
      <c r="C110" s="664" t="s">
        <v>2010</v>
      </c>
      <c r="D110" s="647">
        <v>366272.37701139296</v>
      </c>
    </row>
    <row r="111" spans="1:4" ht="16.5" thickTop="1" thickBot="1">
      <c r="A111" s="663" t="s">
        <v>424</v>
      </c>
      <c r="B111" s="663" t="s">
        <v>144</v>
      </c>
      <c r="C111" s="664" t="s">
        <v>425</v>
      </c>
      <c r="D111" s="647">
        <v>2284.1580285807486</v>
      </c>
    </row>
    <row r="112" spans="1:4" ht="16.5" thickTop="1" thickBot="1">
      <c r="A112" s="663" t="s">
        <v>426</v>
      </c>
      <c r="B112" s="663" t="s">
        <v>233</v>
      </c>
      <c r="C112" s="664" t="s">
        <v>427</v>
      </c>
      <c r="D112" s="647">
        <v>1176.5019752217327</v>
      </c>
    </row>
    <row r="113" spans="1:4" ht="16.5" thickTop="1" thickBot="1">
      <c r="A113" s="663" t="s">
        <v>428</v>
      </c>
      <c r="B113" s="663" t="s">
        <v>92</v>
      </c>
      <c r="C113" s="664" t="s">
        <v>427</v>
      </c>
      <c r="D113" s="647">
        <v>864.99352312703365</v>
      </c>
    </row>
    <row r="114" spans="1:4" ht="16.5" thickTop="1" thickBot="1">
      <c r="A114" s="663" t="s">
        <v>429</v>
      </c>
      <c r="B114" s="663" t="s">
        <v>144</v>
      </c>
      <c r="C114" s="664" t="s">
        <v>2259</v>
      </c>
      <c r="D114" s="647">
        <v>36401.50894779279</v>
      </c>
    </row>
    <row r="115" spans="1:4" ht="16.5" thickTop="1" thickBot="1">
      <c r="A115" s="663" t="s">
        <v>430</v>
      </c>
      <c r="B115" s="663" t="s">
        <v>92</v>
      </c>
      <c r="C115" s="664" t="s">
        <v>431</v>
      </c>
      <c r="D115" s="647">
        <v>38824.565182317172</v>
      </c>
    </row>
    <row r="116" spans="1:4" ht="16.5" thickTop="1" thickBot="1">
      <c r="A116" s="663" t="s">
        <v>438</v>
      </c>
      <c r="B116" s="663" t="s">
        <v>92</v>
      </c>
      <c r="C116" s="664" t="s">
        <v>1913</v>
      </c>
      <c r="D116" s="647">
        <v>373569.07780048763</v>
      </c>
    </row>
    <row r="117" spans="1:4" ht="16.5" thickTop="1" thickBot="1">
      <c r="A117" s="663" t="s">
        <v>440</v>
      </c>
      <c r="B117" s="663" t="s">
        <v>92</v>
      </c>
      <c r="C117" s="664" t="s">
        <v>441</v>
      </c>
      <c r="D117" s="647">
        <v>45036.495611487924</v>
      </c>
    </row>
    <row r="118" spans="1:4" ht="16.5" thickTop="1" thickBot="1">
      <c r="A118" s="663" t="s">
        <v>439</v>
      </c>
      <c r="B118" s="663" t="s">
        <v>92</v>
      </c>
      <c r="C118" s="664" t="s">
        <v>2260</v>
      </c>
      <c r="D118" s="647">
        <v>27642.545151889528</v>
      </c>
    </row>
    <row r="119" spans="1:4" ht="16.5" thickTop="1" thickBot="1">
      <c r="A119" s="663" t="s">
        <v>443</v>
      </c>
      <c r="B119" s="663" t="s">
        <v>387</v>
      </c>
      <c r="C119" s="664" t="s">
        <v>2261</v>
      </c>
      <c r="D119" s="647">
        <v>4470.7075058425826</v>
      </c>
    </row>
    <row r="120" spans="1:4" ht="16.5" thickTop="1" thickBot="1">
      <c r="A120" s="663" t="s">
        <v>442</v>
      </c>
      <c r="B120" s="663" t="s">
        <v>387</v>
      </c>
      <c r="C120" s="664" t="s">
        <v>2262</v>
      </c>
      <c r="D120" s="647">
        <v>4470.7075058425826</v>
      </c>
    </row>
    <row r="121" spans="1:4" ht="16.5" thickTop="1" thickBot="1">
      <c r="A121" s="663" t="s">
        <v>840</v>
      </c>
      <c r="B121" s="663" t="s">
        <v>606</v>
      </c>
      <c r="C121" s="664" t="s">
        <v>2263</v>
      </c>
      <c r="D121" s="647">
        <v>23237.151527718277</v>
      </c>
    </row>
    <row r="122" spans="1:4" ht="16.5" thickTop="1" thickBot="1">
      <c r="A122" s="663" t="s">
        <v>841</v>
      </c>
      <c r="B122" s="663" t="s">
        <v>606</v>
      </c>
      <c r="C122" s="664" t="s">
        <v>1946</v>
      </c>
      <c r="D122" s="647">
        <v>29504.601565598554</v>
      </c>
    </row>
    <row r="123" spans="1:4" ht="16.5" thickTop="1" thickBot="1">
      <c r="A123" s="663" t="s">
        <v>444</v>
      </c>
      <c r="B123" s="663" t="s">
        <v>387</v>
      </c>
      <c r="C123" s="664" t="s">
        <v>1914</v>
      </c>
      <c r="D123" s="647">
        <v>2963.2889978419726</v>
      </c>
    </row>
    <row r="124" spans="1:4" ht="16.5" thickTop="1" thickBot="1">
      <c r="A124" s="663" t="s">
        <v>445</v>
      </c>
      <c r="B124" s="663" t="s">
        <v>144</v>
      </c>
      <c r="C124" s="664" t="s">
        <v>446</v>
      </c>
      <c r="D124" s="647">
        <v>18471.081010981205</v>
      </c>
    </row>
    <row r="125" spans="1:4" ht="16.5" thickTop="1" thickBot="1">
      <c r="A125" s="663" t="s">
        <v>865</v>
      </c>
      <c r="B125" s="663" t="s">
        <v>422</v>
      </c>
      <c r="C125" s="664" t="s">
        <v>1947</v>
      </c>
      <c r="D125" s="647">
        <v>2167.5249455992061</v>
      </c>
    </row>
    <row r="126" spans="1:4" ht="16.5" thickTop="1" thickBot="1">
      <c r="A126" s="663" t="s">
        <v>866</v>
      </c>
      <c r="B126" s="663" t="s">
        <v>422</v>
      </c>
      <c r="C126" s="664" t="s">
        <v>1948</v>
      </c>
      <c r="D126" s="647">
        <v>2525.1744450706992</v>
      </c>
    </row>
    <row r="127" spans="1:4" ht="16.5" thickTop="1" thickBot="1">
      <c r="A127" s="663" t="s">
        <v>864</v>
      </c>
      <c r="B127" s="663" t="s">
        <v>422</v>
      </c>
      <c r="C127" s="664" t="s">
        <v>2264</v>
      </c>
      <c r="D127" s="647">
        <v>2466.1443113013661</v>
      </c>
    </row>
    <row r="128" spans="1:4" ht="16.5" thickTop="1" thickBot="1">
      <c r="A128" s="663" t="s">
        <v>846</v>
      </c>
      <c r="B128" s="663" t="s">
        <v>422</v>
      </c>
      <c r="C128" s="664" t="s">
        <v>847</v>
      </c>
      <c r="D128" s="647">
        <v>1151.5226276628634</v>
      </c>
    </row>
    <row r="129" spans="1:4" ht="16.5" thickTop="1" thickBot="1">
      <c r="A129" s="663" t="s">
        <v>848</v>
      </c>
      <c r="B129" s="663" t="s">
        <v>422</v>
      </c>
      <c r="C129" s="664" t="s">
        <v>849</v>
      </c>
      <c r="D129" s="647">
        <v>1151.5226276628634</v>
      </c>
    </row>
    <row r="130" spans="1:4" ht="16.5" thickTop="1" thickBot="1">
      <c r="A130" s="663" t="s">
        <v>850</v>
      </c>
      <c r="B130" s="663" t="s">
        <v>422</v>
      </c>
      <c r="C130" s="664" t="s">
        <v>851</v>
      </c>
      <c r="D130" s="647">
        <v>1288.8403494592799</v>
      </c>
    </row>
    <row r="131" spans="1:4" ht="16.5" thickTop="1" thickBot="1">
      <c r="A131" s="663" t="s">
        <v>852</v>
      </c>
      <c r="B131" s="663" t="s">
        <v>422</v>
      </c>
      <c r="C131" s="664" t="s">
        <v>853</v>
      </c>
      <c r="D131" s="647">
        <v>1611.0504368241</v>
      </c>
    </row>
    <row r="132" spans="1:4" ht="16.5" thickTop="1" thickBot="1">
      <c r="A132" s="663" t="s">
        <v>854</v>
      </c>
      <c r="B132" s="663" t="s">
        <v>422</v>
      </c>
      <c r="C132" s="664" t="s">
        <v>855</v>
      </c>
      <c r="D132" s="647">
        <v>1311.5464294413646</v>
      </c>
    </row>
    <row r="133" spans="1:4" ht="16.5" thickTop="1" thickBot="1">
      <c r="A133" s="663" t="s">
        <v>858</v>
      </c>
      <c r="B133" s="663" t="s">
        <v>422</v>
      </c>
      <c r="C133" s="664" t="s">
        <v>859</v>
      </c>
      <c r="D133" s="647">
        <v>1160.5329768621034</v>
      </c>
    </row>
    <row r="134" spans="1:4" ht="16.5" thickTop="1" thickBot="1">
      <c r="A134" s="663" t="s">
        <v>856</v>
      </c>
      <c r="B134" s="663" t="s">
        <v>422</v>
      </c>
      <c r="C134" s="664" t="s">
        <v>857</v>
      </c>
      <c r="D134" s="647">
        <v>1778.1023109780085</v>
      </c>
    </row>
    <row r="135" spans="1:4" ht="16.5" thickTop="1" thickBot="1">
      <c r="A135" s="663" t="s">
        <v>860</v>
      </c>
      <c r="B135" s="663" t="s">
        <v>422</v>
      </c>
      <c r="C135" s="664" t="s">
        <v>861</v>
      </c>
      <c r="D135" s="647">
        <v>1037.9922277524404</v>
      </c>
    </row>
    <row r="136" spans="1:4" ht="16.5" thickTop="1" thickBot="1">
      <c r="A136" s="663" t="s">
        <v>862</v>
      </c>
      <c r="B136" s="663" t="s">
        <v>422</v>
      </c>
      <c r="C136" s="664" t="s">
        <v>863</v>
      </c>
      <c r="D136" s="647">
        <v>1513.7386654723089</v>
      </c>
    </row>
    <row r="137" spans="1:4" ht="16.5" thickTop="1" thickBot="1">
      <c r="A137" s="663" t="s">
        <v>845</v>
      </c>
      <c r="B137" s="663" t="s">
        <v>377</v>
      </c>
      <c r="C137" s="664" t="s">
        <v>2265</v>
      </c>
      <c r="D137" s="647">
        <v>6264.4499215432425</v>
      </c>
    </row>
    <row r="138" spans="1:4" ht="31.5" thickTop="1" thickBot="1">
      <c r="A138" s="663" t="s">
        <v>842</v>
      </c>
      <c r="B138" s="663" t="s">
        <v>843</v>
      </c>
      <c r="C138" s="664" t="s">
        <v>844</v>
      </c>
      <c r="D138" s="647">
        <v>3.3760035422598887E-2</v>
      </c>
    </row>
    <row r="139" spans="1:4" ht="16.5" thickTop="1" thickBot="1">
      <c r="A139" s="663" t="s">
        <v>447</v>
      </c>
      <c r="B139" s="663" t="s">
        <v>377</v>
      </c>
      <c r="C139" s="664" t="s">
        <v>448</v>
      </c>
      <c r="D139" s="647">
        <v>3820.3880604777319</v>
      </c>
    </row>
    <row r="140" spans="1:4" ht="16.5" thickTop="1" thickBot="1">
      <c r="A140" s="663" t="s">
        <v>449</v>
      </c>
      <c r="B140" s="663" t="s">
        <v>450</v>
      </c>
      <c r="C140" s="664" t="s">
        <v>2266</v>
      </c>
      <c r="D140" s="647">
        <v>15479.779924294206</v>
      </c>
    </row>
    <row r="141" spans="1:4" ht="16.5" thickTop="1" thickBot="1">
      <c r="A141" s="663" t="s">
        <v>451</v>
      </c>
      <c r="B141" s="663" t="s">
        <v>144</v>
      </c>
      <c r="C141" s="664" t="s">
        <v>2267</v>
      </c>
      <c r="D141" s="647">
        <v>12113.873877426136</v>
      </c>
    </row>
    <row r="142" spans="1:4" ht="16.5" thickTop="1" thickBot="1">
      <c r="A142" s="663" t="s">
        <v>452</v>
      </c>
      <c r="B142" s="663" t="s">
        <v>92</v>
      </c>
      <c r="C142" s="664" t="s">
        <v>2268</v>
      </c>
      <c r="D142" s="647">
        <v>6899.4045888420014</v>
      </c>
    </row>
    <row r="143" spans="1:4" ht="16.5" thickTop="1" thickBot="1">
      <c r="A143" s="663" t="s">
        <v>453</v>
      </c>
      <c r="B143" s="663" t="s">
        <v>454</v>
      </c>
      <c r="C143" s="664" t="s">
        <v>455</v>
      </c>
      <c r="D143" s="647">
        <v>9807.793970226674</v>
      </c>
    </row>
    <row r="144" spans="1:4" ht="16.5" thickTop="1" thickBot="1">
      <c r="A144" s="663" t="s">
        <v>456</v>
      </c>
      <c r="B144" s="663" t="s">
        <v>422</v>
      </c>
      <c r="C144" s="664" t="s">
        <v>457</v>
      </c>
      <c r="D144" s="647">
        <v>28236.04740532158</v>
      </c>
    </row>
    <row r="145" spans="1:4" ht="16.5" thickTop="1" thickBot="1">
      <c r="A145" s="663" t="s">
        <v>873</v>
      </c>
      <c r="B145" s="663" t="s">
        <v>233</v>
      </c>
      <c r="C145" s="664" t="s">
        <v>875</v>
      </c>
      <c r="D145" s="647">
        <v>6849.6674612621973</v>
      </c>
    </row>
    <row r="146" spans="1:4" ht="31.5" thickTop="1" thickBot="1">
      <c r="A146" s="663" t="s">
        <v>867</v>
      </c>
      <c r="B146" s="663" t="s">
        <v>233</v>
      </c>
      <c r="C146" s="664" t="s">
        <v>2269</v>
      </c>
      <c r="D146" s="647">
        <v>1737.4356015921057</v>
      </c>
    </row>
    <row r="147" spans="1:4" ht="16.5" thickTop="1" thickBot="1">
      <c r="A147" s="663" t="s">
        <v>868</v>
      </c>
      <c r="B147" s="663" t="s">
        <v>233</v>
      </c>
      <c r="C147" s="664" t="s">
        <v>2270</v>
      </c>
      <c r="D147" s="647">
        <v>8893.079504411824</v>
      </c>
    </row>
    <row r="148" spans="1:4" ht="16.5" thickTop="1" thickBot="1">
      <c r="A148" s="663" t="s">
        <v>1691</v>
      </c>
      <c r="B148" s="663" t="s">
        <v>233</v>
      </c>
      <c r="C148" s="664" t="s">
        <v>1949</v>
      </c>
      <c r="D148" s="647">
        <v>4558.786177355445</v>
      </c>
    </row>
    <row r="149" spans="1:4" ht="16.5" thickTop="1" thickBot="1">
      <c r="A149" s="663" t="s">
        <v>869</v>
      </c>
      <c r="B149" s="663" t="s">
        <v>144</v>
      </c>
      <c r="C149" s="664" t="s">
        <v>2271</v>
      </c>
      <c r="D149" s="647">
        <v>7250.8082076123592</v>
      </c>
    </row>
    <row r="150" spans="1:4" ht="16.5" thickTop="1" thickBot="1">
      <c r="A150" s="663" t="s">
        <v>870</v>
      </c>
      <c r="B150" s="663" t="s">
        <v>233</v>
      </c>
      <c r="C150" s="664" t="s">
        <v>871</v>
      </c>
      <c r="D150" s="647">
        <v>3829.6687201529489</v>
      </c>
    </row>
    <row r="151" spans="1:4" ht="16.5" thickTop="1" thickBot="1">
      <c r="A151" s="663" t="s">
        <v>872</v>
      </c>
      <c r="B151" s="663" t="s">
        <v>450</v>
      </c>
      <c r="C151" s="664" t="s">
        <v>2272</v>
      </c>
      <c r="D151" s="647">
        <v>306929.616364813</v>
      </c>
    </row>
    <row r="152" spans="1:4" ht="16.5" thickTop="1" thickBot="1">
      <c r="A152" s="663" t="s">
        <v>458</v>
      </c>
      <c r="B152" s="663" t="s">
        <v>92</v>
      </c>
      <c r="C152" s="664" t="s">
        <v>459</v>
      </c>
      <c r="D152" s="647">
        <v>1180.3557451004312</v>
      </c>
    </row>
    <row r="153" spans="1:4" ht="16.5" thickTop="1" thickBot="1">
      <c r="A153" s="663" t="s">
        <v>460</v>
      </c>
      <c r="B153" s="663" t="s">
        <v>377</v>
      </c>
      <c r="C153" s="664" t="s">
        <v>461</v>
      </c>
      <c r="D153" s="647">
        <v>33892.24830595703</v>
      </c>
    </row>
    <row r="154" spans="1:4" ht="16.5" thickTop="1" thickBot="1">
      <c r="A154" s="663" t="s">
        <v>462</v>
      </c>
      <c r="B154" s="663" t="s">
        <v>377</v>
      </c>
      <c r="C154" s="664" t="s">
        <v>463</v>
      </c>
      <c r="D154" s="647">
        <v>3638.0185926851154</v>
      </c>
    </row>
    <row r="155" spans="1:4" ht="16.5" thickTop="1" thickBot="1">
      <c r="A155" s="663" t="s">
        <v>909</v>
      </c>
      <c r="B155" s="663" t="s">
        <v>144</v>
      </c>
      <c r="C155" s="664" t="s">
        <v>2273</v>
      </c>
      <c r="D155" s="647">
        <v>54137.782128713217</v>
      </c>
    </row>
    <row r="156" spans="1:4" ht="16.5" thickTop="1" thickBot="1">
      <c r="A156" s="663" t="s">
        <v>910</v>
      </c>
      <c r="B156" s="663" t="s">
        <v>144</v>
      </c>
      <c r="C156" s="664" t="s">
        <v>2274</v>
      </c>
      <c r="D156" s="647">
        <v>19663.535545209048</v>
      </c>
    </row>
    <row r="157" spans="1:4" ht="16.5" thickTop="1" thickBot="1">
      <c r="A157" s="663" t="s">
        <v>911</v>
      </c>
      <c r="B157" s="663" t="s">
        <v>144</v>
      </c>
      <c r="C157" s="664" t="s">
        <v>2275</v>
      </c>
      <c r="D157" s="647">
        <v>32635.511830694639</v>
      </c>
    </row>
    <row r="158" spans="1:4" ht="16.5" thickTop="1" thickBot="1">
      <c r="A158" s="663" t="s">
        <v>912</v>
      </c>
      <c r="B158" s="663" t="s">
        <v>144</v>
      </c>
      <c r="C158" s="664" t="s">
        <v>2276</v>
      </c>
      <c r="D158" s="647">
        <v>59310.274002447928</v>
      </c>
    </row>
    <row r="159" spans="1:4" ht="16.5" thickTop="1" thickBot="1">
      <c r="A159" s="663" t="s">
        <v>466</v>
      </c>
      <c r="B159" s="663" t="s">
        <v>233</v>
      </c>
      <c r="C159" s="664" t="s">
        <v>467</v>
      </c>
      <c r="D159" s="647">
        <v>5622.4579003257186</v>
      </c>
    </row>
    <row r="160" spans="1:4" ht="16.5" thickTop="1" thickBot="1">
      <c r="A160" s="663" t="s">
        <v>902</v>
      </c>
      <c r="B160" s="663" t="s">
        <v>233</v>
      </c>
      <c r="C160" s="664" t="s">
        <v>467</v>
      </c>
      <c r="D160" s="647">
        <v>3568.0982828990136</v>
      </c>
    </row>
    <row r="161" spans="1:4" ht="16.5" thickTop="1" thickBot="1">
      <c r="A161" s="663" t="s">
        <v>468</v>
      </c>
      <c r="B161" s="663" t="s">
        <v>233</v>
      </c>
      <c r="C161" s="664" t="s">
        <v>469</v>
      </c>
      <c r="D161" s="647">
        <v>8709.2460735721306</v>
      </c>
    </row>
    <row r="162" spans="1:4" ht="16.5" thickTop="1" thickBot="1">
      <c r="A162" s="663" t="s">
        <v>903</v>
      </c>
      <c r="B162" s="663" t="s">
        <v>233</v>
      </c>
      <c r="C162" s="664" t="s">
        <v>469</v>
      </c>
      <c r="D162" s="647">
        <v>8866.1836120520948</v>
      </c>
    </row>
    <row r="163" spans="1:4" ht="16.5" thickTop="1" thickBot="1">
      <c r="A163" s="663" t="s">
        <v>894</v>
      </c>
      <c r="B163" s="663" t="s">
        <v>233</v>
      </c>
      <c r="C163" s="664" t="s">
        <v>895</v>
      </c>
      <c r="D163" s="647">
        <v>6487.4514234527524</v>
      </c>
    </row>
    <row r="164" spans="1:4" ht="16.5" thickTop="1" thickBot="1">
      <c r="A164" s="663" t="s">
        <v>900</v>
      </c>
      <c r="B164" s="663" t="s">
        <v>233</v>
      </c>
      <c r="C164" s="664" t="s">
        <v>895</v>
      </c>
      <c r="D164" s="647">
        <v>8496.8254376313471</v>
      </c>
    </row>
    <row r="165" spans="1:4" ht="16.5" thickTop="1" thickBot="1">
      <c r="A165" s="663" t="s">
        <v>907</v>
      </c>
      <c r="B165" s="663" t="s">
        <v>874</v>
      </c>
      <c r="C165" s="664" t="s">
        <v>908</v>
      </c>
      <c r="D165" s="647">
        <v>14851.742796193124</v>
      </c>
    </row>
    <row r="166" spans="1:4" ht="16.5" thickTop="1" thickBot="1">
      <c r="A166" s="663" t="s">
        <v>905</v>
      </c>
      <c r="B166" s="663" t="s">
        <v>233</v>
      </c>
      <c r="C166" s="664" t="s">
        <v>906</v>
      </c>
      <c r="D166" s="647">
        <v>7328.5119399570367</v>
      </c>
    </row>
    <row r="167" spans="1:4" ht="16.5" thickTop="1" thickBot="1">
      <c r="A167" s="663" t="s">
        <v>470</v>
      </c>
      <c r="B167" s="663" t="s">
        <v>233</v>
      </c>
      <c r="C167" s="664" t="s">
        <v>471</v>
      </c>
      <c r="D167" s="647">
        <v>4035.9920828748895</v>
      </c>
    </row>
    <row r="168" spans="1:4" ht="16.5" thickTop="1" thickBot="1">
      <c r="A168" s="663" t="s">
        <v>904</v>
      </c>
      <c r="B168" s="663" t="s">
        <v>233</v>
      </c>
      <c r="C168" s="664" t="s">
        <v>471</v>
      </c>
      <c r="D168" s="647">
        <v>11325.97675062698</v>
      </c>
    </row>
    <row r="169" spans="1:4" ht="16.5" thickTop="1" thickBot="1">
      <c r="A169" s="663" t="s">
        <v>464</v>
      </c>
      <c r="B169" s="663" t="s">
        <v>233</v>
      </c>
      <c r="C169" s="664" t="s">
        <v>465</v>
      </c>
      <c r="D169" s="647">
        <v>12650.530275732868</v>
      </c>
    </row>
    <row r="170" spans="1:4" ht="16.5" thickTop="1" thickBot="1">
      <c r="A170" s="663" t="s">
        <v>901</v>
      </c>
      <c r="B170" s="663" t="s">
        <v>233</v>
      </c>
      <c r="C170" s="664" t="s">
        <v>465</v>
      </c>
      <c r="D170" s="647">
        <v>12650.530275732868</v>
      </c>
    </row>
    <row r="171" spans="1:4" ht="16.5" thickTop="1" thickBot="1">
      <c r="A171" s="663" t="s">
        <v>877</v>
      </c>
      <c r="B171" s="663" t="s">
        <v>233</v>
      </c>
      <c r="C171" s="664" t="s">
        <v>878</v>
      </c>
      <c r="D171" s="647">
        <v>9406.804564006492</v>
      </c>
    </row>
    <row r="172" spans="1:4" ht="16.5" thickTop="1" thickBot="1">
      <c r="A172" s="663" t="s">
        <v>890</v>
      </c>
      <c r="B172" s="663" t="s">
        <v>874</v>
      </c>
      <c r="C172" s="664" t="s">
        <v>891</v>
      </c>
      <c r="D172" s="647">
        <v>23518.504742577101</v>
      </c>
    </row>
    <row r="173" spans="1:4" ht="16.5" thickTop="1" thickBot="1">
      <c r="A173" s="663" t="s">
        <v>892</v>
      </c>
      <c r="B173" s="663" t="s">
        <v>874</v>
      </c>
      <c r="C173" s="664" t="s">
        <v>893</v>
      </c>
      <c r="D173" s="647">
        <v>7393.831285508827</v>
      </c>
    </row>
    <row r="174" spans="1:4" ht="16.5" thickTop="1" thickBot="1">
      <c r="A174" s="663" t="s">
        <v>879</v>
      </c>
      <c r="B174" s="663" t="s">
        <v>233</v>
      </c>
      <c r="C174" s="664" t="s">
        <v>880</v>
      </c>
      <c r="D174" s="647">
        <v>2465.7454211165477</v>
      </c>
    </row>
    <row r="175" spans="1:4" ht="16.5" thickTop="1" thickBot="1">
      <c r="A175" s="663" t="s">
        <v>881</v>
      </c>
      <c r="B175" s="663" t="s">
        <v>233</v>
      </c>
      <c r="C175" s="664" t="s">
        <v>882</v>
      </c>
      <c r="D175" s="647">
        <v>6227.2974130929379</v>
      </c>
    </row>
    <row r="176" spans="1:4" ht="31.5" thickTop="1" thickBot="1">
      <c r="A176" s="663" t="s">
        <v>887</v>
      </c>
      <c r="B176" s="663" t="s">
        <v>233</v>
      </c>
      <c r="C176" s="664" t="s">
        <v>1952</v>
      </c>
      <c r="D176" s="647">
        <v>8636.6107268745</v>
      </c>
    </row>
    <row r="177" spans="1:4" ht="31.5" thickTop="1" thickBot="1">
      <c r="A177" s="663" t="s">
        <v>883</v>
      </c>
      <c r="B177" s="663" t="s">
        <v>233</v>
      </c>
      <c r="C177" s="664" t="s">
        <v>1951</v>
      </c>
      <c r="D177" s="647">
        <v>4859.9967448765155</v>
      </c>
    </row>
    <row r="178" spans="1:4" ht="16.5" thickTop="1" thickBot="1">
      <c r="A178" s="663" t="s">
        <v>884</v>
      </c>
      <c r="B178" s="663" t="s">
        <v>233</v>
      </c>
      <c r="C178" s="664" t="s">
        <v>2277</v>
      </c>
      <c r="D178" s="647">
        <v>5996.1333002467554</v>
      </c>
    </row>
    <row r="179" spans="1:4" ht="31.5" thickTop="1" thickBot="1">
      <c r="A179" s="663" t="s">
        <v>889</v>
      </c>
      <c r="B179" s="663" t="s">
        <v>233</v>
      </c>
      <c r="C179" s="664" t="s">
        <v>1953</v>
      </c>
      <c r="D179" s="647">
        <v>4722.536659562752</v>
      </c>
    </row>
    <row r="180" spans="1:4" ht="31.5" thickTop="1" thickBot="1">
      <c r="A180" s="663" t="s">
        <v>876</v>
      </c>
      <c r="B180" s="663" t="s">
        <v>233</v>
      </c>
      <c r="C180" s="664" t="s">
        <v>1950</v>
      </c>
      <c r="D180" s="647">
        <v>5811.3704371838903</v>
      </c>
    </row>
    <row r="181" spans="1:4" ht="16.5" thickTop="1" thickBot="1">
      <c r="A181" s="663" t="s">
        <v>885</v>
      </c>
      <c r="B181" s="663" t="s">
        <v>233</v>
      </c>
      <c r="C181" s="664" t="s">
        <v>886</v>
      </c>
      <c r="D181" s="647">
        <v>4631.1825311014973</v>
      </c>
    </row>
    <row r="182" spans="1:4" ht="16.5" thickTop="1" thickBot="1">
      <c r="A182" s="663" t="s">
        <v>888</v>
      </c>
      <c r="B182" s="663" t="s">
        <v>233</v>
      </c>
      <c r="C182" s="664" t="s">
        <v>886</v>
      </c>
      <c r="D182" s="647">
        <v>5295.9660950214193</v>
      </c>
    </row>
    <row r="183" spans="1:4" ht="16.5" thickTop="1" thickBot="1">
      <c r="A183" s="663" t="s">
        <v>472</v>
      </c>
      <c r="B183" s="663" t="s">
        <v>377</v>
      </c>
      <c r="C183" s="664" t="s">
        <v>473</v>
      </c>
      <c r="D183" s="647">
        <v>6185.1891053345835</v>
      </c>
    </row>
    <row r="184" spans="1:4" ht="16.5" thickTop="1" thickBot="1">
      <c r="A184" s="663" t="s">
        <v>476</v>
      </c>
      <c r="B184" s="663" t="s">
        <v>92</v>
      </c>
      <c r="C184" s="664" t="s">
        <v>477</v>
      </c>
      <c r="D184" s="647">
        <v>13536.609153089155</v>
      </c>
    </row>
    <row r="185" spans="1:4" ht="16.5" thickTop="1" thickBot="1">
      <c r="A185" s="663" t="s">
        <v>474</v>
      </c>
      <c r="B185" s="663" t="s">
        <v>387</v>
      </c>
      <c r="C185" s="664" t="s">
        <v>475</v>
      </c>
      <c r="D185" s="647">
        <v>58747.476779044366</v>
      </c>
    </row>
    <row r="186" spans="1:4" ht="16.5" thickTop="1" thickBot="1">
      <c r="A186" s="663" t="s">
        <v>478</v>
      </c>
      <c r="B186" s="663" t="s">
        <v>144</v>
      </c>
      <c r="C186" s="664" t="s">
        <v>1915</v>
      </c>
      <c r="D186" s="647">
        <v>2117.4320618213842</v>
      </c>
    </row>
    <row r="187" spans="1:4" ht="16.5" thickTop="1" thickBot="1">
      <c r="A187" s="663" t="s">
        <v>1455</v>
      </c>
      <c r="B187" s="663" t="s">
        <v>377</v>
      </c>
      <c r="C187" s="664" t="s">
        <v>1454</v>
      </c>
      <c r="D187" s="647">
        <v>13432.481390373085</v>
      </c>
    </row>
    <row r="188" spans="1:4" ht="16.5" thickTop="1" thickBot="1">
      <c r="A188" s="663" t="s">
        <v>1709</v>
      </c>
      <c r="B188" s="663" t="s">
        <v>377</v>
      </c>
      <c r="C188" s="664" t="s">
        <v>1708</v>
      </c>
      <c r="D188" s="647">
        <v>13432.481390373085</v>
      </c>
    </row>
    <row r="189" spans="1:4" ht="16.5" thickTop="1" thickBot="1">
      <c r="A189" s="663" t="s">
        <v>479</v>
      </c>
      <c r="B189" s="663" t="s">
        <v>377</v>
      </c>
      <c r="C189" s="664" t="s">
        <v>480</v>
      </c>
      <c r="D189" s="647">
        <v>67550.58794670178</v>
      </c>
    </row>
    <row r="190" spans="1:4" ht="16.5" thickTop="1" thickBot="1">
      <c r="A190" s="663" t="s">
        <v>1666</v>
      </c>
      <c r="B190" s="663" t="s">
        <v>144</v>
      </c>
      <c r="C190" s="664" t="s">
        <v>1665</v>
      </c>
      <c r="D190" s="647">
        <v>1325030.2368110435</v>
      </c>
    </row>
    <row r="191" spans="1:4" ht="16.5" thickTop="1" thickBot="1">
      <c r="A191" s="663" t="s">
        <v>488</v>
      </c>
      <c r="B191" s="663" t="s">
        <v>92</v>
      </c>
      <c r="C191" s="664" t="s">
        <v>489</v>
      </c>
      <c r="D191" s="647">
        <v>871787.96363930381</v>
      </c>
    </row>
    <row r="192" spans="1:4" ht="16.5" thickTop="1" thickBot="1">
      <c r="A192" s="663" t="s">
        <v>490</v>
      </c>
      <c r="B192" s="663" t="s">
        <v>92</v>
      </c>
      <c r="C192" s="664" t="s">
        <v>491</v>
      </c>
      <c r="D192" s="647">
        <v>468247.78613824962</v>
      </c>
    </row>
    <row r="193" spans="1:4" ht="16.5" thickTop="1" thickBot="1">
      <c r="A193" s="663" t="s">
        <v>481</v>
      </c>
      <c r="B193" s="663" t="s">
        <v>233</v>
      </c>
      <c r="C193" s="664" t="s">
        <v>482</v>
      </c>
      <c r="D193" s="647">
        <v>2705.9545430099852</v>
      </c>
    </row>
    <row r="194" spans="1:4" ht="16.5" thickTop="1" thickBot="1">
      <c r="A194" s="663" t="s">
        <v>492</v>
      </c>
      <c r="B194" s="663" t="s">
        <v>92</v>
      </c>
      <c r="C194" s="664" t="s">
        <v>493</v>
      </c>
      <c r="D194" s="647">
        <v>1129.4418962128632</v>
      </c>
    </row>
    <row r="195" spans="1:4" ht="16.5" thickTop="1" thickBot="1">
      <c r="A195" s="663" t="s">
        <v>483</v>
      </c>
      <c r="B195" s="663" t="s">
        <v>422</v>
      </c>
      <c r="C195" s="664" t="s">
        <v>2278</v>
      </c>
      <c r="D195" s="647">
        <v>1194.8916720936461</v>
      </c>
    </row>
    <row r="196" spans="1:4" ht="16.5" thickTop="1" thickBot="1">
      <c r="A196" s="663" t="s">
        <v>484</v>
      </c>
      <c r="B196" s="663" t="s">
        <v>92</v>
      </c>
      <c r="C196" s="664" t="s">
        <v>485</v>
      </c>
      <c r="D196" s="647">
        <v>41087.192348534103</v>
      </c>
    </row>
    <row r="197" spans="1:4" ht="16.5" thickTop="1" thickBot="1">
      <c r="A197" s="663" t="s">
        <v>486</v>
      </c>
      <c r="B197" s="663" t="s">
        <v>144</v>
      </c>
      <c r="C197" s="664" t="s">
        <v>487</v>
      </c>
      <c r="D197" s="647">
        <v>2306.6493950054232</v>
      </c>
    </row>
    <row r="198" spans="1:4" ht="16.5" thickTop="1" thickBot="1">
      <c r="A198" s="663" t="s">
        <v>494</v>
      </c>
      <c r="B198" s="663" t="s">
        <v>92</v>
      </c>
      <c r="C198" s="664" t="s">
        <v>495</v>
      </c>
      <c r="D198" s="647">
        <v>26130.412737300256</v>
      </c>
    </row>
    <row r="199" spans="1:4" ht="16.5" thickTop="1" thickBot="1">
      <c r="A199" s="663" t="s">
        <v>925</v>
      </c>
      <c r="B199" s="663" t="s">
        <v>92</v>
      </c>
      <c r="C199" s="664" t="s">
        <v>926</v>
      </c>
      <c r="D199" s="647">
        <v>108518.02784094735</v>
      </c>
    </row>
    <row r="200" spans="1:4" ht="31.5" thickTop="1" thickBot="1">
      <c r="A200" s="663" t="s">
        <v>929</v>
      </c>
      <c r="B200" s="663" t="s">
        <v>92</v>
      </c>
      <c r="C200" s="664" t="s">
        <v>930</v>
      </c>
      <c r="D200" s="647">
        <v>120763.18393567312</v>
      </c>
    </row>
    <row r="201" spans="1:4" ht="16.5" thickTop="1" thickBot="1">
      <c r="A201" s="663" t="s">
        <v>927</v>
      </c>
      <c r="B201" s="663" t="s">
        <v>92</v>
      </c>
      <c r="C201" s="664" t="s">
        <v>928</v>
      </c>
      <c r="D201" s="647">
        <v>116746.55898600785</v>
      </c>
    </row>
    <row r="202" spans="1:4" ht="16.5" thickTop="1" thickBot="1">
      <c r="A202" s="663" t="s">
        <v>931</v>
      </c>
      <c r="B202" s="663" t="s">
        <v>233</v>
      </c>
      <c r="C202" s="664" t="s">
        <v>932</v>
      </c>
      <c r="D202" s="647">
        <v>5882.5098761086629</v>
      </c>
    </row>
    <row r="203" spans="1:4" ht="16.5" thickTop="1" thickBot="1">
      <c r="A203" s="663" t="s">
        <v>920</v>
      </c>
      <c r="B203" s="663" t="s">
        <v>233</v>
      </c>
      <c r="C203" s="664" t="s">
        <v>2279</v>
      </c>
      <c r="D203" s="647">
        <v>16480.301005072466</v>
      </c>
    </row>
    <row r="204" spans="1:4" ht="16.5" thickTop="1" thickBot="1">
      <c r="A204" s="663" t="s">
        <v>923</v>
      </c>
      <c r="B204" s="663" t="s">
        <v>92</v>
      </c>
      <c r="C204" s="664" t="s">
        <v>924</v>
      </c>
      <c r="D204" s="647">
        <v>159832.42196150936</v>
      </c>
    </row>
    <row r="205" spans="1:4" ht="16.5" thickTop="1" thickBot="1">
      <c r="A205" s="663" t="s">
        <v>921</v>
      </c>
      <c r="B205" s="663" t="s">
        <v>92</v>
      </c>
      <c r="C205" s="664" t="s">
        <v>922</v>
      </c>
      <c r="D205" s="647">
        <v>183811.12366449466</v>
      </c>
    </row>
    <row r="206" spans="1:4" ht="16.5" thickTop="1" thickBot="1">
      <c r="A206" s="663" t="s">
        <v>496</v>
      </c>
      <c r="B206" s="663" t="s">
        <v>144</v>
      </c>
      <c r="C206" s="664" t="s">
        <v>1916</v>
      </c>
      <c r="D206" s="647">
        <v>16218.628558631881</v>
      </c>
    </row>
    <row r="207" spans="1:4" ht="16.5" thickTop="1" thickBot="1">
      <c r="A207" s="663" t="s">
        <v>505</v>
      </c>
      <c r="B207" s="663" t="s">
        <v>144</v>
      </c>
      <c r="C207" s="664" t="s">
        <v>506</v>
      </c>
      <c r="D207" s="647">
        <v>16218.628558631881</v>
      </c>
    </row>
    <row r="208" spans="1:4" ht="16.5" thickTop="1" thickBot="1">
      <c r="A208" s="663" t="s">
        <v>507</v>
      </c>
      <c r="B208" s="663" t="s">
        <v>144</v>
      </c>
      <c r="C208" s="664" t="s">
        <v>508</v>
      </c>
      <c r="D208" s="647">
        <v>11461.164181433196</v>
      </c>
    </row>
    <row r="209" spans="1:4" ht="16.5" thickTop="1" thickBot="1">
      <c r="A209" s="663" t="s">
        <v>509</v>
      </c>
      <c r="B209" s="663" t="s">
        <v>233</v>
      </c>
      <c r="C209" s="664" t="s">
        <v>510</v>
      </c>
      <c r="D209" s="647">
        <v>11413.725983095519</v>
      </c>
    </row>
    <row r="210" spans="1:4" ht="16.5" thickTop="1" thickBot="1">
      <c r="A210" s="663" t="s">
        <v>512</v>
      </c>
      <c r="B210" s="663" t="s">
        <v>233</v>
      </c>
      <c r="C210" s="664" t="s">
        <v>1918</v>
      </c>
      <c r="D210" s="647">
        <v>7887.8769597375722</v>
      </c>
    </row>
    <row r="211" spans="1:4" ht="16.5" thickTop="1" thickBot="1">
      <c r="A211" s="663" t="s">
        <v>511</v>
      </c>
      <c r="B211" s="663" t="s">
        <v>233</v>
      </c>
      <c r="C211" s="664" t="s">
        <v>1917</v>
      </c>
      <c r="D211" s="647">
        <v>4081.0915091497895</v>
      </c>
    </row>
    <row r="212" spans="1:4" ht="16.5" thickTop="1" thickBot="1">
      <c r="A212" s="663" t="s">
        <v>519</v>
      </c>
      <c r="B212" s="663" t="s">
        <v>387</v>
      </c>
      <c r="C212" s="664" t="s">
        <v>520</v>
      </c>
      <c r="D212" s="647">
        <v>37843.466636807723</v>
      </c>
    </row>
    <row r="213" spans="1:4" ht="16.5" thickTop="1" thickBot="1">
      <c r="A213" s="663" t="s">
        <v>515</v>
      </c>
      <c r="B213" s="663" t="s">
        <v>387</v>
      </c>
      <c r="C213" s="664" t="s">
        <v>516</v>
      </c>
      <c r="D213" s="647">
        <v>46853.815836047652</v>
      </c>
    </row>
    <row r="214" spans="1:4" ht="16.5" thickTop="1" thickBot="1">
      <c r="A214" s="663" t="s">
        <v>513</v>
      </c>
      <c r="B214" s="663" t="s">
        <v>387</v>
      </c>
      <c r="C214" s="664" t="s">
        <v>514</v>
      </c>
      <c r="D214" s="647">
        <v>45051.745996199665</v>
      </c>
    </row>
    <row r="215" spans="1:4" ht="16.5" thickTop="1" thickBot="1">
      <c r="A215" s="663" t="s">
        <v>521</v>
      </c>
      <c r="B215" s="663" t="s">
        <v>387</v>
      </c>
      <c r="C215" s="664" t="s">
        <v>522</v>
      </c>
      <c r="D215" s="647">
        <v>60469.074364476415</v>
      </c>
    </row>
    <row r="216" spans="1:4" ht="16.5" thickTop="1" thickBot="1">
      <c r="A216" s="663" t="s">
        <v>525</v>
      </c>
      <c r="B216" s="663" t="s">
        <v>387</v>
      </c>
      <c r="C216" s="664" t="s">
        <v>526</v>
      </c>
      <c r="D216" s="647">
        <v>57666.234875135575</v>
      </c>
    </row>
    <row r="217" spans="1:4" ht="16.5" thickTop="1" thickBot="1">
      <c r="A217" s="663" t="s">
        <v>527</v>
      </c>
      <c r="B217" s="663" t="s">
        <v>387</v>
      </c>
      <c r="C217" s="664" t="s">
        <v>528</v>
      </c>
      <c r="D217" s="647">
        <v>57666.234875135575</v>
      </c>
    </row>
    <row r="218" spans="1:4" ht="16.5" thickTop="1" thickBot="1">
      <c r="A218" s="663" t="s">
        <v>529</v>
      </c>
      <c r="B218" s="663" t="s">
        <v>387</v>
      </c>
      <c r="C218" s="664" t="s">
        <v>530</v>
      </c>
      <c r="D218" s="647">
        <v>57666.234875135575</v>
      </c>
    </row>
    <row r="219" spans="1:4" ht="16.5" thickTop="1" thickBot="1">
      <c r="A219" s="663" t="s">
        <v>531</v>
      </c>
      <c r="B219" s="663" t="s">
        <v>387</v>
      </c>
      <c r="C219" s="664" t="s">
        <v>532</v>
      </c>
      <c r="D219" s="647">
        <v>57666.234875135575</v>
      </c>
    </row>
    <row r="220" spans="1:4" ht="16.5" thickTop="1" thickBot="1">
      <c r="A220" s="663" t="s">
        <v>523</v>
      </c>
      <c r="B220" s="663" t="s">
        <v>387</v>
      </c>
      <c r="C220" s="664" t="s">
        <v>524</v>
      </c>
      <c r="D220" s="647">
        <v>57666.234875135575</v>
      </c>
    </row>
    <row r="221" spans="1:4" ht="16.5" thickTop="1" thickBot="1">
      <c r="A221" s="663" t="s">
        <v>533</v>
      </c>
      <c r="B221" s="663" t="s">
        <v>387</v>
      </c>
      <c r="C221" s="664" t="s">
        <v>534</v>
      </c>
      <c r="D221" s="647">
        <v>35295.059256651984</v>
      </c>
    </row>
    <row r="222" spans="1:4" ht="16.5" thickTop="1" thickBot="1">
      <c r="A222" s="663" t="s">
        <v>540</v>
      </c>
      <c r="B222" s="663" t="s">
        <v>387</v>
      </c>
      <c r="C222" s="664" t="s">
        <v>541</v>
      </c>
      <c r="D222" s="647">
        <v>25228.977757871813</v>
      </c>
    </row>
    <row r="223" spans="1:4" ht="16.5" thickTop="1" thickBot="1">
      <c r="A223" s="663" t="s">
        <v>551</v>
      </c>
      <c r="B223" s="663" t="s">
        <v>387</v>
      </c>
      <c r="C223" s="664" t="s">
        <v>1856</v>
      </c>
      <c r="D223" s="647">
        <v>9190.5561832247331</v>
      </c>
    </row>
    <row r="224" spans="1:4" ht="16.5" thickTop="1" thickBot="1">
      <c r="A224" s="663" t="s">
        <v>535</v>
      </c>
      <c r="B224" s="663" t="s">
        <v>387</v>
      </c>
      <c r="C224" s="664" t="s">
        <v>2280</v>
      </c>
      <c r="D224" s="647">
        <v>46104.034644681567</v>
      </c>
    </row>
    <row r="225" spans="1:4" ht="16.5" thickTop="1" thickBot="1">
      <c r="A225" s="663" t="s">
        <v>536</v>
      </c>
      <c r="B225" s="663" t="s">
        <v>387</v>
      </c>
      <c r="C225" s="664" t="s">
        <v>2281</v>
      </c>
      <c r="D225" s="647">
        <v>44894.845782143573</v>
      </c>
    </row>
    <row r="226" spans="1:4" ht="16.5" thickTop="1" thickBot="1">
      <c r="A226" s="663" t="s">
        <v>537</v>
      </c>
      <c r="B226" s="663" t="s">
        <v>387</v>
      </c>
      <c r="C226" s="664" t="s">
        <v>1919</v>
      </c>
      <c r="D226" s="647">
        <v>55512.592859191464</v>
      </c>
    </row>
    <row r="227" spans="1:4" ht="16.5" thickTop="1" thickBot="1">
      <c r="A227" s="663" t="s">
        <v>538</v>
      </c>
      <c r="B227" s="663" t="s">
        <v>387</v>
      </c>
      <c r="C227" s="664" t="s">
        <v>2282</v>
      </c>
      <c r="D227" s="647">
        <v>46282.439558826511</v>
      </c>
    </row>
    <row r="228" spans="1:4" ht="16.5" thickTop="1" thickBot="1">
      <c r="A228" s="663" t="s">
        <v>539</v>
      </c>
      <c r="B228" s="663" t="s">
        <v>387</v>
      </c>
      <c r="C228" s="664" t="s">
        <v>2283</v>
      </c>
      <c r="D228" s="647">
        <v>42348.641236427684</v>
      </c>
    </row>
    <row r="229" spans="1:4" ht="16.5" thickTop="1" thickBot="1">
      <c r="A229" s="663" t="s">
        <v>542</v>
      </c>
      <c r="B229" s="663" t="s">
        <v>387</v>
      </c>
      <c r="C229" s="664" t="s">
        <v>543</v>
      </c>
      <c r="D229" s="647">
        <v>43249.676156351677</v>
      </c>
    </row>
    <row r="230" spans="1:4" ht="16.5" thickTop="1" thickBot="1">
      <c r="A230" s="663" t="s">
        <v>544</v>
      </c>
      <c r="B230" s="663" t="s">
        <v>387</v>
      </c>
      <c r="C230" s="664" t="s">
        <v>545</v>
      </c>
      <c r="D230" s="647">
        <v>32437.257117263762</v>
      </c>
    </row>
    <row r="231" spans="1:4" ht="16.5" thickTop="1" thickBot="1">
      <c r="A231" s="663" t="s">
        <v>517</v>
      </c>
      <c r="B231" s="663" t="s">
        <v>387</v>
      </c>
      <c r="C231" s="664" t="s">
        <v>518</v>
      </c>
      <c r="D231" s="647">
        <v>59468.304714983562</v>
      </c>
    </row>
    <row r="232" spans="1:4" ht="16.5" thickTop="1" thickBot="1">
      <c r="A232" s="663" t="s">
        <v>546</v>
      </c>
      <c r="B232" s="663" t="s">
        <v>387</v>
      </c>
      <c r="C232" s="664" t="s">
        <v>547</v>
      </c>
      <c r="D232" s="647">
        <v>35057.106250434757</v>
      </c>
    </row>
    <row r="233" spans="1:4" ht="16.5" thickTop="1" thickBot="1">
      <c r="A233" s="663" t="s">
        <v>548</v>
      </c>
      <c r="B233" s="663" t="s">
        <v>387</v>
      </c>
      <c r="C233" s="664" t="s">
        <v>549</v>
      </c>
      <c r="D233" s="647">
        <v>46493.401868078057</v>
      </c>
    </row>
    <row r="234" spans="1:4" ht="16.5" thickTop="1" thickBot="1">
      <c r="A234" s="663" t="s">
        <v>550</v>
      </c>
      <c r="B234" s="663" t="s">
        <v>387</v>
      </c>
      <c r="C234" s="664" t="s">
        <v>2284</v>
      </c>
      <c r="D234" s="647">
        <v>25228.977757871813</v>
      </c>
    </row>
    <row r="235" spans="1:4" ht="16.5" thickTop="1" thickBot="1">
      <c r="A235" s="663" t="s">
        <v>552</v>
      </c>
      <c r="B235" s="663" t="s">
        <v>144</v>
      </c>
      <c r="C235" s="664" t="s">
        <v>553</v>
      </c>
      <c r="D235" s="647">
        <v>1153.3246975027116</v>
      </c>
    </row>
    <row r="236" spans="1:4" ht="16.5" thickTop="1" thickBot="1">
      <c r="A236" s="663" t="s">
        <v>556</v>
      </c>
      <c r="B236" s="663" t="s">
        <v>387</v>
      </c>
      <c r="C236" s="664" t="s">
        <v>2285</v>
      </c>
      <c r="D236" s="647">
        <v>347068.08269041119</v>
      </c>
    </row>
    <row r="237" spans="1:4" ht="16.5" thickTop="1" thickBot="1">
      <c r="A237" s="663" t="s">
        <v>557</v>
      </c>
      <c r="B237" s="663" t="s">
        <v>387</v>
      </c>
      <c r="C237" s="664" t="s">
        <v>2286</v>
      </c>
      <c r="D237" s="647">
        <v>350832.88901112066</v>
      </c>
    </row>
    <row r="238" spans="1:4" ht="16.5" thickTop="1" thickBot="1">
      <c r="A238" s="663" t="s">
        <v>558</v>
      </c>
      <c r="B238" s="663" t="s">
        <v>387</v>
      </c>
      <c r="C238" s="664" t="s">
        <v>2287</v>
      </c>
      <c r="D238" s="647">
        <v>350832.88901112066</v>
      </c>
    </row>
    <row r="239" spans="1:4" ht="16.5" thickTop="1" thickBot="1">
      <c r="A239" s="663" t="s">
        <v>570</v>
      </c>
      <c r="B239" s="663" t="s">
        <v>571</v>
      </c>
      <c r="C239" s="664" t="s">
        <v>572</v>
      </c>
      <c r="D239" s="647">
        <v>265442.59924359445</v>
      </c>
    </row>
    <row r="240" spans="1:4" ht="16.5" thickTop="1" thickBot="1">
      <c r="A240" s="663" t="s">
        <v>559</v>
      </c>
      <c r="B240" s="663" t="s">
        <v>387</v>
      </c>
      <c r="C240" s="664" t="s">
        <v>1920</v>
      </c>
      <c r="D240" s="647">
        <v>261930.95020537774</v>
      </c>
    </row>
    <row r="241" spans="1:4" ht="16.5" thickTop="1" thickBot="1">
      <c r="A241" s="663" t="s">
        <v>560</v>
      </c>
      <c r="B241" s="663" t="s">
        <v>387</v>
      </c>
      <c r="C241" s="664" t="s">
        <v>2011</v>
      </c>
      <c r="D241" s="647">
        <v>260081.46970839956</v>
      </c>
    </row>
    <row r="242" spans="1:4" ht="16.5" thickTop="1" thickBot="1">
      <c r="A242" s="665" t="s">
        <v>2013</v>
      </c>
      <c r="B242" s="663" t="s">
        <v>387</v>
      </c>
      <c r="C242" s="664" t="s">
        <v>2012</v>
      </c>
      <c r="D242" s="647">
        <v>389186.85340334906</v>
      </c>
    </row>
    <row r="243" spans="1:4" ht="16.5" thickTop="1" thickBot="1">
      <c r="A243" s="663" t="s">
        <v>561</v>
      </c>
      <c r="B243" s="663" t="s">
        <v>387</v>
      </c>
      <c r="C243" s="664" t="s">
        <v>562</v>
      </c>
      <c r="D243" s="647">
        <v>389186.85340334906</v>
      </c>
    </row>
    <row r="244" spans="1:4" ht="16.5" thickTop="1" thickBot="1">
      <c r="A244" s="663" t="s">
        <v>563</v>
      </c>
      <c r="B244" s="663" t="s">
        <v>387</v>
      </c>
      <c r="C244" s="664" t="s">
        <v>564</v>
      </c>
      <c r="D244" s="647">
        <v>385272.72204946057</v>
      </c>
    </row>
    <row r="245" spans="1:4" ht="16.5" thickTop="1" thickBot="1">
      <c r="A245" s="663" t="s">
        <v>565</v>
      </c>
      <c r="B245" s="663" t="s">
        <v>387</v>
      </c>
      <c r="C245" s="664" t="s">
        <v>566</v>
      </c>
      <c r="D245" s="647">
        <v>367622.24732898932</v>
      </c>
    </row>
    <row r="246" spans="1:4" ht="16.5" thickTop="1" thickBot="1">
      <c r="A246" s="663" t="s">
        <v>567</v>
      </c>
      <c r="B246" s="663" t="s">
        <v>387</v>
      </c>
      <c r="C246" s="664" t="s">
        <v>2014</v>
      </c>
      <c r="D246" s="647">
        <v>266065.17807538586</v>
      </c>
    </row>
    <row r="247" spans="1:4" ht="16.5" thickTop="1" thickBot="1">
      <c r="A247" s="663" t="s">
        <v>568</v>
      </c>
      <c r="B247" s="663" t="s">
        <v>387</v>
      </c>
      <c r="C247" s="664" t="s">
        <v>569</v>
      </c>
      <c r="D247" s="647">
        <v>266733.3698003781</v>
      </c>
    </row>
    <row r="248" spans="1:4" ht="16.5" thickTop="1" thickBot="1">
      <c r="A248" s="663" t="s">
        <v>573</v>
      </c>
      <c r="B248" s="663" t="s">
        <v>387</v>
      </c>
      <c r="C248" s="664" t="s">
        <v>574</v>
      </c>
      <c r="D248" s="647">
        <v>263136.77970946318</v>
      </c>
    </row>
    <row r="249" spans="1:4" ht="16.5" thickTop="1" thickBot="1">
      <c r="A249" s="663" t="s">
        <v>575</v>
      </c>
      <c r="B249" s="663" t="s">
        <v>387</v>
      </c>
      <c r="C249" s="664" t="s">
        <v>576</v>
      </c>
      <c r="D249" s="647">
        <v>271164.64571154746</v>
      </c>
    </row>
    <row r="250" spans="1:4" ht="16.5" thickTop="1" thickBot="1">
      <c r="A250" s="663" t="s">
        <v>577</v>
      </c>
      <c r="B250" s="663" t="s">
        <v>387</v>
      </c>
      <c r="C250" s="664" t="s">
        <v>578</v>
      </c>
      <c r="D250" s="647">
        <v>213703.17954868794</v>
      </c>
    </row>
    <row r="251" spans="1:4" ht="16.5" thickTop="1" thickBot="1">
      <c r="A251" s="663" t="s">
        <v>579</v>
      </c>
      <c r="B251" s="663" t="s">
        <v>387</v>
      </c>
      <c r="C251" s="664" t="s">
        <v>580</v>
      </c>
      <c r="D251" s="647">
        <v>229113.49293660716</v>
      </c>
    </row>
    <row r="252" spans="1:4" ht="16.5" thickTop="1" thickBot="1">
      <c r="A252" s="663" t="s">
        <v>581</v>
      </c>
      <c r="B252" s="663" t="s">
        <v>387</v>
      </c>
      <c r="C252" s="664" t="s">
        <v>2288</v>
      </c>
      <c r="D252" s="647">
        <v>329420.55306208512</v>
      </c>
    </row>
    <row r="253" spans="1:4" ht="16.5" thickTop="1" thickBot="1">
      <c r="A253" s="663" t="s">
        <v>582</v>
      </c>
      <c r="B253" s="663" t="s">
        <v>387</v>
      </c>
      <c r="C253" s="664" t="s">
        <v>2289</v>
      </c>
      <c r="D253" s="647">
        <v>182819.45100492833</v>
      </c>
    </row>
    <row r="254" spans="1:4" ht="16.5" thickTop="1" thickBot="1">
      <c r="A254" s="663" t="s">
        <v>584</v>
      </c>
      <c r="B254" s="663" t="s">
        <v>233</v>
      </c>
      <c r="C254" s="664" t="s">
        <v>1921</v>
      </c>
      <c r="D254" s="647">
        <v>16421.735080438197</v>
      </c>
    </row>
    <row r="255" spans="1:4" ht="16.5" thickTop="1" thickBot="1">
      <c r="A255" s="663" t="s">
        <v>583</v>
      </c>
      <c r="B255" s="663" t="s">
        <v>387</v>
      </c>
      <c r="C255" s="664" t="s">
        <v>2290</v>
      </c>
      <c r="D255" s="647">
        <v>291421.21138355363</v>
      </c>
    </row>
    <row r="256" spans="1:4" ht="16.5" thickTop="1" thickBot="1">
      <c r="A256" s="663" t="s">
        <v>554</v>
      </c>
      <c r="B256" s="663" t="s">
        <v>387</v>
      </c>
      <c r="C256" s="664" t="s">
        <v>555</v>
      </c>
      <c r="D256" s="647">
        <v>286170.57660798589</v>
      </c>
    </row>
    <row r="257" spans="1:4" ht="16.5" thickTop="1" thickBot="1">
      <c r="A257" s="663" t="s">
        <v>585</v>
      </c>
      <c r="B257" s="663" t="s">
        <v>387</v>
      </c>
      <c r="C257" s="664" t="s">
        <v>586</v>
      </c>
      <c r="D257" s="647">
        <v>451778.54843592236</v>
      </c>
    </row>
    <row r="258" spans="1:4" ht="16.5" thickTop="1" thickBot="1">
      <c r="A258" s="663" t="s">
        <v>587</v>
      </c>
      <c r="B258" s="663" t="s">
        <v>387</v>
      </c>
      <c r="C258" s="664" t="s">
        <v>588</v>
      </c>
      <c r="D258" s="647">
        <v>469328.18577826594</v>
      </c>
    </row>
    <row r="259" spans="1:4" ht="16.5" thickTop="1" thickBot="1">
      <c r="A259" s="663" t="s">
        <v>497</v>
      </c>
      <c r="B259" s="663" t="s">
        <v>387</v>
      </c>
      <c r="C259" s="664" t="s">
        <v>498</v>
      </c>
      <c r="D259" s="647">
        <v>451778.54843592236</v>
      </c>
    </row>
    <row r="260" spans="1:4" ht="16.5" thickTop="1" thickBot="1">
      <c r="A260" s="663" t="s">
        <v>1669</v>
      </c>
      <c r="B260" s="663" t="s">
        <v>387</v>
      </c>
      <c r="C260" s="664" t="s">
        <v>1670</v>
      </c>
      <c r="D260" s="647">
        <v>492681.92966079188</v>
      </c>
    </row>
    <row r="261" spans="1:4" ht="16.5" thickTop="1" thickBot="1">
      <c r="A261" s="663" t="s">
        <v>499</v>
      </c>
      <c r="B261" s="663" t="s">
        <v>377</v>
      </c>
      <c r="C261" s="664" t="s">
        <v>500</v>
      </c>
      <c r="D261" s="647">
        <v>2331.6140999741433</v>
      </c>
    </row>
    <row r="262" spans="1:4" ht="31.5" thickTop="1" thickBot="1">
      <c r="A262" s="663" t="s">
        <v>589</v>
      </c>
      <c r="B262" s="663" t="s">
        <v>377</v>
      </c>
      <c r="C262" s="664" t="s">
        <v>2291</v>
      </c>
      <c r="D262" s="647">
        <v>1964.8908824522489</v>
      </c>
    </row>
    <row r="263" spans="1:4" ht="16.5" thickTop="1" thickBot="1">
      <c r="A263" s="663" t="s">
        <v>590</v>
      </c>
      <c r="B263" s="663" t="s">
        <v>233</v>
      </c>
      <c r="C263" s="664" t="s">
        <v>2292</v>
      </c>
      <c r="D263" s="647">
        <v>56354.444613120992</v>
      </c>
    </row>
    <row r="264" spans="1:4" ht="16.5" thickTop="1" thickBot="1">
      <c r="A264" s="663" t="s">
        <v>591</v>
      </c>
      <c r="B264" s="663" t="s">
        <v>377</v>
      </c>
      <c r="C264" s="664" t="s">
        <v>2293</v>
      </c>
      <c r="D264" s="647">
        <v>12000.320147261671</v>
      </c>
    </row>
    <row r="265" spans="1:4" ht="16.5" thickTop="1" thickBot="1">
      <c r="A265" s="663" t="s">
        <v>592</v>
      </c>
      <c r="B265" s="663" t="s">
        <v>144</v>
      </c>
      <c r="C265" s="664" t="s">
        <v>2294</v>
      </c>
      <c r="D265" s="647">
        <v>11353.039991042317</v>
      </c>
    </row>
    <row r="266" spans="1:4" ht="16.5" thickTop="1" thickBot="1">
      <c r="A266" s="663" t="s">
        <v>593</v>
      </c>
      <c r="B266" s="663" t="s">
        <v>92</v>
      </c>
      <c r="C266" s="664" t="s">
        <v>2295</v>
      </c>
      <c r="D266" s="647">
        <v>75686.933273615447</v>
      </c>
    </row>
    <row r="267" spans="1:4" ht="16.5" thickTop="1" thickBot="1">
      <c r="A267" s="663" t="s">
        <v>594</v>
      </c>
      <c r="B267" s="663" t="s">
        <v>92</v>
      </c>
      <c r="C267" s="664" t="s">
        <v>2296</v>
      </c>
      <c r="D267" s="647">
        <v>113530.39991042316</v>
      </c>
    </row>
    <row r="268" spans="1:4" ht="16.5" thickTop="1" thickBot="1">
      <c r="A268" s="663" t="s">
        <v>595</v>
      </c>
      <c r="B268" s="663" t="s">
        <v>92</v>
      </c>
      <c r="C268" s="664" t="s">
        <v>2297</v>
      </c>
      <c r="D268" s="647">
        <v>129749.02846905505</v>
      </c>
    </row>
    <row r="269" spans="1:4" ht="16.5" thickTop="1" thickBot="1">
      <c r="A269" s="663" t="s">
        <v>596</v>
      </c>
      <c r="B269" s="663" t="s">
        <v>377</v>
      </c>
      <c r="C269" s="664" t="s">
        <v>597</v>
      </c>
      <c r="D269" s="647">
        <v>70280.723754071485</v>
      </c>
    </row>
    <row r="270" spans="1:4" ht="16.5" thickTop="1" thickBot="1">
      <c r="A270" s="663" t="s">
        <v>599</v>
      </c>
      <c r="B270" s="663" t="s">
        <v>144</v>
      </c>
      <c r="C270" s="664" t="s">
        <v>600</v>
      </c>
      <c r="D270" s="647">
        <v>200508.45508995283</v>
      </c>
    </row>
    <row r="271" spans="1:4" ht="16.5" thickTop="1" thickBot="1">
      <c r="A271" s="663" t="s">
        <v>601</v>
      </c>
      <c r="B271" s="663" t="s">
        <v>387</v>
      </c>
      <c r="C271" s="664" t="s">
        <v>1922</v>
      </c>
      <c r="D271" s="647">
        <v>34599.740925081343</v>
      </c>
    </row>
    <row r="272" spans="1:4" ht="16.5" thickTop="1" thickBot="1">
      <c r="A272" s="663" t="s">
        <v>598</v>
      </c>
      <c r="B272" s="663" t="s">
        <v>387</v>
      </c>
      <c r="C272" s="664" t="s">
        <v>2298</v>
      </c>
      <c r="D272" s="647">
        <v>34599.740925081343</v>
      </c>
    </row>
    <row r="273" spans="1:4" ht="16.5" thickTop="1" thickBot="1">
      <c r="A273" s="663" t="s">
        <v>602</v>
      </c>
      <c r="B273" s="663" t="s">
        <v>387</v>
      </c>
      <c r="C273" s="664" t="s">
        <v>2299</v>
      </c>
      <c r="D273" s="647">
        <v>34599.740925081343</v>
      </c>
    </row>
    <row r="274" spans="1:4" ht="16.5" thickTop="1" thickBot="1">
      <c r="A274" s="663" t="s">
        <v>603</v>
      </c>
      <c r="B274" s="663" t="s">
        <v>144</v>
      </c>
      <c r="C274" s="664" t="s">
        <v>2300</v>
      </c>
      <c r="D274" s="647">
        <v>47060.079008869303</v>
      </c>
    </row>
    <row r="275" spans="1:4" ht="16.5" thickTop="1" thickBot="1">
      <c r="A275" s="663" t="s">
        <v>604</v>
      </c>
      <c r="B275" s="663" t="s">
        <v>144</v>
      </c>
      <c r="C275" s="664" t="s">
        <v>2301</v>
      </c>
      <c r="D275" s="647">
        <v>39765.766762494553</v>
      </c>
    </row>
    <row r="276" spans="1:4" ht="16.5" thickTop="1" thickBot="1">
      <c r="A276" s="663" t="s">
        <v>605</v>
      </c>
      <c r="B276" s="663" t="s">
        <v>606</v>
      </c>
      <c r="C276" s="664" t="s">
        <v>2302</v>
      </c>
      <c r="D276" s="647">
        <v>87676.617484558461</v>
      </c>
    </row>
    <row r="277" spans="1:4" ht="16.5" thickTop="1" thickBot="1">
      <c r="A277" s="663" t="s">
        <v>607</v>
      </c>
      <c r="B277" s="663" t="s">
        <v>606</v>
      </c>
      <c r="C277" s="664" t="s">
        <v>1923</v>
      </c>
      <c r="D277" s="647">
        <v>51886.864161417892</v>
      </c>
    </row>
    <row r="278" spans="1:4" ht="16.5" thickTop="1" thickBot="1">
      <c r="A278" s="663" t="s">
        <v>608</v>
      </c>
      <c r="B278" s="663" t="s">
        <v>606</v>
      </c>
      <c r="C278" s="664" t="s">
        <v>609</v>
      </c>
      <c r="D278" s="647">
        <v>75722.974670412397</v>
      </c>
    </row>
    <row r="279" spans="1:4" ht="16.5" thickTop="1" thickBot="1">
      <c r="A279" s="663" t="s">
        <v>501</v>
      </c>
      <c r="B279" s="663" t="s">
        <v>141</v>
      </c>
      <c r="C279" s="664" t="s">
        <v>502</v>
      </c>
      <c r="D279" s="647">
        <v>52494.294434771851</v>
      </c>
    </row>
    <row r="280" spans="1:4" ht="16.5" thickTop="1" thickBot="1">
      <c r="A280" s="663" t="s">
        <v>503</v>
      </c>
      <c r="B280" s="663" t="s">
        <v>141</v>
      </c>
      <c r="C280" s="664" t="s">
        <v>504</v>
      </c>
      <c r="D280" s="647">
        <v>54835.821051248298</v>
      </c>
    </row>
    <row r="281" spans="1:4" ht="16.5" thickTop="1" thickBot="1">
      <c r="A281" s="663" t="s">
        <v>610</v>
      </c>
      <c r="B281" s="663" t="s">
        <v>92</v>
      </c>
      <c r="C281" s="664" t="s">
        <v>2303</v>
      </c>
      <c r="D281" s="647">
        <v>61128.74731053401</v>
      </c>
    </row>
    <row r="282" spans="1:4" ht="16.5" thickTop="1" thickBot="1">
      <c r="A282" s="663" t="s">
        <v>611</v>
      </c>
      <c r="B282" s="663" t="s">
        <v>377</v>
      </c>
      <c r="C282" s="664" t="s">
        <v>2304</v>
      </c>
      <c r="D282" s="647">
        <v>9160.2814099152856</v>
      </c>
    </row>
    <row r="283" spans="1:4" ht="16.5" thickTop="1" thickBot="1">
      <c r="A283" s="663" t="s">
        <v>612</v>
      </c>
      <c r="B283" s="663" t="s">
        <v>144</v>
      </c>
      <c r="C283" s="664" t="s">
        <v>2305</v>
      </c>
      <c r="D283" s="647">
        <v>3835.0255008328736</v>
      </c>
    </row>
    <row r="284" spans="1:4" ht="16.5" thickTop="1" thickBot="1">
      <c r="A284" s="663" t="s">
        <v>613</v>
      </c>
      <c r="B284" s="663" t="s">
        <v>92</v>
      </c>
      <c r="C284" s="664" t="s">
        <v>614</v>
      </c>
      <c r="D284" s="647">
        <v>18020.698398479868</v>
      </c>
    </row>
    <row r="285" spans="1:4" ht="16.5" thickTop="1" thickBot="1">
      <c r="A285" s="663" t="s">
        <v>615</v>
      </c>
      <c r="B285" s="663" t="s">
        <v>92</v>
      </c>
      <c r="C285" s="664" t="s">
        <v>2306</v>
      </c>
      <c r="D285" s="647">
        <v>78840.555493349413</v>
      </c>
    </row>
    <row r="286" spans="1:4" ht="16.5" thickTop="1" thickBot="1">
      <c r="A286" s="663" t="s">
        <v>616</v>
      </c>
      <c r="B286" s="663" t="s">
        <v>92</v>
      </c>
      <c r="C286" s="664" t="s">
        <v>617</v>
      </c>
      <c r="D286" s="647">
        <v>118936.60942996712</v>
      </c>
    </row>
    <row r="287" spans="1:4" ht="16.5" thickTop="1" thickBot="1">
      <c r="A287" s="663" t="s">
        <v>620</v>
      </c>
      <c r="B287" s="663" t="s">
        <v>92</v>
      </c>
      <c r="C287" s="664" t="s">
        <v>621</v>
      </c>
      <c r="D287" s="647">
        <v>29155.773560499718</v>
      </c>
    </row>
    <row r="288" spans="1:4" ht="16.5" thickTop="1" thickBot="1">
      <c r="A288" s="663" t="s">
        <v>618</v>
      </c>
      <c r="B288" s="663" t="s">
        <v>92</v>
      </c>
      <c r="C288" s="664" t="s">
        <v>2307</v>
      </c>
      <c r="D288" s="647">
        <v>31052.924898992838</v>
      </c>
    </row>
    <row r="289" spans="1:4" ht="16.5" thickTop="1" thickBot="1">
      <c r="A289" s="663" t="s">
        <v>619</v>
      </c>
      <c r="B289" s="663" t="s">
        <v>92</v>
      </c>
      <c r="C289" s="664" t="s">
        <v>2308</v>
      </c>
      <c r="D289" s="647">
        <v>140561.44750814297</v>
      </c>
    </row>
    <row r="290" spans="1:4" ht="16.5" thickTop="1" thickBot="1">
      <c r="A290" s="663" t="s">
        <v>622</v>
      </c>
      <c r="B290" s="663" t="s">
        <v>454</v>
      </c>
      <c r="C290" s="664" t="s">
        <v>623</v>
      </c>
      <c r="D290" s="647">
        <v>2230.4166773782285</v>
      </c>
    </row>
    <row r="291" spans="1:4" ht="16.5" thickTop="1" thickBot="1">
      <c r="A291" s="663" t="s">
        <v>624</v>
      </c>
      <c r="B291" s="663" t="s">
        <v>422</v>
      </c>
      <c r="C291" s="664" t="s">
        <v>1924</v>
      </c>
      <c r="D291" s="647">
        <v>76472.628389412625</v>
      </c>
    </row>
    <row r="292" spans="1:4" ht="16.5" thickTop="1" thickBot="1">
      <c r="A292" s="663" t="s">
        <v>625</v>
      </c>
      <c r="B292" s="663" t="s">
        <v>377</v>
      </c>
      <c r="C292" s="664" t="s">
        <v>2309</v>
      </c>
      <c r="D292" s="647">
        <v>3173.8142075858268</v>
      </c>
    </row>
    <row r="293" spans="1:4" ht="16.5" thickTop="1" thickBot="1">
      <c r="A293" s="663" t="s">
        <v>626</v>
      </c>
      <c r="B293" s="663" t="s">
        <v>377</v>
      </c>
      <c r="C293" s="664" t="s">
        <v>1925</v>
      </c>
      <c r="D293" s="647">
        <v>4573.6532535341903</v>
      </c>
    </row>
    <row r="294" spans="1:4" ht="16.5" thickTop="1" thickBot="1">
      <c r="A294" s="663" t="s">
        <v>627</v>
      </c>
      <c r="B294" s="663" t="s">
        <v>92</v>
      </c>
      <c r="C294" s="664" t="s">
        <v>628</v>
      </c>
      <c r="D294" s="647">
        <v>1529.4525677882521</v>
      </c>
    </row>
    <row r="295" spans="1:4" ht="16.5" thickTop="1" thickBot="1">
      <c r="A295" s="663" t="s">
        <v>633</v>
      </c>
      <c r="B295" s="663" t="s">
        <v>92</v>
      </c>
      <c r="C295" s="664" t="s">
        <v>1926</v>
      </c>
      <c r="D295" s="647">
        <v>70561.846649087776</v>
      </c>
    </row>
    <row r="296" spans="1:4" ht="16.5" thickTop="1" thickBot="1">
      <c r="A296" s="663" t="s">
        <v>629</v>
      </c>
      <c r="B296" s="663" t="s">
        <v>92</v>
      </c>
      <c r="C296" s="664" t="s">
        <v>630</v>
      </c>
      <c r="D296" s="647">
        <v>70561.846649087776</v>
      </c>
    </row>
    <row r="297" spans="1:4" ht="16.5" thickTop="1" thickBot="1">
      <c r="A297" s="663" t="s">
        <v>631</v>
      </c>
      <c r="B297" s="663" t="s">
        <v>92</v>
      </c>
      <c r="C297" s="664" t="s">
        <v>632</v>
      </c>
      <c r="D297" s="647">
        <v>70590.118513303969</v>
      </c>
    </row>
    <row r="298" spans="1:4" ht="16.5" thickTop="1" thickBot="1">
      <c r="A298" s="663" t="s">
        <v>646</v>
      </c>
      <c r="B298" s="663" t="s">
        <v>144</v>
      </c>
      <c r="C298" s="664" t="s">
        <v>647</v>
      </c>
      <c r="D298" s="647">
        <v>5782.9268850107801</v>
      </c>
    </row>
    <row r="299" spans="1:4" ht="16.5" thickTop="1" thickBot="1">
      <c r="A299" s="663" t="s">
        <v>634</v>
      </c>
      <c r="B299" s="663" t="s">
        <v>377</v>
      </c>
      <c r="C299" s="664" t="s">
        <v>635</v>
      </c>
      <c r="D299" s="647">
        <v>39980.17902461475</v>
      </c>
    </row>
    <row r="300" spans="1:4" ht="16.5" thickTop="1" thickBot="1">
      <c r="A300" s="663" t="s">
        <v>650</v>
      </c>
      <c r="B300" s="663" t="s">
        <v>377</v>
      </c>
      <c r="C300" s="664" t="s">
        <v>651</v>
      </c>
      <c r="D300" s="647">
        <v>22205.24539920202</v>
      </c>
    </row>
    <row r="301" spans="1:4" ht="31.5" thickTop="1" thickBot="1">
      <c r="A301" s="663" t="s">
        <v>652</v>
      </c>
      <c r="B301" s="663" t="s">
        <v>92</v>
      </c>
      <c r="C301" s="664" t="s">
        <v>2310</v>
      </c>
      <c r="D301" s="647">
        <v>237873.21885993425</v>
      </c>
    </row>
    <row r="302" spans="1:4" ht="31.5" thickTop="1" thickBot="1">
      <c r="A302" s="663" t="s">
        <v>653</v>
      </c>
      <c r="B302" s="663" t="s">
        <v>92</v>
      </c>
      <c r="C302" s="664" t="s">
        <v>2311</v>
      </c>
      <c r="D302" s="647">
        <v>200029.75222312653</v>
      </c>
    </row>
    <row r="303" spans="1:4" ht="31.5" thickTop="1" thickBot="1">
      <c r="A303" s="663" t="s">
        <v>654</v>
      </c>
      <c r="B303" s="663" t="s">
        <v>92</v>
      </c>
      <c r="C303" s="664" t="s">
        <v>2312</v>
      </c>
      <c r="D303" s="647">
        <v>270310.47597719799</v>
      </c>
    </row>
    <row r="304" spans="1:4" ht="31.5" thickTop="1" thickBot="1">
      <c r="A304" s="663" t="s">
        <v>655</v>
      </c>
      <c r="B304" s="663" t="s">
        <v>92</v>
      </c>
      <c r="C304" s="664" t="s">
        <v>2313</v>
      </c>
      <c r="D304" s="647">
        <v>463926.66889467154</v>
      </c>
    </row>
    <row r="305" spans="1:4" ht="31.5" thickTop="1" thickBot="1">
      <c r="A305" s="663" t="s">
        <v>656</v>
      </c>
      <c r="B305" s="663" t="s">
        <v>92</v>
      </c>
      <c r="C305" s="664" t="s">
        <v>2314</v>
      </c>
      <c r="D305" s="647">
        <v>189217.33318403861</v>
      </c>
    </row>
    <row r="306" spans="1:4" ht="31.5" thickTop="1" thickBot="1">
      <c r="A306" s="663" t="s">
        <v>657</v>
      </c>
      <c r="B306" s="663" t="s">
        <v>233</v>
      </c>
      <c r="C306" s="664" t="s">
        <v>2315</v>
      </c>
      <c r="D306" s="647">
        <v>655295.7950471472</v>
      </c>
    </row>
    <row r="307" spans="1:4" ht="16.5" thickTop="1" thickBot="1">
      <c r="A307" s="663" t="s">
        <v>658</v>
      </c>
      <c r="B307" s="663" t="s">
        <v>92</v>
      </c>
      <c r="C307" s="664" t="s">
        <v>659</v>
      </c>
      <c r="D307" s="647">
        <v>340758.10348834045</v>
      </c>
    </row>
    <row r="308" spans="1:4" ht="16.5" thickTop="1" thickBot="1">
      <c r="A308" s="663" t="s">
        <v>636</v>
      </c>
      <c r="B308" s="663" t="s">
        <v>377</v>
      </c>
      <c r="C308" s="664" t="s">
        <v>637</v>
      </c>
      <c r="D308" s="647">
        <v>24111.694457166064</v>
      </c>
    </row>
    <row r="309" spans="1:4" ht="16.5" thickTop="1" thickBot="1">
      <c r="A309" s="663" t="s">
        <v>642</v>
      </c>
      <c r="B309" s="663" t="s">
        <v>377</v>
      </c>
      <c r="C309" s="664" t="s">
        <v>643</v>
      </c>
      <c r="D309" s="647">
        <v>5714.4836001472886</v>
      </c>
    </row>
    <row r="310" spans="1:4" ht="16.5" thickTop="1" thickBot="1">
      <c r="A310" s="663" t="s">
        <v>640</v>
      </c>
      <c r="B310" s="663" t="s">
        <v>377</v>
      </c>
      <c r="C310" s="664" t="s">
        <v>641</v>
      </c>
      <c r="D310" s="647">
        <v>15623.224683546106</v>
      </c>
    </row>
    <row r="311" spans="1:4" ht="16.5" thickTop="1" thickBot="1">
      <c r="A311" s="663" t="s">
        <v>638</v>
      </c>
      <c r="B311" s="663" t="s">
        <v>377</v>
      </c>
      <c r="C311" s="664" t="s">
        <v>639</v>
      </c>
      <c r="D311" s="647">
        <v>100951.86595323028</v>
      </c>
    </row>
    <row r="312" spans="1:4" ht="16.5" thickTop="1" thickBot="1">
      <c r="A312" s="663" t="s">
        <v>644</v>
      </c>
      <c r="B312" s="663" t="s">
        <v>377</v>
      </c>
      <c r="C312" s="664" t="s">
        <v>645</v>
      </c>
      <c r="D312" s="647">
        <v>15278.666623329014</v>
      </c>
    </row>
    <row r="313" spans="1:4" ht="16.5" thickTop="1" thickBot="1">
      <c r="A313" s="663" t="s">
        <v>660</v>
      </c>
      <c r="B313" s="663" t="s">
        <v>377</v>
      </c>
      <c r="C313" s="664" t="s">
        <v>661</v>
      </c>
      <c r="D313" s="647">
        <v>11532.1497208048</v>
      </c>
    </row>
    <row r="314" spans="1:4" ht="16.5" thickTop="1" thickBot="1">
      <c r="A314" s="663" t="s">
        <v>662</v>
      </c>
      <c r="B314" s="663" t="s">
        <v>377</v>
      </c>
      <c r="C314" s="664" t="s">
        <v>663</v>
      </c>
      <c r="D314" s="647">
        <v>11501.95266961714</v>
      </c>
    </row>
    <row r="315" spans="1:4" ht="16.5" thickTop="1" thickBot="1">
      <c r="A315" s="663" t="s">
        <v>667</v>
      </c>
      <c r="B315" s="663" t="s">
        <v>377</v>
      </c>
      <c r="C315" s="664" t="s">
        <v>2316</v>
      </c>
      <c r="D315" s="647">
        <v>9107.4077918204312</v>
      </c>
    </row>
    <row r="316" spans="1:4" ht="16.5" thickTop="1" thickBot="1">
      <c r="A316" s="663" t="s">
        <v>664</v>
      </c>
      <c r="B316" s="663" t="s">
        <v>92</v>
      </c>
      <c r="C316" s="664" t="s">
        <v>2317</v>
      </c>
      <c r="D316" s="647">
        <v>28801.739167265081</v>
      </c>
    </row>
    <row r="317" spans="1:4" ht="16.5" thickTop="1" thickBot="1">
      <c r="A317" s="663" t="s">
        <v>665</v>
      </c>
      <c r="B317" s="663" t="s">
        <v>377</v>
      </c>
      <c r="C317" s="664" t="s">
        <v>666</v>
      </c>
      <c r="D317" s="647">
        <v>21318.215791017788</v>
      </c>
    </row>
    <row r="318" spans="1:4" ht="16.5" thickTop="1" thickBot="1">
      <c r="A318" s="663" t="s">
        <v>668</v>
      </c>
      <c r="B318" s="663" t="s">
        <v>606</v>
      </c>
      <c r="C318" s="664" t="s">
        <v>2318</v>
      </c>
      <c r="D318" s="647">
        <v>16432.354041637849</v>
      </c>
    </row>
    <row r="319" spans="1:4" ht="16.5" thickTop="1" thickBot="1">
      <c r="A319" s="663" t="s">
        <v>669</v>
      </c>
      <c r="B319" s="663" t="s">
        <v>92</v>
      </c>
      <c r="C319" s="664" t="s">
        <v>2319</v>
      </c>
      <c r="D319" s="647">
        <v>12043.232739704095</v>
      </c>
    </row>
    <row r="320" spans="1:4" ht="16.5" thickTop="1" thickBot="1">
      <c r="A320" s="663" t="s">
        <v>673</v>
      </c>
      <c r="B320" s="663" t="s">
        <v>92</v>
      </c>
      <c r="C320" s="664" t="s">
        <v>2320</v>
      </c>
      <c r="D320" s="647">
        <v>235710.73505211668</v>
      </c>
    </row>
    <row r="321" spans="1:4" ht="16.5" thickTop="1" thickBot="1">
      <c r="A321" s="663" t="s">
        <v>674</v>
      </c>
      <c r="B321" s="663" t="s">
        <v>92</v>
      </c>
      <c r="C321" s="664" t="s">
        <v>2321</v>
      </c>
      <c r="D321" s="647">
        <v>302747.73309446179</v>
      </c>
    </row>
    <row r="322" spans="1:4" ht="16.5" thickTop="1" thickBot="1">
      <c r="A322" s="663" t="s">
        <v>672</v>
      </c>
      <c r="B322" s="663" t="s">
        <v>92</v>
      </c>
      <c r="C322" s="664" t="s">
        <v>2322</v>
      </c>
      <c r="D322" s="647">
        <v>277879.16930455953</v>
      </c>
    </row>
    <row r="323" spans="1:4" ht="31.5" thickTop="1" thickBot="1">
      <c r="A323" s="663" t="s">
        <v>671</v>
      </c>
      <c r="B323" s="663" t="s">
        <v>92</v>
      </c>
      <c r="C323" s="664" t="s">
        <v>2323</v>
      </c>
      <c r="D323" s="647">
        <v>144742.60874339045</v>
      </c>
    </row>
    <row r="324" spans="1:4" ht="16.5" thickTop="1" thickBot="1">
      <c r="A324" s="663" t="s">
        <v>675</v>
      </c>
      <c r="B324" s="663" t="s">
        <v>92</v>
      </c>
      <c r="C324" s="664" t="s">
        <v>676</v>
      </c>
      <c r="D324" s="647">
        <v>175666.89570844182</v>
      </c>
    </row>
    <row r="325" spans="1:4" ht="16.5" thickTop="1" thickBot="1">
      <c r="A325" s="663" t="s">
        <v>678</v>
      </c>
      <c r="B325" s="663" t="s">
        <v>92</v>
      </c>
      <c r="C325" s="664" t="s">
        <v>679</v>
      </c>
      <c r="D325" s="647">
        <v>16030.492467351751</v>
      </c>
    </row>
    <row r="326" spans="1:4" ht="16.5" thickTop="1" thickBot="1">
      <c r="A326" s="663" t="s">
        <v>670</v>
      </c>
      <c r="B326" s="663" t="s">
        <v>92</v>
      </c>
      <c r="C326" s="664" t="s">
        <v>2324</v>
      </c>
      <c r="D326" s="647">
        <v>18656.829051946206</v>
      </c>
    </row>
    <row r="327" spans="1:4" ht="16.5" thickTop="1" thickBot="1">
      <c r="A327" s="663" t="s">
        <v>677</v>
      </c>
      <c r="B327" s="663" t="s">
        <v>92</v>
      </c>
      <c r="C327" s="664" t="s">
        <v>2325</v>
      </c>
      <c r="D327" s="647">
        <v>16322.242512393224</v>
      </c>
    </row>
    <row r="328" spans="1:4" ht="16.5" thickTop="1" thickBot="1">
      <c r="A328" s="663" t="s">
        <v>680</v>
      </c>
      <c r="B328" s="663" t="s">
        <v>92</v>
      </c>
      <c r="C328" s="664" t="s">
        <v>2326</v>
      </c>
      <c r="D328" s="647">
        <v>83178.689648176485</v>
      </c>
    </row>
    <row r="329" spans="1:4" ht="16.5" thickTop="1" thickBot="1">
      <c r="A329" s="663" t="s">
        <v>681</v>
      </c>
      <c r="B329" s="663" t="s">
        <v>92</v>
      </c>
      <c r="C329" s="664" t="s">
        <v>682</v>
      </c>
      <c r="D329" s="647">
        <v>4595.2780916123666</v>
      </c>
    </row>
    <row r="330" spans="1:4" ht="16.5" thickTop="1" thickBot="1">
      <c r="A330" s="663" t="s">
        <v>683</v>
      </c>
      <c r="B330" s="663" t="s">
        <v>92</v>
      </c>
      <c r="C330" s="664" t="s">
        <v>2327</v>
      </c>
      <c r="D330" s="647">
        <v>28687.27341192283</v>
      </c>
    </row>
    <row r="331" spans="1:4" ht="16.5" thickTop="1" thickBot="1">
      <c r="A331" s="663" t="s">
        <v>684</v>
      </c>
      <c r="B331" s="663" t="s">
        <v>92</v>
      </c>
      <c r="C331" s="664" t="s">
        <v>2328</v>
      </c>
      <c r="D331" s="647">
        <v>1305.4193919858817</v>
      </c>
    </row>
    <row r="332" spans="1:4" ht="16.5" thickTop="1" thickBot="1">
      <c r="A332" s="663" t="s">
        <v>686</v>
      </c>
      <c r="B332" s="663" t="s">
        <v>387</v>
      </c>
      <c r="C332" s="664" t="s">
        <v>687</v>
      </c>
      <c r="D332" s="647">
        <v>192028.56213420146</v>
      </c>
    </row>
    <row r="333" spans="1:4" ht="16.5" thickTop="1" thickBot="1">
      <c r="A333" s="663" t="s">
        <v>685</v>
      </c>
      <c r="B333" s="663" t="s">
        <v>387</v>
      </c>
      <c r="C333" s="664" t="s">
        <v>2329</v>
      </c>
      <c r="D333" s="647">
        <v>42389.007600840283</v>
      </c>
    </row>
    <row r="334" spans="1:4" ht="16.5" thickTop="1" thickBot="1">
      <c r="A334" s="663" t="s">
        <v>690</v>
      </c>
      <c r="B334" s="663" t="s">
        <v>92</v>
      </c>
      <c r="C334" s="664" t="s">
        <v>1929</v>
      </c>
      <c r="D334" s="647">
        <v>919.05561832247326</v>
      </c>
    </row>
    <row r="335" spans="1:4" ht="16.5" thickTop="1" thickBot="1">
      <c r="A335" s="663" t="s">
        <v>688</v>
      </c>
      <c r="B335" s="663" t="s">
        <v>92</v>
      </c>
      <c r="C335" s="664" t="s">
        <v>689</v>
      </c>
      <c r="D335" s="647">
        <v>3748.3052668838122</v>
      </c>
    </row>
    <row r="336" spans="1:4" ht="16.5" thickTop="1" thickBot="1">
      <c r="A336" s="663" t="s">
        <v>691</v>
      </c>
      <c r="B336" s="663" t="s">
        <v>377</v>
      </c>
      <c r="C336" s="664" t="s">
        <v>692</v>
      </c>
      <c r="D336" s="647">
        <v>5529.5592835421421</v>
      </c>
    </row>
    <row r="337" spans="1:4" ht="16.5" thickTop="1" thickBot="1">
      <c r="A337" s="663" t="s">
        <v>696</v>
      </c>
      <c r="B337" s="663" t="s">
        <v>92</v>
      </c>
      <c r="C337" s="664" t="s">
        <v>697</v>
      </c>
      <c r="D337" s="647">
        <v>484248.24306633981</v>
      </c>
    </row>
    <row r="338" spans="1:4" ht="16.5" thickTop="1" thickBot="1">
      <c r="A338" s="663" t="s">
        <v>694</v>
      </c>
      <c r="B338" s="663" t="s">
        <v>92</v>
      </c>
      <c r="C338" s="664" t="s">
        <v>695</v>
      </c>
      <c r="D338" s="647">
        <v>78237.381352245211</v>
      </c>
    </row>
    <row r="339" spans="1:4" ht="16.5" thickTop="1" thickBot="1">
      <c r="A339" s="663" t="s">
        <v>693</v>
      </c>
      <c r="B339" s="663" t="s">
        <v>144</v>
      </c>
      <c r="C339" s="664" t="s">
        <v>2330</v>
      </c>
      <c r="D339" s="647">
        <v>442985.53453484259</v>
      </c>
    </row>
    <row r="340" spans="1:4" ht="31.5" thickTop="1" thickBot="1">
      <c r="A340" s="663" t="s">
        <v>648</v>
      </c>
      <c r="B340" s="663" t="s">
        <v>92</v>
      </c>
      <c r="C340" s="664" t="s">
        <v>1927</v>
      </c>
      <c r="D340" s="647">
        <v>1525024.9647388007</v>
      </c>
    </row>
    <row r="341" spans="1:4" ht="31.5" thickTop="1" thickBot="1">
      <c r="A341" s="663" t="s">
        <v>698</v>
      </c>
      <c r="B341" s="663" t="s">
        <v>92</v>
      </c>
      <c r="C341" s="664" t="s">
        <v>699</v>
      </c>
      <c r="D341" s="647">
        <v>1516497.5071104914</v>
      </c>
    </row>
    <row r="342" spans="1:4" ht="31.5" thickTop="1" thickBot="1">
      <c r="A342" s="663" t="s">
        <v>649</v>
      </c>
      <c r="B342" s="663" t="s">
        <v>92</v>
      </c>
      <c r="C342" s="664" t="s">
        <v>1928</v>
      </c>
      <c r="D342" s="647">
        <v>954484.83208746265</v>
      </c>
    </row>
    <row r="343" spans="1:4" ht="31.5" thickTop="1" thickBot="1">
      <c r="A343" s="663" t="s">
        <v>700</v>
      </c>
      <c r="B343" s="663" t="s">
        <v>92</v>
      </c>
      <c r="C343" s="664" t="s">
        <v>701</v>
      </c>
      <c r="D343" s="647">
        <v>926254.51606595307</v>
      </c>
    </row>
    <row r="344" spans="1:4" ht="16.5" thickTop="1" thickBot="1">
      <c r="A344" s="663" t="s">
        <v>737</v>
      </c>
      <c r="B344" s="663" t="s">
        <v>387</v>
      </c>
      <c r="C344" s="664" t="s">
        <v>2331</v>
      </c>
      <c r="D344" s="647">
        <v>67474.790240013637</v>
      </c>
    </row>
    <row r="345" spans="1:4" ht="16.5" thickTop="1" thickBot="1">
      <c r="A345" s="663" t="s">
        <v>702</v>
      </c>
      <c r="B345" s="663" t="s">
        <v>377</v>
      </c>
      <c r="C345" s="664" t="s">
        <v>2332</v>
      </c>
      <c r="D345" s="647">
        <v>76707.928784456977</v>
      </c>
    </row>
    <row r="346" spans="1:4" ht="16.5" thickTop="1" thickBot="1">
      <c r="A346" s="663" t="s">
        <v>703</v>
      </c>
      <c r="B346" s="663" t="s">
        <v>144</v>
      </c>
      <c r="C346" s="664" t="s">
        <v>2333</v>
      </c>
      <c r="D346" s="647">
        <v>47131.814208646683</v>
      </c>
    </row>
    <row r="347" spans="1:4" ht="16.5" thickTop="1" thickBot="1">
      <c r="A347" s="663" t="s">
        <v>708</v>
      </c>
      <c r="B347" s="663" t="s">
        <v>92</v>
      </c>
      <c r="C347" s="664" t="s">
        <v>2334</v>
      </c>
      <c r="D347" s="647">
        <v>73884.324043924818</v>
      </c>
    </row>
    <row r="348" spans="1:4" ht="16.5" thickTop="1" thickBot="1">
      <c r="A348" s="663" t="s">
        <v>713</v>
      </c>
      <c r="B348" s="663" t="s">
        <v>144</v>
      </c>
      <c r="C348" s="664" t="s">
        <v>1931</v>
      </c>
      <c r="D348" s="647">
        <v>13382.169322109285</v>
      </c>
    </row>
    <row r="349" spans="1:4" ht="16.5" thickTop="1" thickBot="1">
      <c r="A349" s="663" t="s">
        <v>704</v>
      </c>
      <c r="B349" s="663" t="s">
        <v>144</v>
      </c>
      <c r="C349" s="664" t="s">
        <v>2335</v>
      </c>
      <c r="D349" s="647">
        <v>68943.015747993544</v>
      </c>
    </row>
    <row r="350" spans="1:4" ht="16.5" thickTop="1" thickBot="1">
      <c r="A350" s="663" t="s">
        <v>705</v>
      </c>
      <c r="B350" s="663" t="s">
        <v>144</v>
      </c>
      <c r="C350" s="664" t="s">
        <v>2336</v>
      </c>
      <c r="D350" s="647">
        <v>8109.3142793159404</v>
      </c>
    </row>
    <row r="351" spans="1:4" ht="16.5" thickTop="1" thickBot="1">
      <c r="A351" s="663" t="s">
        <v>736</v>
      </c>
      <c r="B351" s="663" t="s">
        <v>144</v>
      </c>
      <c r="C351" s="664" t="s">
        <v>1933</v>
      </c>
      <c r="D351" s="647">
        <v>138253.26234373593</v>
      </c>
    </row>
    <row r="352" spans="1:4" ht="16.5" thickTop="1" thickBot="1">
      <c r="A352" s="663" t="s">
        <v>709</v>
      </c>
      <c r="B352" s="663" t="s">
        <v>144</v>
      </c>
      <c r="C352" s="664" t="s">
        <v>710</v>
      </c>
      <c r="D352" s="647">
        <v>325037.95080581226</v>
      </c>
    </row>
    <row r="353" spans="1:4" ht="16.5" thickTop="1" thickBot="1">
      <c r="A353" s="663" t="s">
        <v>711</v>
      </c>
      <c r="B353" s="663" t="s">
        <v>144</v>
      </c>
      <c r="C353" s="664" t="s">
        <v>712</v>
      </c>
      <c r="D353" s="647">
        <v>901339.88558919844</v>
      </c>
    </row>
    <row r="354" spans="1:4" ht="16.5" thickTop="1" thickBot="1">
      <c r="A354" s="663" t="s">
        <v>707</v>
      </c>
      <c r="B354" s="663" t="s">
        <v>144</v>
      </c>
      <c r="C354" s="664" t="s">
        <v>2337</v>
      </c>
      <c r="D354" s="647">
        <v>2234.5666014115031</v>
      </c>
    </row>
    <row r="355" spans="1:4" ht="16.5" thickTop="1" thickBot="1">
      <c r="A355" s="663" t="s">
        <v>706</v>
      </c>
      <c r="B355" s="663" t="s">
        <v>144</v>
      </c>
      <c r="C355" s="664" t="s">
        <v>1930</v>
      </c>
      <c r="D355" s="647">
        <v>3171.268087605768</v>
      </c>
    </row>
    <row r="356" spans="1:4" ht="16.5" thickTop="1" thickBot="1">
      <c r="A356" s="663" t="s">
        <v>716</v>
      </c>
      <c r="B356" s="663" t="s">
        <v>144</v>
      </c>
      <c r="C356" s="664" t="s">
        <v>717</v>
      </c>
      <c r="D356" s="647">
        <v>44385.34056942389</v>
      </c>
    </row>
    <row r="357" spans="1:4" ht="16.5" thickTop="1" thickBot="1">
      <c r="A357" s="663" t="s">
        <v>714</v>
      </c>
      <c r="B357" s="663" t="s">
        <v>144</v>
      </c>
      <c r="C357" s="664" t="s">
        <v>2338</v>
      </c>
      <c r="D357" s="647">
        <v>361896.03931970277</v>
      </c>
    </row>
    <row r="358" spans="1:4" ht="16.5" thickTop="1" thickBot="1">
      <c r="A358" s="663" t="s">
        <v>715</v>
      </c>
      <c r="B358" s="663" t="s">
        <v>144</v>
      </c>
      <c r="C358" s="664" t="s">
        <v>2339</v>
      </c>
      <c r="D358" s="647">
        <v>329420.55306208512</v>
      </c>
    </row>
    <row r="359" spans="1:4" ht="16.5" thickTop="1" thickBot="1">
      <c r="A359" s="663" t="s">
        <v>718</v>
      </c>
      <c r="B359" s="663" t="s">
        <v>144</v>
      </c>
      <c r="C359" s="664" t="s">
        <v>719</v>
      </c>
      <c r="D359" s="647">
        <v>107989.86143520947</v>
      </c>
    </row>
    <row r="360" spans="1:4" ht="16.5" thickTop="1" thickBot="1">
      <c r="A360" s="663" t="s">
        <v>720</v>
      </c>
      <c r="B360" s="663" t="s">
        <v>144</v>
      </c>
      <c r="C360" s="664" t="s">
        <v>721</v>
      </c>
      <c r="D360" s="647">
        <v>136303.2413953362</v>
      </c>
    </row>
    <row r="361" spans="1:4" ht="16.5" thickTop="1" thickBot="1">
      <c r="A361" s="663" t="s">
        <v>722</v>
      </c>
      <c r="B361" s="663" t="s">
        <v>144</v>
      </c>
      <c r="C361" s="664" t="s">
        <v>723</v>
      </c>
      <c r="D361" s="647">
        <v>180415.92679237225</v>
      </c>
    </row>
    <row r="362" spans="1:4" ht="16.5" thickTop="1" thickBot="1">
      <c r="A362" s="663" t="s">
        <v>724</v>
      </c>
      <c r="B362" s="663" t="s">
        <v>144</v>
      </c>
      <c r="C362" s="664" t="s">
        <v>725</v>
      </c>
      <c r="D362" s="647">
        <v>229237.26961942905</v>
      </c>
    </row>
    <row r="363" spans="1:4" ht="16.5" thickTop="1" thickBot="1">
      <c r="A363" s="663" t="s">
        <v>726</v>
      </c>
      <c r="B363" s="663" t="s">
        <v>144</v>
      </c>
      <c r="C363" s="664" t="s">
        <v>2340</v>
      </c>
      <c r="D363" s="647">
        <v>176475.2962832599</v>
      </c>
    </row>
    <row r="364" spans="1:4" ht="16.5" thickTop="1" thickBot="1">
      <c r="A364" s="663" t="s">
        <v>738</v>
      </c>
      <c r="B364" s="663" t="s">
        <v>144</v>
      </c>
      <c r="C364" s="664" t="s">
        <v>2341</v>
      </c>
      <c r="D364" s="647">
        <v>141195.62379243656</v>
      </c>
    </row>
    <row r="365" spans="1:4" ht="16.5" thickTop="1" thickBot="1">
      <c r="A365" s="663" t="s">
        <v>727</v>
      </c>
      <c r="B365" s="663" t="s">
        <v>144</v>
      </c>
      <c r="C365" s="664" t="s">
        <v>728</v>
      </c>
      <c r="D365" s="647">
        <v>59099.305380485937</v>
      </c>
    </row>
    <row r="366" spans="1:4" ht="16.5" thickTop="1" thickBot="1">
      <c r="A366" s="663" t="s">
        <v>729</v>
      </c>
      <c r="B366" s="663" t="s">
        <v>144</v>
      </c>
      <c r="C366" s="664" t="s">
        <v>1932</v>
      </c>
      <c r="D366" s="647">
        <v>60857.001671807033</v>
      </c>
    </row>
    <row r="367" spans="1:4" ht="16.5" thickTop="1" thickBot="1">
      <c r="A367" s="663" t="s">
        <v>730</v>
      </c>
      <c r="B367" s="663" t="s">
        <v>92</v>
      </c>
      <c r="C367" s="664" t="s">
        <v>2342</v>
      </c>
      <c r="D367" s="647">
        <v>58825.098761086636</v>
      </c>
    </row>
    <row r="368" spans="1:4" ht="16.5" thickTop="1" thickBot="1">
      <c r="A368" s="663" t="s">
        <v>732</v>
      </c>
      <c r="B368" s="663" t="s">
        <v>92</v>
      </c>
      <c r="C368" s="664" t="s">
        <v>733</v>
      </c>
      <c r="D368" s="647">
        <v>2936.7323020892327</v>
      </c>
    </row>
    <row r="369" spans="1:4" ht="16.5" thickTop="1" thickBot="1">
      <c r="A369" s="663" t="s">
        <v>731</v>
      </c>
      <c r="B369" s="663" t="s">
        <v>92</v>
      </c>
      <c r="C369" s="664" t="s">
        <v>2343</v>
      </c>
      <c r="D369" s="647">
        <v>903.82898037549126</v>
      </c>
    </row>
    <row r="370" spans="1:4" ht="16.5" thickTop="1" thickBot="1">
      <c r="A370" s="663" t="s">
        <v>734</v>
      </c>
      <c r="B370" s="663" t="s">
        <v>92</v>
      </c>
      <c r="C370" s="664" t="s">
        <v>735</v>
      </c>
      <c r="D370" s="647">
        <v>39963.370508293054</v>
      </c>
    </row>
    <row r="371" spans="1:4" ht="16.5" thickTop="1" thickBot="1">
      <c r="A371" s="663" t="s">
        <v>741</v>
      </c>
      <c r="B371" s="663" t="s">
        <v>92</v>
      </c>
      <c r="C371" s="664" t="s">
        <v>1934</v>
      </c>
      <c r="D371" s="647">
        <v>35334.874358901965</v>
      </c>
    </row>
    <row r="372" spans="1:4" ht="16.5" thickTop="1" thickBot="1">
      <c r="A372" s="663" t="s">
        <v>739</v>
      </c>
      <c r="B372" s="663" t="s">
        <v>377</v>
      </c>
      <c r="C372" s="664" t="s">
        <v>740</v>
      </c>
      <c r="D372" s="647">
        <v>3299.8088004722717</v>
      </c>
    </row>
    <row r="373" spans="1:4" ht="16.5" thickTop="1" thickBot="1">
      <c r="A373" s="192"/>
      <c r="B373" s="192"/>
      <c r="C373" s="197"/>
      <c r="D373" s="646"/>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 min="5" max="5" width="12.5703125"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1224.8662416957106</v>
      </c>
    </row>
    <row r="7" spans="1:5" ht="30" customHeight="1" thickTop="1" thickBot="1">
      <c r="A7" s="200" t="s">
        <v>1352</v>
      </c>
      <c r="B7" s="100" t="s">
        <v>339</v>
      </c>
      <c r="C7" s="102" t="s">
        <v>2025</v>
      </c>
      <c r="D7" s="649">
        <v>1531.0828021196382</v>
      </c>
      <c r="E7" s="103"/>
    </row>
    <row r="8" spans="1:5" ht="30" customHeight="1" thickTop="1" thickBot="1">
      <c r="A8" s="200" t="s">
        <v>1364</v>
      </c>
      <c r="B8" s="100" t="s">
        <v>339</v>
      </c>
      <c r="C8" s="102" t="s">
        <v>2027</v>
      </c>
      <c r="D8" s="649">
        <v>1531.0828021196382</v>
      </c>
    </row>
    <row r="9" spans="1:5" ht="30" customHeight="1" thickTop="1" thickBot="1">
      <c r="A9" s="200" t="s">
        <v>1225</v>
      </c>
      <c r="B9" s="100" t="s">
        <v>1223</v>
      </c>
      <c r="C9" s="102" t="s">
        <v>1226</v>
      </c>
      <c r="D9" s="649">
        <v>942.12628423761748</v>
      </c>
    </row>
    <row r="10" spans="1:5" ht="30" customHeight="1" thickTop="1" thickBot="1">
      <c r="A10" s="200" t="s">
        <v>1388</v>
      </c>
      <c r="B10" s="100" t="s">
        <v>339</v>
      </c>
      <c r="C10" s="102" t="s">
        <v>1389</v>
      </c>
      <c r="D10" s="649">
        <v>1224.8662416957106</v>
      </c>
    </row>
    <row r="11" spans="1:5" ht="30" customHeight="1" thickTop="1" thickBot="1">
      <c r="A11" s="200" t="s">
        <v>1329</v>
      </c>
      <c r="B11" s="100" t="s">
        <v>339</v>
      </c>
      <c r="C11" s="102" t="s">
        <v>1330</v>
      </c>
      <c r="D11" s="649">
        <v>930.68569670175202</v>
      </c>
    </row>
    <row r="12" spans="1:5" ht="30" customHeight="1" thickTop="1" thickBot="1">
      <c r="A12" s="200" t="s">
        <v>1331</v>
      </c>
      <c r="B12" s="100" t="s">
        <v>339</v>
      </c>
      <c r="C12" s="102" t="s">
        <v>1332</v>
      </c>
      <c r="D12" s="649">
        <v>930.68569670175202</v>
      </c>
    </row>
    <row r="13" spans="1:5" ht="30" customHeight="1" thickTop="1" thickBot="1">
      <c r="A13" s="200" t="s">
        <v>1333</v>
      </c>
      <c r="B13" s="100" t="s">
        <v>339</v>
      </c>
      <c r="C13" s="102" t="s">
        <v>1334</v>
      </c>
      <c r="D13" s="649">
        <v>930.68569670175202</v>
      </c>
    </row>
    <row r="14" spans="1:5" ht="30" customHeight="1" thickTop="1" thickBot="1">
      <c r="A14" s="200" t="s">
        <v>1335</v>
      </c>
      <c r="B14" s="100" t="s">
        <v>339</v>
      </c>
      <c r="C14" s="102" t="s">
        <v>1336</v>
      </c>
      <c r="D14" s="649">
        <v>930.68569670175202</v>
      </c>
    </row>
    <row r="15" spans="1:5" ht="30" customHeight="1" thickTop="1" thickBot="1">
      <c r="A15" s="200" t="s">
        <v>1317</v>
      </c>
      <c r="B15" s="100" t="s">
        <v>339</v>
      </c>
      <c r="C15" s="102" t="s">
        <v>1860</v>
      </c>
      <c r="D15" s="649">
        <v>1224.8662416957106</v>
      </c>
    </row>
    <row r="16" spans="1:5" ht="30" customHeight="1" thickTop="1" thickBot="1">
      <c r="A16" s="200" t="s">
        <v>1227</v>
      </c>
      <c r="B16" s="100" t="s">
        <v>339</v>
      </c>
      <c r="C16" s="102" t="s">
        <v>1228</v>
      </c>
      <c r="D16" s="649">
        <v>1224.8662416957106</v>
      </c>
    </row>
    <row r="17" spans="1:4" ht="30" customHeight="1" thickTop="1" thickBot="1">
      <c r="A17" s="200" t="s">
        <v>1229</v>
      </c>
      <c r="B17" s="100" t="s">
        <v>339</v>
      </c>
      <c r="C17" s="102" t="s">
        <v>1230</v>
      </c>
      <c r="D17" s="649">
        <v>1224.8662416957106</v>
      </c>
    </row>
    <row r="18" spans="1:4" ht="30" customHeight="1" thickTop="1" thickBot="1">
      <c r="A18" s="200" t="s">
        <v>1231</v>
      </c>
      <c r="B18" s="100" t="s">
        <v>339</v>
      </c>
      <c r="C18" s="102" t="s">
        <v>1232</v>
      </c>
      <c r="D18" s="649">
        <v>1224.8662416957106</v>
      </c>
    </row>
    <row r="19" spans="1:4" ht="30" customHeight="1" thickTop="1" thickBot="1">
      <c r="A19" s="200" t="s">
        <v>1235</v>
      </c>
      <c r="B19" s="100" t="s">
        <v>339</v>
      </c>
      <c r="C19" s="102" t="s">
        <v>1236</v>
      </c>
      <c r="D19" s="649">
        <v>1224.8662416957106</v>
      </c>
    </row>
    <row r="20" spans="1:4" ht="30" customHeight="1" thickTop="1" thickBot="1">
      <c r="A20" s="200" t="s">
        <v>1407</v>
      </c>
      <c r="B20" s="100" t="s">
        <v>339</v>
      </c>
      <c r="C20" s="102" t="s">
        <v>1869</v>
      </c>
      <c r="D20" s="649">
        <v>930.68569670175202</v>
      </c>
    </row>
    <row r="21" spans="1:4" ht="30" customHeight="1" thickTop="1" thickBot="1">
      <c r="A21" s="200" t="s">
        <v>1239</v>
      </c>
      <c r="B21" s="100" t="s">
        <v>339</v>
      </c>
      <c r="C21" s="102" t="s">
        <v>1240</v>
      </c>
      <c r="D21" s="649">
        <v>1837.2993625435661</v>
      </c>
    </row>
    <row r="22" spans="1:4" ht="30" customHeight="1" thickTop="1" thickBot="1">
      <c r="A22" s="200" t="s">
        <v>1390</v>
      </c>
      <c r="B22" s="100" t="s">
        <v>339</v>
      </c>
      <c r="C22" s="102" t="s">
        <v>1391</v>
      </c>
      <c r="D22" s="649">
        <v>1837.2993625435661</v>
      </c>
    </row>
    <row r="23" spans="1:4" ht="30" customHeight="1" thickTop="1" thickBot="1">
      <c r="A23" s="200" t="s">
        <v>1247</v>
      </c>
      <c r="B23" s="100" t="s">
        <v>339</v>
      </c>
      <c r="C23" s="102" t="s">
        <v>1248</v>
      </c>
      <c r="D23" s="649">
        <v>1224.8662416957106</v>
      </c>
    </row>
    <row r="24" spans="1:4" ht="30" customHeight="1" thickTop="1" thickBot="1">
      <c r="A24" s="200" t="s">
        <v>1269</v>
      </c>
      <c r="B24" s="100" t="s">
        <v>339</v>
      </c>
      <c r="C24" s="102" t="s">
        <v>1270</v>
      </c>
      <c r="D24" s="649">
        <v>1224.8662416957106</v>
      </c>
    </row>
    <row r="25" spans="1:4" ht="30" customHeight="1" thickTop="1" thickBot="1">
      <c r="A25" s="200" t="s">
        <v>1241</v>
      </c>
      <c r="B25" s="100" t="s">
        <v>339</v>
      </c>
      <c r="C25" s="102" t="s">
        <v>1242</v>
      </c>
      <c r="D25" s="649">
        <v>1224.8662416957106</v>
      </c>
    </row>
    <row r="26" spans="1:4" ht="30" customHeight="1" thickTop="1" thickBot="1">
      <c r="A26" s="200" t="s">
        <v>1246</v>
      </c>
      <c r="B26" s="100" t="s">
        <v>339</v>
      </c>
      <c r="C26" s="102" t="s">
        <v>1242</v>
      </c>
      <c r="D26" s="649">
        <v>1224.8662416957106</v>
      </c>
    </row>
    <row r="27" spans="1:4" ht="30" customHeight="1" thickTop="1" thickBot="1">
      <c r="A27" s="200" t="s">
        <v>1303</v>
      </c>
      <c r="B27" s="100" t="s">
        <v>339</v>
      </c>
      <c r="C27" s="102" t="s">
        <v>1304</v>
      </c>
      <c r="D27" s="649">
        <v>1224.8662416957106</v>
      </c>
    </row>
    <row r="28" spans="1:4" ht="30" customHeight="1" thickTop="1" thickBot="1">
      <c r="A28" s="200" t="s">
        <v>1249</v>
      </c>
      <c r="B28" s="100" t="s">
        <v>339</v>
      </c>
      <c r="C28" s="102" t="s">
        <v>1250</v>
      </c>
      <c r="D28" s="649">
        <v>1224.8662416957106</v>
      </c>
    </row>
    <row r="29" spans="1:4" ht="30" customHeight="1" thickTop="1" thickBot="1">
      <c r="A29" s="200" t="s">
        <v>1254</v>
      </c>
      <c r="B29" s="100" t="s">
        <v>339</v>
      </c>
      <c r="C29" s="102" t="s">
        <v>1255</v>
      </c>
      <c r="D29" s="649">
        <v>1224.8662416957106</v>
      </c>
    </row>
    <row r="30" spans="1:4" ht="30" customHeight="1" thickTop="1" thickBot="1">
      <c r="A30" s="200" t="s">
        <v>1252</v>
      </c>
      <c r="B30" s="100" t="s">
        <v>339</v>
      </c>
      <c r="C30" s="102" t="s">
        <v>1253</v>
      </c>
      <c r="D30" s="649">
        <v>1224.8662416957106</v>
      </c>
    </row>
    <row r="31" spans="1:4" ht="30" customHeight="1" thickTop="1" thickBot="1">
      <c r="A31" s="200" t="s">
        <v>1267</v>
      </c>
      <c r="B31" s="100" t="s">
        <v>339</v>
      </c>
      <c r="C31" s="102" t="s">
        <v>1268</v>
      </c>
      <c r="D31" s="649">
        <v>1224.8662416957106</v>
      </c>
    </row>
    <row r="32" spans="1:4" ht="30" customHeight="1" thickTop="1" thickBot="1">
      <c r="A32" s="200" t="s">
        <v>1256</v>
      </c>
      <c r="B32" s="100" t="s">
        <v>339</v>
      </c>
      <c r="C32" s="102" t="s">
        <v>1257</v>
      </c>
      <c r="D32" s="649">
        <v>1224.8662416957106</v>
      </c>
    </row>
    <row r="33" spans="1:4" ht="30" customHeight="1" thickTop="1" thickBot="1">
      <c r="A33" s="200" t="s">
        <v>1272</v>
      </c>
      <c r="B33" s="100" t="s">
        <v>339</v>
      </c>
      <c r="C33" s="102" t="s">
        <v>1257</v>
      </c>
      <c r="D33" s="649">
        <v>1224.8662416957106</v>
      </c>
    </row>
    <row r="34" spans="1:4" ht="30" customHeight="1" thickTop="1" thickBot="1">
      <c r="A34" s="200" t="s">
        <v>1273</v>
      </c>
      <c r="B34" s="100" t="s">
        <v>339</v>
      </c>
      <c r="C34" s="102" t="s">
        <v>1274</v>
      </c>
      <c r="D34" s="649">
        <v>1224.8662416957106</v>
      </c>
    </row>
    <row r="35" spans="1:4" ht="30" customHeight="1" thickTop="1" thickBot="1">
      <c r="A35" s="200" t="s">
        <v>1323</v>
      </c>
      <c r="B35" s="100" t="s">
        <v>339</v>
      </c>
      <c r="C35" s="102" t="s">
        <v>1864</v>
      </c>
      <c r="D35" s="649">
        <v>1224.8662416957106</v>
      </c>
    </row>
    <row r="36" spans="1:4" ht="30" customHeight="1" thickTop="1" thickBot="1">
      <c r="A36" s="200" t="s">
        <v>1404</v>
      </c>
      <c r="B36" s="100" t="s">
        <v>339</v>
      </c>
      <c r="C36" s="102" t="s">
        <v>1405</v>
      </c>
      <c r="D36" s="649">
        <v>1224.8662416957106</v>
      </c>
    </row>
    <row r="37" spans="1:4" ht="30" customHeight="1" thickTop="1" thickBot="1">
      <c r="A37" s="200" t="s">
        <v>1385</v>
      </c>
      <c r="B37" s="100" t="s">
        <v>339</v>
      </c>
      <c r="C37" s="102" t="s">
        <v>1386</v>
      </c>
      <c r="D37" s="649">
        <v>1224.8662416957106</v>
      </c>
    </row>
    <row r="38" spans="1:4" ht="30" customHeight="1" thickTop="1" thickBot="1">
      <c r="A38" s="200" t="s">
        <v>1264</v>
      </c>
      <c r="B38" s="100" t="s">
        <v>339</v>
      </c>
      <c r="C38" s="102" t="s">
        <v>1265</v>
      </c>
      <c r="D38" s="649">
        <v>1224.8662416957106</v>
      </c>
    </row>
    <row r="39" spans="1:4" ht="30" customHeight="1" thickTop="1" thickBot="1">
      <c r="A39" s="200" t="s">
        <v>1221</v>
      </c>
      <c r="B39" s="100" t="s">
        <v>1223</v>
      </c>
      <c r="C39" s="102" t="s">
        <v>1280</v>
      </c>
      <c r="D39" s="649">
        <v>1224.8662416957106</v>
      </c>
    </row>
    <row r="40" spans="1:4" ht="30" customHeight="1" thickTop="1" thickBot="1">
      <c r="A40" s="200" t="s">
        <v>1261</v>
      </c>
      <c r="B40" s="100" t="s">
        <v>339</v>
      </c>
      <c r="C40" s="102" t="s">
        <v>1262</v>
      </c>
      <c r="D40" s="649">
        <v>1224.8662416957106</v>
      </c>
    </row>
    <row r="41" spans="1:4" ht="30" customHeight="1" thickTop="1" thickBot="1">
      <c r="A41" s="200" t="s">
        <v>1259</v>
      </c>
      <c r="B41" s="100" t="s">
        <v>339</v>
      </c>
      <c r="C41" s="102" t="s">
        <v>1260</v>
      </c>
      <c r="D41" s="649">
        <v>1224.8662416957106</v>
      </c>
    </row>
    <row r="42" spans="1:4" ht="30" customHeight="1" thickTop="1" thickBot="1">
      <c r="A42" s="200" t="s">
        <v>1392</v>
      </c>
      <c r="B42" s="100" t="s">
        <v>339</v>
      </c>
      <c r="C42" s="102" t="s">
        <v>1260</v>
      </c>
      <c r="D42" s="649">
        <v>1224.8662416957106</v>
      </c>
    </row>
    <row r="43" spans="1:4" ht="30" customHeight="1" thickTop="1" thickBot="1">
      <c r="A43" s="200" t="s">
        <v>1233</v>
      </c>
      <c r="B43" s="100" t="s">
        <v>339</v>
      </c>
      <c r="C43" s="102" t="s">
        <v>1234</v>
      </c>
      <c r="D43" s="649">
        <v>1224.8662416957106</v>
      </c>
    </row>
    <row r="44" spans="1:4" ht="30" customHeight="1" thickTop="1" thickBot="1">
      <c r="A44" s="200" t="s">
        <v>1387</v>
      </c>
      <c r="B44" s="100" t="s">
        <v>339</v>
      </c>
      <c r="C44" s="102" t="s">
        <v>1234</v>
      </c>
      <c r="D44" s="649">
        <v>1224.8662416957106</v>
      </c>
    </row>
    <row r="45" spans="1:4" ht="30" customHeight="1" thickTop="1" thickBot="1">
      <c r="A45" s="200" t="s">
        <v>1278</v>
      </c>
      <c r="B45" s="100" t="s">
        <v>339</v>
      </c>
      <c r="C45" s="102" t="s">
        <v>1279</v>
      </c>
      <c r="D45" s="649">
        <v>1224.8662416957106</v>
      </c>
    </row>
    <row r="46" spans="1:4" ht="30" customHeight="1" thickTop="1" thickBot="1">
      <c r="A46" s="200" t="s">
        <v>1287</v>
      </c>
      <c r="B46" s="100" t="s">
        <v>339</v>
      </c>
      <c r="C46" s="102" t="s">
        <v>1288</v>
      </c>
      <c r="D46" s="649">
        <v>1224.8662416957106</v>
      </c>
    </row>
    <row r="47" spans="1:4" ht="30" customHeight="1" thickTop="1" thickBot="1">
      <c r="A47" s="200" t="s">
        <v>1291</v>
      </c>
      <c r="B47" s="100" t="s">
        <v>339</v>
      </c>
      <c r="C47" s="102" t="s">
        <v>1292</v>
      </c>
      <c r="D47" s="649">
        <v>1224.8662416957106</v>
      </c>
    </row>
    <row r="48" spans="1:4" ht="30" customHeight="1" thickTop="1" thickBot="1">
      <c r="A48" s="200" t="s">
        <v>1283</v>
      </c>
      <c r="B48" s="100" t="s">
        <v>1223</v>
      </c>
      <c r="C48" s="102" t="s">
        <v>1284</v>
      </c>
      <c r="D48" s="649">
        <v>1224.8662416957106</v>
      </c>
    </row>
    <row r="49" spans="1:4" ht="30" customHeight="1" thickTop="1" thickBot="1">
      <c r="A49" s="200" t="s">
        <v>1281</v>
      </c>
      <c r="B49" s="100" t="s">
        <v>339</v>
      </c>
      <c r="C49" s="102" t="s">
        <v>1282</v>
      </c>
      <c r="D49" s="649">
        <v>1224.8662416957106</v>
      </c>
    </row>
    <row r="50" spans="1:4" ht="30" customHeight="1" thickTop="1" thickBot="1">
      <c r="A50" s="200" t="s">
        <v>1285</v>
      </c>
      <c r="B50" s="100" t="s">
        <v>339</v>
      </c>
      <c r="C50" s="102" t="s">
        <v>1286</v>
      </c>
      <c r="D50" s="649">
        <v>1224.8662416957106</v>
      </c>
    </row>
    <row r="51" spans="1:4" ht="30" customHeight="1" thickTop="1" thickBot="1">
      <c r="A51" s="200" t="s">
        <v>1314</v>
      </c>
      <c r="B51" s="100" t="s">
        <v>1306</v>
      </c>
      <c r="C51" s="102" t="s">
        <v>1315</v>
      </c>
      <c r="D51" s="649">
        <v>1224.8662416957106</v>
      </c>
    </row>
    <row r="52" spans="1:4" ht="30" customHeight="1" thickTop="1" thickBot="1">
      <c r="A52" s="200" t="s">
        <v>1316</v>
      </c>
      <c r="B52" s="100" t="s">
        <v>1306</v>
      </c>
      <c r="C52" s="102" t="s">
        <v>1315</v>
      </c>
      <c r="D52" s="649">
        <v>1224.8662416957106</v>
      </c>
    </row>
    <row r="53" spans="1:4" ht="30" customHeight="1" thickTop="1" thickBot="1">
      <c r="A53" s="200" t="s">
        <v>1289</v>
      </c>
      <c r="B53" s="100" t="s">
        <v>339</v>
      </c>
      <c r="C53" s="102" t="s">
        <v>1290</v>
      </c>
      <c r="D53" s="649">
        <v>1224.8662416957106</v>
      </c>
    </row>
    <row r="54" spans="1:4" ht="30" customHeight="1" thickTop="1" thickBot="1">
      <c r="A54" s="200" t="s">
        <v>1293</v>
      </c>
      <c r="B54" s="100" t="s">
        <v>339</v>
      </c>
      <c r="C54" s="102" t="s">
        <v>1294</v>
      </c>
      <c r="D54" s="649">
        <v>1224.8662416957106</v>
      </c>
    </row>
    <row r="55" spans="1:4" ht="30" customHeight="1" thickTop="1" thickBot="1">
      <c r="A55" s="200" t="s">
        <v>1378</v>
      </c>
      <c r="B55" s="100" t="s">
        <v>339</v>
      </c>
      <c r="C55" s="102" t="s">
        <v>2029</v>
      </c>
      <c r="D55" s="649">
        <v>1224.8662416957106</v>
      </c>
    </row>
    <row r="56" spans="1:4" ht="30" customHeight="1" thickTop="1" thickBot="1">
      <c r="A56" s="200" t="s">
        <v>1379</v>
      </c>
      <c r="B56" s="100" t="s">
        <v>339</v>
      </c>
      <c r="C56" s="102" t="s">
        <v>2030</v>
      </c>
      <c r="D56" s="649">
        <v>1224.8662416957106</v>
      </c>
    </row>
    <row r="57" spans="1:4" ht="30" customHeight="1" thickTop="1" thickBot="1">
      <c r="A57" s="200" t="s">
        <v>1380</v>
      </c>
      <c r="B57" s="100" t="s">
        <v>339</v>
      </c>
      <c r="C57" s="102" t="s">
        <v>2031</v>
      </c>
      <c r="D57" s="649">
        <v>1224.8662416957106</v>
      </c>
    </row>
    <row r="58" spans="1:4" ht="30" customHeight="1" thickTop="1" thickBot="1">
      <c r="A58" s="200" t="s">
        <v>1357</v>
      </c>
      <c r="B58" s="100" t="s">
        <v>339</v>
      </c>
      <c r="C58" s="102" t="s">
        <v>1867</v>
      </c>
      <c r="D58" s="649">
        <v>1224.8662416957106</v>
      </c>
    </row>
    <row r="59" spans="1:4" ht="30" customHeight="1" thickTop="1" thickBot="1">
      <c r="A59" s="200" t="s">
        <v>1295</v>
      </c>
      <c r="B59" s="100" t="s">
        <v>339</v>
      </c>
      <c r="C59" s="102" t="s">
        <v>1296</v>
      </c>
      <c r="D59" s="649">
        <v>1224.8662416957106</v>
      </c>
    </row>
    <row r="60" spans="1:4" ht="30" customHeight="1" thickTop="1" thickBot="1">
      <c r="A60" s="200" t="s">
        <v>1376</v>
      </c>
      <c r="B60" s="100" t="s">
        <v>339</v>
      </c>
      <c r="C60" s="102" t="s">
        <v>1377</v>
      </c>
      <c r="D60" s="649">
        <v>1224.8662416957106</v>
      </c>
    </row>
    <row r="61" spans="1:4" ht="30" customHeight="1" thickTop="1" thickBot="1">
      <c r="A61" s="200" t="s">
        <v>1362</v>
      </c>
      <c r="B61" s="100" t="s">
        <v>339</v>
      </c>
      <c r="C61" s="102" t="s">
        <v>1363</v>
      </c>
      <c r="D61" s="649">
        <v>1224.8662416957106</v>
      </c>
    </row>
    <row r="62" spans="1:4" ht="30" customHeight="1" thickTop="1" thickBot="1">
      <c r="A62" s="200" t="s">
        <v>1369</v>
      </c>
      <c r="B62" s="100" t="s">
        <v>339</v>
      </c>
      <c r="C62" s="102" t="s">
        <v>1370</v>
      </c>
      <c r="D62" s="649">
        <v>1224.8662416957106</v>
      </c>
    </row>
    <row r="63" spans="1:4" ht="30" customHeight="1" thickTop="1" thickBot="1">
      <c r="A63" s="200" t="s">
        <v>1373</v>
      </c>
      <c r="B63" s="100" t="s">
        <v>339</v>
      </c>
      <c r="C63" s="102" t="s">
        <v>1374</v>
      </c>
      <c r="D63" s="649">
        <v>1224.8662416957106</v>
      </c>
    </row>
    <row r="64" spans="1:4" ht="30" customHeight="1" thickTop="1" thickBot="1">
      <c r="A64" s="200" t="s">
        <v>1360</v>
      </c>
      <c r="B64" s="100" t="s">
        <v>339</v>
      </c>
      <c r="C64" s="102" t="s">
        <v>1361</v>
      </c>
      <c r="D64" s="649">
        <v>1224.8662416957106</v>
      </c>
    </row>
    <row r="65" spans="1:4" ht="30" customHeight="1" thickTop="1" thickBot="1">
      <c r="A65" s="200" t="s">
        <v>1297</v>
      </c>
      <c r="B65" s="100" t="s">
        <v>339</v>
      </c>
      <c r="C65" s="102" t="s">
        <v>1298</v>
      </c>
      <c r="D65" s="649">
        <v>1224.8662416957106</v>
      </c>
    </row>
    <row r="66" spans="1:4" ht="30" customHeight="1" thickTop="1" thickBot="1">
      <c r="A66" s="200" t="s">
        <v>1367</v>
      </c>
      <c r="B66" s="100" t="s">
        <v>339</v>
      </c>
      <c r="C66" s="102" t="s">
        <v>1368</v>
      </c>
      <c r="D66" s="649">
        <v>1224.8662416957106</v>
      </c>
    </row>
    <row r="67" spans="1:4" ht="30" customHeight="1" thickTop="1" thickBot="1">
      <c r="A67" s="200" t="s">
        <v>1371</v>
      </c>
      <c r="B67" s="100" t="s">
        <v>339</v>
      </c>
      <c r="C67" s="102" t="s">
        <v>1372</v>
      </c>
      <c r="D67" s="649">
        <v>1224.8662416957106</v>
      </c>
    </row>
    <row r="68" spans="1:4" ht="30" customHeight="1" thickTop="1" thickBot="1">
      <c r="A68" s="200" t="s">
        <v>1343</v>
      </c>
      <c r="B68" s="100" t="s">
        <v>339</v>
      </c>
      <c r="C68" s="102" t="s">
        <v>1344</v>
      </c>
      <c r="D68" s="649">
        <v>1224.8662416957106</v>
      </c>
    </row>
    <row r="69" spans="1:4" ht="30" customHeight="1" thickTop="1" thickBot="1">
      <c r="A69" s="200" t="s">
        <v>1383</v>
      </c>
      <c r="B69" s="100" t="s">
        <v>339</v>
      </c>
      <c r="C69" s="102" t="s">
        <v>2033</v>
      </c>
      <c r="D69" s="649">
        <v>930.68569670175202</v>
      </c>
    </row>
    <row r="70" spans="1:4" ht="30" customHeight="1" thickTop="1" thickBot="1">
      <c r="A70" s="200" t="s">
        <v>1384</v>
      </c>
      <c r="B70" s="100" t="s">
        <v>339</v>
      </c>
      <c r="C70" s="102" t="s">
        <v>2034</v>
      </c>
      <c r="D70" s="649">
        <v>930.68569670175202</v>
      </c>
    </row>
    <row r="71" spans="1:4" ht="30" customHeight="1" thickTop="1" thickBot="1">
      <c r="A71" s="200" t="s">
        <v>1381</v>
      </c>
      <c r="B71" s="100" t="s">
        <v>339</v>
      </c>
      <c r="C71" s="102" t="s">
        <v>2035</v>
      </c>
      <c r="D71" s="649">
        <v>930.68569670175202</v>
      </c>
    </row>
    <row r="72" spans="1:4" ht="30" customHeight="1" thickTop="1" thickBot="1">
      <c r="A72" s="200" t="s">
        <v>1382</v>
      </c>
      <c r="B72" s="100" t="s">
        <v>339</v>
      </c>
      <c r="C72" s="102" t="s">
        <v>2036</v>
      </c>
      <c r="D72" s="649">
        <v>930.68569670175202</v>
      </c>
    </row>
    <row r="73" spans="1:4" ht="30" customHeight="1" thickTop="1" thickBot="1">
      <c r="A73" s="200" t="s">
        <v>1350</v>
      </c>
      <c r="B73" s="100" t="s">
        <v>339</v>
      </c>
      <c r="C73" s="102" t="s">
        <v>1351</v>
      </c>
      <c r="D73" s="649">
        <v>930.68569670175202</v>
      </c>
    </row>
    <row r="74" spans="1:4" ht="30" customHeight="1" thickTop="1" thickBot="1">
      <c r="A74" s="200" t="s">
        <v>1349</v>
      </c>
      <c r="B74" s="100" t="s">
        <v>339</v>
      </c>
      <c r="C74" s="102" t="s">
        <v>1866</v>
      </c>
      <c r="D74" s="649">
        <v>1224.8662416957106</v>
      </c>
    </row>
    <row r="75" spans="1:4" ht="30" customHeight="1" thickTop="1" thickBot="1">
      <c r="A75" s="200" t="s">
        <v>1347</v>
      </c>
      <c r="B75" s="100" t="s">
        <v>339</v>
      </c>
      <c r="C75" s="102" t="s">
        <v>1348</v>
      </c>
      <c r="D75" s="649">
        <v>1224.8662416957106</v>
      </c>
    </row>
    <row r="76" spans="1:4" ht="30" customHeight="1" thickTop="1" thickBot="1">
      <c r="A76" s="200" t="s">
        <v>1375</v>
      </c>
      <c r="B76" s="100" t="s">
        <v>339</v>
      </c>
      <c r="C76" s="102" t="s">
        <v>2028</v>
      </c>
      <c r="D76" s="649">
        <v>1224.8662416957106</v>
      </c>
    </row>
    <row r="77" spans="1:4" ht="30" customHeight="1" thickTop="1" thickBot="1">
      <c r="A77" s="200" t="s">
        <v>1353</v>
      </c>
      <c r="B77" s="100" t="s">
        <v>339</v>
      </c>
      <c r="C77" s="102" t="s">
        <v>1354</v>
      </c>
      <c r="D77" s="649">
        <v>1224.8662416957106</v>
      </c>
    </row>
    <row r="78" spans="1:4" ht="30" customHeight="1" thickTop="1" thickBot="1">
      <c r="A78" s="200" t="s">
        <v>1355</v>
      </c>
      <c r="B78" s="100" t="s">
        <v>339</v>
      </c>
      <c r="C78" s="102" t="s">
        <v>1356</v>
      </c>
      <c r="D78" s="649">
        <v>1224.8662416957106</v>
      </c>
    </row>
    <row r="79" spans="1:4" ht="30" customHeight="1" thickTop="1" thickBot="1">
      <c r="A79" s="200" t="s">
        <v>1358</v>
      </c>
      <c r="B79" s="100" t="s">
        <v>339</v>
      </c>
      <c r="C79" s="102" t="s">
        <v>1359</v>
      </c>
      <c r="D79" s="649">
        <v>1224.8662416957106</v>
      </c>
    </row>
    <row r="80" spans="1:4" ht="30" customHeight="1" thickTop="1" thickBot="1">
      <c r="A80" s="200" t="s">
        <v>1337</v>
      </c>
      <c r="B80" s="100" t="s">
        <v>339</v>
      </c>
      <c r="C80" s="102" t="s">
        <v>1338</v>
      </c>
      <c r="D80" s="649">
        <v>1224.8662416957106</v>
      </c>
    </row>
    <row r="81" spans="1:4" ht="30" customHeight="1" thickTop="1" thickBot="1">
      <c r="A81" s="200" t="s">
        <v>1341</v>
      </c>
      <c r="B81" s="100" t="s">
        <v>339</v>
      </c>
      <c r="C81" s="102" t="s">
        <v>1342</v>
      </c>
      <c r="D81" s="649">
        <v>1224.8662416957106</v>
      </c>
    </row>
    <row r="82" spans="1:4" ht="30" customHeight="1" thickTop="1" thickBot="1">
      <c r="A82" s="200" t="s">
        <v>1345</v>
      </c>
      <c r="B82" s="100" t="s">
        <v>339</v>
      </c>
      <c r="C82" s="102" t="s">
        <v>1346</v>
      </c>
      <c r="D82" s="649">
        <v>1224.8662416957106</v>
      </c>
    </row>
    <row r="83" spans="1:4" ht="30" customHeight="1" thickTop="1" thickBot="1">
      <c r="A83" s="200" t="s">
        <v>1339</v>
      </c>
      <c r="B83" s="100" t="s">
        <v>339</v>
      </c>
      <c r="C83" s="102" t="s">
        <v>1340</v>
      </c>
      <c r="D83" s="649">
        <v>1224.8662416957106</v>
      </c>
    </row>
    <row r="84" spans="1:4" ht="30" customHeight="1" thickTop="1" thickBot="1">
      <c r="A84" s="200" t="s">
        <v>1305</v>
      </c>
      <c r="B84" s="100" t="s">
        <v>339</v>
      </c>
      <c r="C84" s="102" t="s">
        <v>1307</v>
      </c>
      <c r="D84" s="649">
        <v>1224.8662416957106</v>
      </c>
    </row>
    <row r="85" spans="1:4" ht="30" customHeight="1" thickTop="1" thickBot="1">
      <c r="A85" s="200" t="s">
        <v>1308</v>
      </c>
      <c r="B85" s="100" t="s">
        <v>339</v>
      </c>
      <c r="C85" s="102" t="s">
        <v>1859</v>
      </c>
      <c r="D85" s="649">
        <v>1224.8662416957106</v>
      </c>
    </row>
    <row r="86" spans="1:4" ht="30" customHeight="1" thickTop="1" thickBot="1">
      <c r="A86" s="200" t="s">
        <v>1309</v>
      </c>
      <c r="B86" s="100" t="s">
        <v>1306</v>
      </c>
      <c r="C86" s="102" t="s">
        <v>1310</v>
      </c>
      <c r="D86" s="649">
        <v>1224.8662416957106</v>
      </c>
    </row>
    <row r="87" spans="1:4" ht="30" customHeight="1" thickTop="1" thickBot="1">
      <c r="A87" s="200" t="s">
        <v>1311</v>
      </c>
      <c r="B87" s="100" t="s">
        <v>339</v>
      </c>
      <c r="C87" s="102" t="s">
        <v>1312</v>
      </c>
      <c r="D87" s="649">
        <v>1224.8662416957106</v>
      </c>
    </row>
    <row r="88" spans="1:4" ht="30" customHeight="1" thickTop="1" thickBot="1">
      <c r="A88" s="200" t="s">
        <v>1313</v>
      </c>
      <c r="B88" s="100" t="s">
        <v>339</v>
      </c>
      <c r="C88" s="102" t="s">
        <v>1312</v>
      </c>
      <c r="D88" s="649">
        <v>1224.8662416957106</v>
      </c>
    </row>
    <row r="89" spans="1:4" ht="30" customHeight="1" thickTop="1" thickBot="1">
      <c r="A89" s="200" t="s">
        <v>1243</v>
      </c>
      <c r="B89" s="100" t="s">
        <v>339</v>
      </c>
      <c r="C89" s="102" t="s">
        <v>1852</v>
      </c>
      <c r="D89" s="649">
        <v>1360.6222501503187</v>
      </c>
    </row>
    <row r="90" spans="1:4" ht="30" customHeight="1" thickTop="1" thickBot="1">
      <c r="A90" s="200" t="s">
        <v>1365</v>
      </c>
      <c r="B90" s="100" t="s">
        <v>339</v>
      </c>
      <c r="C90" s="102" t="s">
        <v>1366</v>
      </c>
      <c r="D90" s="649">
        <v>1224.8662416957106</v>
      </c>
    </row>
    <row r="91" spans="1:4" ht="30" customHeight="1" thickTop="1" thickBot="1">
      <c r="A91" s="200" t="s">
        <v>1244</v>
      </c>
      <c r="B91" s="100" t="s">
        <v>339</v>
      </c>
      <c r="C91" s="102" t="s">
        <v>1245</v>
      </c>
      <c r="D91" s="649">
        <v>1224.8662416957106</v>
      </c>
    </row>
    <row r="92" spans="1:4" ht="30" customHeight="1" thickTop="1" thickBot="1">
      <c r="A92" s="200" t="s">
        <v>1277</v>
      </c>
      <c r="B92" s="100" t="s">
        <v>339</v>
      </c>
      <c r="C92" s="102" t="s">
        <v>1858</v>
      </c>
      <c r="D92" s="649">
        <v>1360.6222501503187</v>
      </c>
    </row>
    <row r="93" spans="1:4" ht="30" customHeight="1" thickTop="1" thickBot="1">
      <c r="A93" s="200" t="s">
        <v>1408</v>
      </c>
      <c r="B93" s="100" t="s">
        <v>1406</v>
      </c>
      <c r="C93" s="102" t="s">
        <v>1870</v>
      </c>
      <c r="D93" s="649">
        <v>39.646964448473739</v>
      </c>
    </row>
    <row r="94" spans="1:4" ht="30" customHeight="1" thickTop="1" thickBot="1">
      <c r="A94" s="200" t="s">
        <v>1399</v>
      </c>
      <c r="B94" s="100" t="s">
        <v>92</v>
      </c>
      <c r="C94" s="102" t="s">
        <v>1868</v>
      </c>
      <c r="D94" s="649">
        <v>357252.65382791561</v>
      </c>
    </row>
    <row r="95" spans="1:4" ht="30" customHeight="1" thickTop="1" thickBot="1">
      <c r="A95" s="200" t="s">
        <v>1222</v>
      </c>
      <c r="B95" s="100" t="s">
        <v>1223</v>
      </c>
      <c r="C95" s="102" t="s">
        <v>1224</v>
      </c>
      <c r="D95" s="649">
        <v>0.31607169880923475</v>
      </c>
    </row>
    <row r="96" spans="1:4" ht="30" customHeight="1" thickTop="1" thickBot="1">
      <c r="A96" s="200" t="s">
        <v>1631</v>
      </c>
      <c r="B96" s="100" t="s">
        <v>339</v>
      </c>
      <c r="C96" s="102" t="s">
        <v>1851</v>
      </c>
      <c r="D96" s="649">
        <v>2211.9042881288378</v>
      </c>
    </row>
    <row r="97" spans="1:4" ht="30" customHeight="1" thickTop="1" thickBot="1">
      <c r="A97" s="200" t="s">
        <v>1412</v>
      </c>
      <c r="B97" s="100" t="s">
        <v>339</v>
      </c>
      <c r="C97" s="102" t="s">
        <v>1411</v>
      </c>
      <c r="D97" s="649">
        <v>784.69711371022254</v>
      </c>
    </row>
    <row r="98" spans="1:4" ht="30" customHeight="1" thickTop="1" thickBot="1">
      <c r="A98" s="200" t="s">
        <v>1237</v>
      </c>
      <c r="B98" s="100" t="s">
        <v>92</v>
      </c>
      <c r="C98" s="102" t="s">
        <v>1238</v>
      </c>
      <c r="D98" s="649">
        <v>22104.029692016607</v>
      </c>
    </row>
    <row r="99" spans="1:4" ht="30" customHeight="1" thickTop="1" thickBot="1">
      <c r="A99" s="200" t="s">
        <v>1251</v>
      </c>
      <c r="B99" s="100" t="s">
        <v>339</v>
      </c>
      <c r="C99" s="102" t="s">
        <v>1853</v>
      </c>
      <c r="D99" s="649">
        <v>1269.7246129996581</v>
      </c>
    </row>
    <row r="100" spans="1:4" ht="30" customHeight="1" thickTop="1" thickBot="1">
      <c r="A100" s="200" t="s">
        <v>1320</v>
      </c>
      <c r="B100" s="100" t="s">
        <v>1306</v>
      </c>
      <c r="C100" s="102" t="s">
        <v>1863</v>
      </c>
      <c r="D100" s="649">
        <v>7433.9173652248837</v>
      </c>
    </row>
    <row r="101" spans="1:4" ht="30" customHeight="1" thickTop="1" thickBot="1">
      <c r="A101" s="200" t="s">
        <v>1393</v>
      </c>
      <c r="B101" s="100" t="s">
        <v>339</v>
      </c>
      <c r="C101" s="102" t="s">
        <v>1394</v>
      </c>
      <c r="D101" s="649">
        <v>5289.4610111561924</v>
      </c>
    </row>
    <row r="102" spans="1:4" ht="30" customHeight="1" thickTop="1" thickBot="1">
      <c r="A102" s="200" t="s">
        <v>1395</v>
      </c>
      <c r="B102" s="100" t="s">
        <v>141</v>
      </c>
      <c r="C102" s="102" t="s">
        <v>1396</v>
      </c>
      <c r="D102" s="649">
        <v>129405.92710728006</v>
      </c>
    </row>
    <row r="103" spans="1:4" ht="30" customHeight="1" thickTop="1" thickBot="1">
      <c r="A103" s="200" t="s">
        <v>1327</v>
      </c>
      <c r="B103" s="100" t="s">
        <v>344</v>
      </c>
      <c r="C103" s="102" t="s">
        <v>1328</v>
      </c>
      <c r="D103" s="649">
        <v>0.67718646026648432</v>
      </c>
    </row>
    <row r="104" spans="1:4" ht="30" customHeight="1" thickTop="1" thickBot="1">
      <c r="A104" s="200" t="s">
        <v>1325</v>
      </c>
      <c r="B104" s="100" t="s">
        <v>344</v>
      </c>
      <c r="C104" s="102" t="s">
        <v>1326</v>
      </c>
      <c r="D104" s="649">
        <v>0.44885003926478911</v>
      </c>
    </row>
    <row r="105" spans="1:4" ht="30" customHeight="1" thickTop="1" thickBot="1">
      <c r="A105" s="200" t="s">
        <v>1275</v>
      </c>
      <c r="B105" s="100" t="s">
        <v>339</v>
      </c>
      <c r="C105" s="102" t="s">
        <v>1276</v>
      </c>
      <c r="D105" s="649">
        <v>2489.1028763348936</v>
      </c>
    </row>
    <row r="106" spans="1:4" ht="30" customHeight="1" thickTop="1" thickBot="1">
      <c r="A106" s="200" t="s">
        <v>1402</v>
      </c>
      <c r="B106" s="100" t="s">
        <v>92</v>
      </c>
      <c r="C106" s="102" t="s">
        <v>1403</v>
      </c>
      <c r="D106" s="649">
        <v>123838.11097460926</v>
      </c>
    </row>
    <row r="107" spans="1:4" ht="30" customHeight="1" thickTop="1" thickBot="1">
      <c r="A107" s="200" t="s">
        <v>1301</v>
      </c>
      <c r="B107" s="100" t="s">
        <v>339</v>
      </c>
      <c r="C107" s="102" t="s">
        <v>1302</v>
      </c>
      <c r="D107" s="649">
        <v>948.15587173678625</v>
      </c>
    </row>
    <row r="108" spans="1:4" ht="30" customHeight="1" thickTop="1" thickBot="1">
      <c r="A108" s="200" t="s">
        <v>1263</v>
      </c>
      <c r="B108" s="100" t="s">
        <v>339</v>
      </c>
      <c r="C108" s="102" t="s">
        <v>1855</v>
      </c>
      <c r="D108" s="649">
        <v>857.08647385460472</v>
      </c>
    </row>
    <row r="109" spans="1:4" ht="30" customHeight="1" thickTop="1" thickBot="1">
      <c r="A109" s="200" t="s">
        <v>1258</v>
      </c>
      <c r="B109" s="100" t="s">
        <v>339</v>
      </c>
      <c r="C109" s="102" t="s">
        <v>1854</v>
      </c>
      <c r="D109" s="649">
        <v>846.35667806364779</v>
      </c>
    </row>
    <row r="110" spans="1:4" ht="30" customHeight="1" thickTop="1" thickBot="1">
      <c r="A110" s="200" t="s">
        <v>1397</v>
      </c>
      <c r="B110" s="100" t="s">
        <v>339</v>
      </c>
      <c r="C110" s="102" t="s">
        <v>1398</v>
      </c>
      <c r="D110" s="649">
        <v>847.48032045105265</v>
      </c>
    </row>
    <row r="111" spans="1:4" ht="30" customHeight="1" thickTop="1" thickBot="1">
      <c r="A111" s="200" t="s">
        <v>1318</v>
      </c>
      <c r="B111" s="100" t="s">
        <v>1306</v>
      </c>
      <c r="C111" s="102" t="s">
        <v>1861</v>
      </c>
      <c r="D111" s="649">
        <v>832.77970385776916</v>
      </c>
    </row>
    <row r="112" spans="1:4" ht="30" customHeight="1" thickTop="1" thickBot="1">
      <c r="A112" s="200" t="s">
        <v>1319</v>
      </c>
      <c r="B112" s="100" t="s">
        <v>344</v>
      </c>
      <c r="C112" s="102" t="s">
        <v>1862</v>
      </c>
      <c r="D112" s="649">
        <v>2.1230111517562547</v>
      </c>
    </row>
    <row r="113" spans="1:4" ht="30" customHeight="1" thickTop="1" thickBot="1">
      <c r="A113" s="200" t="s">
        <v>1324</v>
      </c>
      <c r="B113" s="100" t="s">
        <v>1306</v>
      </c>
      <c r="C113" s="102" t="s">
        <v>1865</v>
      </c>
      <c r="D113" s="649">
        <v>654.87904135804797</v>
      </c>
    </row>
    <row r="114" spans="1:4" ht="30" customHeight="1" thickTop="1" thickBot="1">
      <c r="A114" s="200" t="s">
        <v>1400</v>
      </c>
      <c r="B114" s="100" t="s">
        <v>92</v>
      </c>
      <c r="C114" s="102" t="s">
        <v>1401</v>
      </c>
      <c r="D114" s="649">
        <v>1071025.3724644671</v>
      </c>
    </row>
    <row r="115" spans="1:4" ht="30" customHeight="1" thickTop="1" thickBot="1">
      <c r="A115" s="200" t="s">
        <v>1321</v>
      </c>
      <c r="B115" s="100" t="s">
        <v>92</v>
      </c>
      <c r="C115" s="102" t="s">
        <v>1322</v>
      </c>
      <c r="D115" s="649">
        <v>1261.9483038105507</v>
      </c>
    </row>
    <row r="116" spans="1:4" ht="30" customHeight="1" thickTop="1" thickBot="1">
      <c r="A116" s="200" t="s">
        <v>1271</v>
      </c>
      <c r="B116" s="100" t="s">
        <v>339</v>
      </c>
      <c r="C116" s="102" t="s">
        <v>1857</v>
      </c>
      <c r="D116" s="649">
        <v>14.73920044939679</v>
      </c>
    </row>
    <row r="117" spans="1:4" ht="30" customHeight="1" thickTop="1" thickBot="1">
      <c r="A117" s="200" t="s">
        <v>1299</v>
      </c>
      <c r="B117" s="100" t="s">
        <v>92</v>
      </c>
      <c r="C117" s="102" t="s">
        <v>1300</v>
      </c>
      <c r="D117" s="649">
        <v>503657.42982319783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6"/>
      <c r="B1" s="699"/>
      <c r="C1" s="700"/>
      <c r="D1" s="700"/>
      <c r="E1" s="700"/>
      <c r="F1" s="700"/>
      <c r="G1" s="700"/>
      <c r="H1" s="700"/>
      <c r="I1" s="701"/>
      <c r="J1" s="708" t="s">
        <v>933</v>
      </c>
      <c r="K1" s="715" t="s">
        <v>2198</v>
      </c>
      <c r="L1" s="716"/>
      <c r="M1" s="717"/>
    </row>
    <row r="2" spans="1:13" s="489" customFormat="1">
      <c r="A2" s="697"/>
      <c r="B2" s="721" t="s">
        <v>934</v>
      </c>
      <c r="C2" s="722"/>
      <c r="D2" s="722"/>
      <c r="E2" s="722"/>
      <c r="F2" s="722"/>
      <c r="G2" s="722"/>
      <c r="H2" s="722"/>
      <c r="I2" s="723"/>
      <c r="J2" s="709"/>
      <c r="K2" s="718"/>
      <c r="L2" s="719"/>
      <c r="M2" s="720"/>
    </row>
    <row r="3" spans="1:13" s="489" customFormat="1">
      <c r="A3" s="697"/>
      <c r="B3" s="702" t="s">
        <v>2199</v>
      </c>
      <c r="C3" s="703"/>
      <c r="D3" s="703"/>
      <c r="E3" s="703"/>
      <c r="F3" s="703"/>
      <c r="G3" s="703"/>
      <c r="H3" s="703"/>
      <c r="I3" s="704"/>
      <c r="J3" s="713" t="s">
        <v>935</v>
      </c>
      <c r="K3" s="725">
        <v>1</v>
      </c>
      <c r="L3" s="726"/>
      <c r="M3" s="727"/>
    </row>
    <row r="4" spans="1:13" s="489" customFormat="1">
      <c r="A4" s="697"/>
      <c r="B4" s="702" t="s">
        <v>2200</v>
      </c>
      <c r="C4" s="703"/>
      <c r="D4" s="703"/>
      <c r="E4" s="703"/>
      <c r="F4" s="703"/>
      <c r="G4" s="703"/>
      <c r="H4" s="703"/>
      <c r="I4" s="704"/>
      <c r="J4" s="724"/>
      <c r="K4" s="728"/>
      <c r="L4" s="729"/>
      <c r="M4" s="730"/>
    </row>
    <row r="5" spans="1:13" s="489" customFormat="1">
      <c r="A5" s="697"/>
      <c r="B5" s="710" t="s">
        <v>2201</v>
      </c>
      <c r="C5" s="711"/>
      <c r="D5" s="711"/>
      <c r="E5" s="711"/>
      <c r="F5" s="711"/>
      <c r="G5" s="711"/>
      <c r="H5" s="711"/>
      <c r="I5" s="712"/>
      <c r="J5" s="713" t="s">
        <v>936</v>
      </c>
      <c r="K5" s="731"/>
      <c r="L5" s="731" t="s">
        <v>937</v>
      </c>
      <c r="M5" s="733"/>
    </row>
    <row r="6" spans="1:13" s="489" customFormat="1" ht="13.5" customHeight="1" thickBot="1">
      <c r="A6" s="698"/>
      <c r="B6" s="705"/>
      <c r="C6" s="706"/>
      <c r="D6" s="706"/>
      <c r="E6" s="706"/>
      <c r="F6" s="706"/>
      <c r="G6" s="706"/>
      <c r="H6" s="706"/>
      <c r="I6" s="707"/>
      <c r="J6" s="714"/>
      <c r="K6" s="732"/>
      <c r="L6" s="732"/>
      <c r="M6" s="73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3" t="s">
        <v>2205</v>
      </c>
      <c r="B10" s="694"/>
      <c r="C10" s="694"/>
      <c r="D10" s="694"/>
      <c r="E10" s="508" t="s">
        <v>2206</v>
      </c>
      <c r="F10" s="509"/>
      <c r="H10" s="695" t="s">
        <v>2207</v>
      </c>
      <c r="I10" s="695"/>
      <c r="J10" s="510" t="s">
        <v>2206</v>
      </c>
      <c r="K10" s="511"/>
      <c r="L10" s="511"/>
      <c r="M10" s="512"/>
    </row>
    <row r="11" spans="1:13" s="489" customFormat="1" ht="24" customHeight="1">
      <c r="A11" s="513" t="s">
        <v>939</v>
      </c>
      <c r="B11" s="514"/>
      <c r="C11" s="692"/>
      <c r="D11" s="692"/>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5"/>
      <c r="L12" s="735"/>
      <c r="M12" s="73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7" t="s">
        <v>2202</v>
      </c>
      <c r="F25" s="737"/>
      <c r="G25" s="73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8" t="s">
        <v>942</v>
      </c>
      <c r="B27" s="739"/>
      <c r="C27" s="739"/>
      <c r="D27" s="739"/>
      <c r="E27" s="739"/>
      <c r="F27" s="739"/>
      <c r="G27" s="739"/>
      <c r="H27" s="739"/>
      <c r="I27" s="739"/>
      <c r="J27" s="739"/>
      <c r="K27" s="739"/>
      <c r="L27" s="739"/>
      <c r="M27" s="740"/>
    </row>
    <row r="28" spans="1:13" ht="13.5" thickBot="1">
      <c r="A28" s="555"/>
      <c r="B28" s="556"/>
      <c r="C28" s="556"/>
      <c r="D28" s="556"/>
      <c r="E28" s="556"/>
      <c r="F28" s="556"/>
      <c r="G28" s="556"/>
      <c r="H28" s="556"/>
      <c r="I28" s="556"/>
      <c r="J28" s="556"/>
      <c r="K28" s="556"/>
      <c r="L28" s="556"/>
      <c r="M28" s="557"/>
    </row>
    <row r="29" spans="1:13" ht="25.5">
      <c r="A29" s="558" t="s">
        <v>943</v>
      </c>
      <c r="B29" s="741" t="s">
        <v>944</v>
      </c>
      <c r="C29" s="742"/>
      <c r="D29" s="742"/>
      <c r="E29" s="742"/>
      <c r="F29" s="742"/>
      <c r="G29" s="742"/>
      <c r="H29" s="742"/>
      <c r="I29" s="743"/>
      <c r="J29" s="559" t="s">
        <v>2215</v>
      </c>
      <c r="K29" s="744" t="s">
        <v>945</v>
      </c>
      <c r="L29" s="745"/>
      <c r="M29" s="558" t="s">
        <v>946</v>
      </c>
    </row>
    <row r="30" spans="1:13" ht="13.5" thickBot="1">
      <c r="A30" s="560"/>
      <c r="B30" s="561"/>
      <c r="C30" s="562"/>
      <c r="D30" s="562"/>
      <c r="E30" s="562"/>
      <c r="F30" s="562"/>
      <c r="G30" s="562"/>
      <c r="H30" s="562"/>
      <c r="I30" s="562"/>
      <c r="J30" s="563"/>
      <c r="K30" s="746"/>
      <c r="L30" s="747"/>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8" t="s">
        <v>944</v>
      </c>
      <c r="B34" s="749"/>
      <c r="C34" s="749"/>
      <c r="D34" s="749"/>
      <c r="E34" s="749"/>
      <c r="F34" s="749"/>
      <c r="G34" s="750"/>
      <c r="H34" s="751" t="s">
        <v>948</v>
      </c>
      <c r="I34" s="752"/>
      <c r="J34" s="571" t="s">
        <v>949</v>
      </c>
      <c r="K34" s="753" t="s">
        <v>950</v>
      </c>
      <c r="L34" s="750"/>
      <c r="M34" s="572" t="s">
        <v>951</v>
      </c>
    </row>
    <row r="35" spans="1:13" s="573" customFormat="1" ht="12">
      <c r="A35" s="754"/>
      <c r="B35" s="755"/>
      <c r="C35" s="755"/>
      <c r="D35" s="755"/>
      <c r="E35" s="755"/>
      <c r="F35" s="755"/>
      <c r="G35" s="756"/>
      <c r="H35" s="757"/>
      <c r="I35" s="758"/>
      <c r="J35" s="574"/>
      <c r="K35" s="759"/>
      <c r="L35" s="756"/>
      <c r="M35" s="575"/>
    </row>
    <row r="36" spans="1:13" s="573" customFormat="1" thickBot="1">
      <c r="A36" s="760"/>
      <c r="B36" s="761"/>
      <c r="C36" s="761"/>
      <c r="D36" s="761"/>
      <c r="E36" s="761"/>
      <c r="F36" s="761"/>
      <c r="G36" s="762"/>
      <c r="H36" s="763"/>
      <c r="I36" s="764"/>
      <c r="J36" s="576"/>
      <c r="K36" s="765"/>
      <c r="L36" s="762"/>
      <c r="M36" s="577"/>
    </row>
    <row r="37" spans="1:13" s="573" customFormat="1" thickBot="1">
      <c r="A37" s="766" t="s">
        <v>953</v>
      </c>
      <c r="B37" s="767"/>
      <c r="C37" s="767"/>
      <c r="D37" s="767"/>
      <c r="E37" s="767"/>
      <c r="F37" s="767"/>
      <c r="G37" s="767"/>
      <c r="H37" s="767"/>
      <c r="I37" s="767"/>
      <c r="J37" s="767"/>
      <c r="K37" s="767"/>
      <c r="L37" s="768"/>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8" t="s">
        <v>944</v>
      </c>
      <c r="B41" s="749"/>
      <c r="C41" s="749"/>
      <c r="D41" s="749"/>
      <c r="E41" s="749"/>
      <c r="F41" s="749"/>
      <c r="G41" s="749"/>
      <c r="H41" s="750"/>
      <c r="I41" s="587" t="s">
        <v>945</v>
      </c>
      <c r="J41" s="571" t="s">
        <v>946</v>
      </c>
      <c r="K41" s="753" t="s">
        <v>955</v>
      </c>
      <c r="L41" s="750"/>
      <c r="M41" s="572" t="s">
        <v>951</v>
      </c>
    </row>
    <row r="42" spans="1:13" s="573" customFormat="1" ht="12">
      <c r="A42" s="769"/>
      <c r="B42" s="770"/>
      <c r="C42" s="770"/>
      <c r="D42" s="770"/>
      <c r="E42" s="770"/>
      <c r="F42" s="770"/>
      <c r="G42" s="770"/>
      <c r="H42" s="758"/>
      <c r="I42" s="588"/>
      <c r="J42" s="574"/>
      <c r="K42" s="759"/>
      <c r="L42" s="756"/>
      <c r="M42" s="575"/>
    </row>
    <row r="43" spans="1:13" s="573" customFormat="1" thickBot="1">
      <c r="A43" s="771"/>
      <c r="B43" s="772"/>
      <c r="C43" s="772"/>
      <c r="D43" s="772"/>
      <c r="E43" s="772"/>
      <c r="F43" s="772"/>
      <c r="G43" s="772"/>
      <c r="H43" s="764"/>
      <c r="I43" s="589"/>
      <c r="J43" s="590"/>
      <c r="K43" s="765"/>
      <c r="L43" s="762"/>
      <c r="M43" s="591"/>
    </row>
    <row r="44" spans="1:13" s="573" customFormat="1" thickBot="1">
      <c r="A44" s="766" t="s">
        <v>953</v>
      </c>
      <c r="B44" s="767"/>
      <c r="C44" s="767"/>
      <c r="D44" s="767"/>
      <c r="E44" s="767"/>
      <c r="F44" s="767"/>
      <c r="G44" s="767"/>
      <c r="H44" s="767"/>
      <c r="I44" s="767"/>
      <c r="J44" s="767"/>
      <c r="K44" s="767"/>
      <c r="L44" s="768"/>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3" t="s">
        <v>957</v>
      </c>
      <c r="B48" s="774"/>
      <c r="C48" s="774"/>
      <c r="D48" s="774"/>
      <c r="E48" s="775"/>
      <c r="F48" s="594"/>
      <c r="G48" s="595" t="s">
        <v>945</v>
      </c>
      <c r="H48" s="596" t="s">
        <v>958</v>
      </c>
      <c r="I48" s="597" t="s">
        <v>2233</v>
      </c>
      <c r="J48" s="596" t="s">
        <v>2234</v>
      </c>
      <c r="K48" s="776" t="s">
        <v>961</v>
      </c>
      <c r="L48" s="775"/>
      <c r="M48" s="598" t="s">
        <v>951</v>
      </c>
    </row>
    <row r="49" spans="1:13" s="573" customFormat="1" ht="12">
      <c r="A49" s="599"/>
      <c r="B49" s="600"/>
      <c r="C49" s="600"/>
      <c r="D49" s="600"/>
      <c r="E49" s="600"/>
      <c r="F49" s="600"/>
      <c r="G49" s="601"/>
      <c r="H49" s="574"/>
      <c r="I49" s="588"/>
      <c r="J49" s="574"/>
      <c r="K49" s="759"/>
      <c r="L49" s="756"/>
      <c r="M49" s="575"/>
    </row>
    <row r="50" spans="1:13" s="573" customFormat="1" thickBot="1">
      <c r="A50" s="602"/>
      <c r="B50" s="603"/>
      <c r="C50" s="603"/>
      <c r="D50" s="603"/>
      <c r="E50" s="603"/>
      <c r="F50" s="603"/>
      <c r="G50" s="604"/>
      <c r="H50" s="576"/>
      <c r="I50" s="586"/>
      <c r="J50" s="576"/>
      <c r="K50" s="765"/>
      <c r="L50" s="762"/>
      <c r="M50" s="577"/>
    </row>
    <row r="51" spans="1:13" s="573" customFormat="1" thickBot="1">
      <c r="A51" s="777" t="s">
        <v>953</v>
      </c>
      <c r="B51" s="778"/>
      <c r="C51" s="778"/>
      <c r="D51" s="778"/>
      <c r="E51" s="778"/>
      <c r="F51" s="778"/>
      <c r="G51" s="778"/>
      <c r="H51" s="778"/>
      <c r="I51" s="778"/>
      <c r="J51" s="778"/>
      <c r="K51" s="778"/>
      <c r="L51" s="77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3" t="s">
        <v>944</v>
      </c>
      <c r="B55" s="774"/>
      <c r="C55" s="774"/>
      <c r="D55" s="774"/>
      <c r="E55" s="774"/>
      <c r="F55" s="774"/>
      <c r="G55" s="775"/>
      <c r="H55" s="595" t="s">
        <v>964</v>
      </c>
      <c r="I55" s="597" t="s">
        <v>965</v>
      </c>
      <c r="J55" s="596" t="s">
        <v>966</v>
      </c>
      <c r="K55" s="780" t="s">
        <v>950</v>
      </c>
      <c r="L55" s="781"/>
      <c r="M55" s="606" t="s">
        <v>951</v>
      </c>
    </row>
    <row r="56" spans="1:13" s="573" customFormat="1" ht="12">
      <c r="A56" s="769"/>
      <c r="B56" s="770"/>
      <c r="C56" s="770"/>
      <c r="D56" s="770"/>
      <c r="E56" s="770"/>
      <c r="F56" s="770"/>
      <c r="G56" s="770"/>
      <c r="H56" s="574"/>
      <c r="I56" s="588"/>
      <c r="J56" s="574"/>
      <c r="K56" s="759"/>
      <c r="L56" s="756"/>
      <c r="M56" s="575"/>
    </row>
    <row r="57" spans="1:13" s="573" customFormat="1" thickBot="1">
      <c r="A57" s="771"/>
      <c r="B57" s="772"/>
      <c r="C57" s="772"/>
      <c r="D57" s="772"/>
      <c r="E57" s="772"/>
      <c r="F57" s="772"/>
      <c r="G57" s="772"/>
      <c r="H57" s="576"/>
      <c r="I57" s="586"/>
      <c r="J57" s="576"/>
      <c r="K57" s="765"/>
      <c r="L57" s="762"/>
      <c r="M57" s="577"/>
    </row>
    <row r="58" spans="1:13" s="573" customFormat="1" thickBot="1">
      <c r="A58" s="766" t="s">
        <v>953</v>
      </c>
      <c r="B58" s="767"/>
      <c r="C58" s="767"/>
      <c r="D58" s="767"/>
      <c r="E58" s="767"/>
      <c r="F58" s="767"/>
      <c r="G58" s="767"/>
      <c r="H58" s="767"/>
      <c r="I58" s="767"/>
      <c r="J58" s="767"/>
      <c r="K58" s="767"/>
      <c r="L58" s="768"/>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6" t="s">
        <v>967</v>
      </c>
      <c r="B60" s="767"/>
      <c r="C60" s="767"/>
      <c r="D60" s="767"/>
      <c r="E60" s="767"/>
      <c r="F60" s="767"/>
      <c r="G60" s="767"/>
      <c r="H60" s="767"/>
      <c r="I60" s="767"/>
      <c r="J60" s="767"/>
      <c r="K60" s="767"/>
      <c r="L60" s="768"/>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8" t="s">
        <v>944</v>
      </c>
      <c r="B64" s="749"/>
      <c r="C64" s="749"/>
      <c r="D64" s="749"/>
      <c r="E64" s="749"/>
      <c r="F64" s="749"/>
      <c r="G64" s="749"/>
      <c r="H64" s="607"/>
      <c r="I64" s="608"/>
      <c r="J64" s="609" t="s">
        <v>970</v>
      </c>
      <c r="K64" s="782" t="s">
        <v>971</v>
      </c>
      <c r="L64" s="783"/>
      <c r="M64" s="610"/>
    </row>
    <row r="65" spans="1:13" s="573" customFormat="1" ht="12">
      <c r="A65" s="769" t="s">
        <v>2235</v>
      </c>
      <c r="B65" s="770"/>
      <c r="C65" s="770"/>
      <c r="D65" s="770"/>
      <c r="E65" s="770"/>
      <c r="F65" s="770"/>
      <c r="G65" s="770"/>
      <c r="H65" s="611"/>
      <c r="I65" s="612"/>
      <c r="J65" s="613"/>
      <c r="K65" s="794"/>
      <c r="L65" s="795"/>
      <c r="M65" s="614"/>
    </row>
    <row r="66" spans="1:13" s="573" customFormat="1" ht="12">
      <c r="A66" s="615" t="s">
        <v>973</v>
      </c>
      <c r="B66" s="616"/>
      <c r="C66" s="616"/>
      <c r="D66" s="616"/>
      <c r="E66" s="616"/>
      <c r="F66" s="616"/>
      <c r="G66" s="616"/>
      <c r="H66" s="611"/>
      <c r="I66" s="612"/>
      <c r="J66" s="613"/>
      <c r="K66" s="794"/>
      <c r="L66" s="795"/>
      <c r="M66" s="614"/>
    </row>
    <row r="67" spans="1:13" s="573" customFormat="1" thickBot="1">
      <c r="A67" s="602" t="s">
        <v>974</v>
      </c>
      <c r="B67" s="603"/>
      <c r="C67" s="603"/>
      <c r="D67" s="603"/>
      <c r="E67" s="603"/>
      <c r="F67" s="603"/>
      <c r="G67" s="603"/>
      <c r="H67" s="617"/>
      <c r="I67" s="618"/>
      <c r="J67" s="613"/>
      <c r="K67" s="796"/>
      <c r="L67" s="797"/>
      <c r="M67" s="614"/>
    </row>
    <row r="68" spans="1:13" s="573" customFormat="1" thickBot="1">
      <c r="A68" s="766" t="s">
        <v>953</v>
      </c>
      <c r="B68" s="767"/>
      <c r="C68" s="767"/>
      <c r="D68" s="767"/>
      <c r="E68" s="767"/>
      <c r="F68" s="767"/>
      <c r="G68" s="767"/>
      <c r="H68" s="767"/>
      <c r="I68" s="767"/>
      <c r="J68" s="767"/>
      <c r="K68" s="767"/>
      <c r="L68" s="768"/>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6" t="s">
        <v>2236</v>
      </c>
      <c r="B70" s="767"/>
      <c r="C70" s="767"/>
      <c r="D70" s="767"/>
      <c r="E70" s="767"/>
      <c r="F70" s="767"/>
      <c r="G70" s="767"/>
      <c r="H70" s="767"/>
      <c r="I70" s="767"/>
      <c r="J70" s="767"/>
      <c r="K70" s="767"/>
      <c r="L70" s="768"/>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4" t="s">
        <v>2218</v>
      </c>
      <c r="B87" s="785"/>
      <c r="C87" s="785"/>
      <c r="D87" s="785"/>
      <c r="E87" s="785"/>
      <c r="F87" s="785"/>
      <c r="G87" s="785"/>
      <c r="H87" s="785"/>
      <c r="I87" s="785"/>
      <c r="J87" s="785"/>
      <c r="K87" s="785"/>
      <c r="L87" s="785"/>
      <c r="M87" s="786"/>
    </row>
    <row r="88" spans="1:13" ht="17.25" customHeight="1">
      <c r="A88" s="784"/>
      <c r="B88" s="785"/>
      <c r="C88" s="785"/>
      <c r="D88" s="785"/>
      <c r="E88" s="785"/>
      <c r="F88" s="785"/>
      <c r="G88" s="785"/>
      <c r="H88" s="785"/>
      <c r="I88" s="785"/>
      <c r="J88" s="785"/>
      <c r="K88" s="785"/>
      <c r="L88" s="785"/>
      <c r="M88" s="786"/>
    </row>
    <row r="89" spans="1:13" ht="18.75" customHeight="1">
      <c r="A89" s="787" t="s">
        <v>2219</v>
      </c>
      <c r="B89" s="788"/>
      <c r="C89" s="788"/>
      <c r="D89" s="788"/>
      <c r="E89" s="788"/>
      <c r="F89" s="788"/>
      <c r="G89" s="788"/>
      <c r="H89" s="788"/>
      <c r="I89" s="788"/>
      <c r="J89" s="788"/>
      <c r="K89" s="788"/>
      <c r="L89" s="788"/>
      <c r="M89" s="789"/>
    </row>
    <row r="90" spans="1:13" ht="21.75" customHeight="1">
      <c r="A90" s="787"/>
      <c r="B90" s="788"/>
      <c r="C90" s="788"/>
      <c r="D90" s="788"/>
      <c r="E90" s="788"/>
      <c r="F90" s="788"/>
      <c r="G90" s="788"/>
      <c r="H90" s="788"/>
      <c r="I90" s="788"/>
      <c r="J90" s="788"/>
      <c r="K90" s="788"/>
      <c r="L90" s="788"/>
      <c r="M90" s="789"/>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0"/>
      <c r="J100" s="790"/>
      <c r="K100" s="790"/>
      <c r="L100" s="790"/>
      <c r="M100" s="791"/>
    </row>
    <row r="101" spans="1:13" ht="13.5" thickBot="1">
      <c r="A101" s="643" t="s">
        <v>2221</v>
      </c>
      <c r="B101" s="644"/>
      <c r="C101" s="644"/>
      <c r="D101" s="645"/>
      <c r="E101" s="645"/>
      <c r="F101" s="645"/>
      <c r="G101" s="645"/>
      <c r="H101" s="645"/>
      <c r="I101" s="792"/>
      <c r="J101" s="792"/>
      <c r="K101" s="792"/>
      <c r="L101" s="792"/>
      <c r="M101" s="793"/>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2" t="s">
        <v>2205</v>
      </c>
      <c r="C10" s="813"/>
      <c r="D10" s="813"/>
      <c r="E10" s="813"/>
      <c r="F10" s="358" t="s">
        <v>2206</v>
      </c>
      <c r="G10" s="79"/>
      <c r="H10" s="359"/>
      <c r="I10" s="814" t="s">
        <v>2207</v>
      </c>
      <c r="J10" s="814"/>
      <c r="K10" s="360"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5" t="s">
        <v>2222</v>
      </c>
      <c r="G25" s="816"/>
      <c r="H25" s="81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VLOOKUP(A36,EQUIPOS!A6:D161,4,FALSE)</f>
        <v>149439.58603868948</v>
      </c>
      <c r="L36" s="270"/>
      <c r="M36" s="271">
        <v>0.15</v>
      </c>
      <c r="N36" s="272">
        <f>K36/M36</f>
        <v>996263.90692459652</v>
      </c>
    </row>
    <row r="37" spans="1:14">
      <c r="A37" t="s">
        <v>150</v>
      </c>
      <c r="B37" s="871" t="str">
        <f>VLOOKUP(A37,EQUIPOS!A7:D154,3,FALSE)</f>
        <v>Cargador : Potencia en el volante 125 hp, Clasificación de RPM del motor 2300.</v>
      </c>
      <c r="C37" s="872"/>
      <c r="D37" s="872"/>
      <c r="E37" s="872"/>
      <c r="F37" s="872"/>
      <c r="G37" s="872"/>
      <c r="H37" s="873"/>
      <c r="I37" s="267"/>
      <c r="J37" s="268"/>
      <c r="K37" s="269">
        <f>VLOOKUP(A37,EQUIPOS!A7:D162,4,FALSE)</f>
        <v>117416.81760182744</v>
      </c>
      <c r="L37" s="270"/>
      <c r="M37" s="271">
        <v>0.15</v>
      </c>
      <c r="N37" s="272">
        <f>K37/M37</f>
        <v>782778.78401218296</v>
      </c>
    </row>
    <row r="38" spans="1:14">
      <c r="A38" t="s">
        <v>273</v>
      </c>
      <c r="B38" s="871" t="str">
        <f>VLOOKUP(A38,EQUIPOS!A8:D154,3,FALSE)</f>
        <v>Motosierra, 93.6 cm3 - 7.1 HP, 45-90 cm - 7.9 kg</v>
      </c>
      <c r="C38" s="872"/>
      <c r="D38" s="872"/>
      <c r="E38" s="872"/>
      <c r="F38" s="872"/>
      <c r="G38" s="872"/>
      <c r="H38" s="873"/>
      <c r="I38" s="267"/>
      <c r="J38" s="268"/>
      <c r="K38" s="269">
        <f>VLOOKUP(A38,EQUIPOS!A8:D163,4,FALSE)</f>
        <v>7508.7376527113802</v>
      </c>
      <c r="L38" s="270"/>
      <c r="M38" s="271">
        <v>0.15</v>
      </c>
      <c r="N38" s="273">
        <f>K38/M38</f>
        <v>50058.251018075869</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9021.8333333333339</v>
      </c>
    </row>
    <row r="43" spans="1:14" ht="15.75" thickBot="1">
      <c r="B43" s="822" t="s">
        <v>953</v>
      </c>
      <c r="C43" s="823"/>
      <c r="D43" s="823"/>
      <c r="E43" s="823"/>
      <c r="F43" s="823"/>
      <c r="G43" s="823"/>
      <c r="H43" s="823"/>
      <c r="I43" s="823"/>
      <c r="J43" s="823"/>
      <c r="K43" s="823"/>
      <c r="L43" s="823"/>
      <c r="M43" s="824"/>
      <c r="N43" s="99">
        <f>SUM(N36:N42)</f>
        <v>1838122.7752881888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5" t="s">
        <v>957</v>
      </c>
      <c r="C58" s="886"/>
      <c r="D58" s="886"/>
      <c r="E58" s="886"/>
      <c r="F58" s="886"/>
      <c r="G58" s="887"/>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09">
        <v>983.54</v>
      </c>
      <c r="M59" s="91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0"/>
      <c r="M64" s="901"/>
      <c r="N64" s="296"/>
    </row>
    <row r="65" spans="1:15" ht="15.75" thickBot="1">
      <c r="B65" s="911" t="s">
        <v>953</v>
      </c>
      <c r="C65" s="865"/>
      <c r="D65" s="865"/>
      <c r="E65" s="865"/>
      <c r="F65" s="865"/>
      <c r="G65" s="865"/>
      <c r="H65" s="865"/>
      <c r="I65" s="865"/>
      <c r="J65" s="865"/>
      <c r="K65" s="865"/>
      <c r="L65" s="865"/>
      <c r="M65" s="866"/>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48"/>
      <c r="J75" s="48"/>
      <c r="K75" s="48"/>
      <c r="L75" s="900"/>
      <c r="M75" s="901"/>
      <c r="N75" s="296"/>
    </row>
    <row r="76" spans="1:15" ht="15.75" thickBot="1">
      <c r="B76" s="822" t="s">
        <v>953</v>
      </c>
      <c r="C76" s="823"/>
      <c r="D76" s="823"/>
      <c r="E76" s="823"/>
      <c r="F76" s="823"/>
      <c r="G76" s="823"/>
      <c r="H76" s="823"/>
      <c r="I76" s="865"/>
      <c r="J76" s="865"/>
      <c r="K76" s="865"/>
      <c r="L76" s="865"/>
      <c r="M76" s="866"/>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2052983.3419548555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410596.66839097114</v>
      </c>
      <c r="M83" s="858"/>
      <c r="N83" s="51"/>
    </row>
    <row r="84" spans="1:14">
      <c r="B84" s="89" t="s">
        <v>973</v>
      </c>
      <c r="C84" s="90"/>
      <c r="D84" s="90"/>
      <c r="E84" s="90"/>
      <c r="F84" s="90"/>
      <c r="G84" s="90"/>
      <c r="H84" s="90"/>
      <c r="I84" s="87"/>
      <c r="J84" s="88"/>
      <c r="K84" s="304">
        <v>0.05</v>
      </c>
      <c r="L84" s="857">
        <f>N78*K84</f>
        <v>102649.16709774279</v>
      </c>
      <c r="M84" s="858"/>
      <c r="N84" s="51"/>
    </row>
    <row r="85" spans="1:14" ht="15.75" thickBot="1">
      <c r="B85" s="91" t="s">
        <v>974</v>
      </c>
      <c r="C85" s="92"/>
      <c r="D85" s="92"/>
      <c r="E85" s="92"/>
      <c r="F85" s="92"/>
      <c r="G85" s="92"/>
      <c r="H85" s="92"/>
      <c r="I85" s="93"/>
      <c r="J85" s="94"/>
      <c r="K85" s="305">
        <v>0.05</v>
      </c>
      <c r="L85" s="859">
        <f>N78*K85</f>
        <v>102649.16709774279</v>
      </c>
      <c r="M85" s="860"/>
      <c r="N85" s="51"/>
    </row>
    <row r="86" spans="1:14" ht="15.75" thickBot="1">
      <c r="B86" s="822" t="s">
        <v>953</v>
      </c>
      <c r="C86" s="823"/>
      <c r="D86" s="823"/>
      <c r="E86" s="823"/>
      <c r="F86" s="823"/>
      <c r="G86" s="823"/>
      <c r="H86" s="823"/>
      <c r="I86" s="823"/>
      <c r="J86" s="823"/>
      <c r="K86" s="823"/>
      <c r="L86" s="823"/>
      <c r="M86" s="824"/>
      <c r="N86" s="52">
        <f>L83+L84+L85</f>
        <v>615895.00258645671</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2668878.3445413122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4"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249</v>
      </c>
      <c r="B36" s="871" t="str">
        <f>VLOOKUP(A36,EQUIPOS!A6:D154,3,FALSE)</f>
        <v>Guadañadora, Cilindraje 41.5 cm3, Longitud del mango 1450 mm, Peso 7.4 kg</v>
      </c>
      <c r="C36" s="872"/>
      <c r="D36" s="872"/>
      <c r="E36" s="872"/>
      <c r="F36" s="872"/>
      <c r="G36" s="872"/>
      <c r="H36" s="873"/>
      <c r="I36" s="267"/>
      <c r="J36" s="268"/>
      <c r="K36" s="269">
        <f>VLOOKUP(A36,EQUIPOS!A6:D161,4,FALSE)</f>
        <v>5459.289796738577</v>
      </c>
      <c r="L36" s="270"/>
      <c r="M36" s="271">
        <v>0.36</v>
      </c>
      <c r="N36" s="272">
        <f>K36/M36</f>
        <v>15164.693879829381</v>
      </c>
    </row>
    <row r="37" spans="1:14">
      <c r="A37" t="s">
        <v>273</v>
      </c>
      <c r="B37" s="871" t="str">
        <f>VLOOKUP(A37,EQUIPOS!A7:D154,3,FALSE)</f>
        <v>Motosierra, 93.6 cm3 - 7.1 HP, 45-90 cm - 7.9 kg</v>
      </c>
      <c r="C37" s="872"/>
      <c r="D37" s="872"/>
      <c r="E37" s="872"/>
      <c r="F37" s="872"/>
      <c r="G37" s="872"/>
      <c r="H37" s="873"/>
      <c r="I37" s="267"/>
      <c r="J37" s="268"/>
      <c r="K37" s="269">
        <f>VLOOKUP(A37,EQUIPOS!A7:D162,4,FALSE)</f>
        <v>7508.7376527113802</v>
      </c>
      <c r="L37" s="270"/>
      <c r="M37" s="271">
        <v>0.10299999999999999</v>
      </c>
      <c r="N37" s="272">
        <f>K37/M37</f>
        <v>72900.365560304665</v>
      </c>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1879.5486111111113</v>
      </c>
    </row>
    <row r="43" spans="1:14" ht="15.75" thickBot="1">
      <c r="B43" s="822" t="s">
        <v>953</v>
      </c>
      <c r="C43" s="823"/>
      <c r="D43" s="823"/>
      <c r="E43" s="823"/>
      <c r="F43" s="823"/>
      <c r="G43" s="823"/>
      <c r="H43" s="823"/>
      <c r="I43" s="823"/>
      <c r="J43" s="823"/>
      <c r="K43" s="823"/>
      <c r="L43" s="823"/>
      <c r="M43" s="824"/>
      <c r="N43" s="99">
        <f>SUM(N36:N42)</f>
        <v>89944.608051245159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09">
        <f>'900.2'!N78</f>
        <v>938.04069158484742</v>
      </c>
      <c r="M59" s="910"/>
      <c r="N59" s="287">
        <f>K59*L59</f>
        <v>46902.034579242369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46902.034579242369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174437.61485270975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34887.522970541955</v>
      </c>
      <c r="M83" s="858"/>
      <c r="N83" s="51"/>
    </row>
    <row r="84" spans="1:14">
      <c r="B84" s="89" t="s">
        <v>973</v>
      </c>
      <c r="C84" s="90"/>
      <c r="D84" s="90"/>
      <c r="E84" s="90"/>
      <c r="F84" s="90"/>
      <c r="G84" s="90"/>
      <c r="H84" s="90"/>
      <c r="I84" s="87"/>
      <c r="J84" s="88"/>
      <c r="K84" s="304">
        <v>0.05</v>
      </c>
      <c r="L84" s="857">
        <f>N78*K84</f>
        <v>8721.8807426354888</v>
      </c>
      <c r="M84" s="858"/>
      <c r="N84" s="51"/>
    </row>
    <row r="85" spans="1:14" ht="15.75" thickBot="1">
      <c r="B85" s="91" t="s">
        <v>974</v>
      </c>
      <c r="C85" s="92"/>
      <c r="D85" s="92"/>
      <c r="E85" s="92"/>
      <c r="F85" s="92"/>
      <c r="G85" s="92"/>
      <c r="H85" s="92"/>
      <c r="I85" s="93"/>
      <c r="J85" s="94"/>
      <c r="K85" s="305">
        <v>0.05</v>
      </c>
      <c r="L85" s="859">
        <f>N78*K85</f>
        <v>8721.8807426354888</v>
      </c>
      <c r="M85" s="860"/>
      <c r="N85" s="51"/>
    </row>
    <row r="86" spans="1:14" ht="15.75" thickBot="1">
      <c r="B86" s="822" t="s">
        <v>953</v>
      </c>
      <c r="C86" s="823"/>
      <c r="D86" s="823"/>
      <c r="E86" s="823"/>
      <c r="F86" s="823"/>
      <c r="G86" s="823"/>
      <c r="H86" s="823"/>
      <c r="I86" s="823"/>
      <c r="J86" s="823"/>
      <c r="K86" s="823"/>
      <c r="L86" s="823"/>
      <c r="M86" s="824"/>
      <c r="N86" s="52">
        <f>L83+L84+L85</f>
        <v>52331.284455812936</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226768.8993085227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117416.81760182744</v>
      </c>
      <c r="L36" s="270"/>
      <c r="M36" s="271">
        <v>2.375</v>
      </c>
      <c r="N36" s="272">
        <f>K36/M36</f>
        <v>49438.660042874712</v>
      </c>
    </row>
    <row r="37" spans="1:14">
      <c r="A37" t="s">
        <v>180</v>
      </c>
      <c r="B37" s="871" t="str">
        <f>VLOOKUP(A37,EQUIPOS!A7:D154,3,FALSE)</f>
        <v>Compresor 120 HP, con martillo.</v>
      </c>
      <c r="C37" s="872"/>
      <c r="D37" s="872"/>
      <c r="E37" s="872"/>
      <c r="F37" s="872"/>
      <c r="G37" s="872"/>
      <c r="H37" s="873"/>
      <c r="I37" s="267"/>
      <c r="J37" s="268"/>
      <c r="K37" s="269">
        <f>VLOOKUP(A37,EQUIPOS!A7:D162,4,FALSE)</f>
        <v>106742.56145620678</v>
      </c>
      <c r="L37" s="270"/>
      <c r="M37" s="271">
        <v>2.375</v>
      </c>
      <c r="N37" s="272">
        <f>K37/M37</f>
        <v>44944.23640261338</v>
      </c>
    </row>
    <row r="38" spans="1:14">
      <c r="A38" t="s">
        <v>195</v>
      </c>
      <c r="B38" s="871" t="str">
        <f>VLOOKUP(A38,EQUIPOS!A7:D154,3,FALSE)</f>
        <v xml:space="preserve">Equipo de oxicorte, Capacidad de corte: hasta 6´´ (152mm) </v>
      </c>
      <c r="C38" s="872"/>
      <c r="D38" s="872"/>
      <c r="E38" s="872"/>
      <c r="F38" s="872"/>
      <c r="G38" s="872"/>
      <c r="H38" s="873"/>
      <c r="I38" s="267"/>
      <c r="J38" s="268"/>
      <c r="K38" s="269">
        <f>VLOOKUP(A38,EQUIPOS!A7:D162,4,FALSE)</f>
        <v>15764.847500471406</v>
      </c>
      <c r="L38" s="270"/>
      <c r="M38" s="271">
        <v>2.375</v>
      </c>
      <c r="N38" s="273">
        <f>K38/M38</f>
        <v>6637.8305265142762</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1416.2065453389896</v>
      </c>
    </row>
    <row r="43" spans="1:14" ht="15.75" thickBot="1">
      <c r="B43" s="822" t="s">
        <v>953</v>
      </c>
      <c r="C43" s="823"/>
      <c r="D43" s="823"/>
      <c r="E43" s="823"/>
      <c r="F43" s="823"/>
      <c r="G43" s="823"/>
      <c r="H43" s="823"/>
      <c r="I43" s="823"/>
      <c r="J43" s="823"/>
      <c r="K43" s="823"/>
      <c r="L43" s="823"/>
      <c r="M43" s="824"/>
      <c r="N43" s="99">
        <f>SUM(N36:N42)</f>
        <v>102436.93351734136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938.04069158484742</v>
      </c>
      <c r="M59" s="910"/>
      <c r="N59" s="287">
        <f>K59*L59</f>
        <v>938.04069158484742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938.04069158484742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182">
        <f>N43+N54+N65+N76</f>
        <v>117537.03966231609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23507.407932463218</v>
      </c>
      <c r="M83" s="858"/>
      <c r="N83" s="51"/>
    </row>
    <row r="84" spans="1:14">
      <c r="B84" s="89" t="s">
        <v>973</v>
      </c>
      <c r="C84" s="90"/>
      <c r="D84" s="90"/>
      <c r="E84" s="90"/>
      <c r="F84" s="90"/>
      <c r="G84" s="90"/>
      <c r="H84" s="90"/>
      <c r="I84" s="87"/>
      <c r="J84" s="88"/>
      <c r="K84" s="304">
        <v>0.05</v>
      </c>
      <c r="L84" s="857">
        <f>N78*K84</f>
        <v>5876.8519831158046</v>
      </c>
      <c r="M84" s="858"/>
      <c r="N84" s="51"/>
    </row>
    <row r="85" spans="1:14" ht="15.75" thickBot="1">
      <c r="B85" s="91" t="s">
        <v>974</v>
      </c>
      <c r="C85" s="92"/>
      <c r="D85" s="92"/>
      <c r="E85" s="92"/>
      <c r="F85" s="92"/>
      <c r="G85" s="92"/>
      <c r="H85" s="92"/>
      <c r="I85" s="93"/>
      <c r="J85" s="94"/>
      <c r="K85" s="305">
        <v>0.05</v>
      </c>
      <c r="L85" s="859">
        <f>N78*K85</f>
        <v>5876.8519831158046</v>
      </c>
      <c r="M85" s="860"/>
      <c r="N85" s="51"/>
    </row>
    <row r="86" spans="1:14" ht="15.75" thickBot="1">
      <c r="B86" s="822" t="s">
        <v>953</v>
      </c>
      <c r="C86" s="823"/>
      <c r="D86" s="823"/>
      <c r="E86" s="823"/>
      <c r="F86" s="823"/>
      <c r="G86" s="823"/>
      <c r="H86" s="823"/>
      <c r="I86" s="823"/>
      <c r="J86" s="823"/>
      <c r="K86" s="823"/>
      <c r="L86" s="823"/>
      <c r="M86" s="824"/>
      <c r="N86" s="52">
        <f>L83+L84+L85</f>
        <v>35261.111898694828</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52">
        <f>N78+N86</f>
        <v>152798.15156101092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192136.61062117218</v>
      </c>
      <c r="L36" s="270"/>
      <c r="M36" s="271">
        <v>2.5</v>
      </c>
      <c r="N36" s="272">
        <f>K36/M36</f>
        <v>76854.644248468874</v>
      </c>
    </row>
    <row r="37" spans="1:14">
      <c r="A37" t="s">
        <v>180</v>
      </c>
      <c r="B37" s="871" t="str">
        <f>VLOOKUP(A37,EQUIPOS!A7:D154,3,FALSE)</f>
        <v>Compresor 120 HP, con martillo.</v>
      </c>
      <c r="C37" s="872"/>
      <c r="D37" s="872"/>
      <c r="E37" s="872"/>
      <c r="F37" s="872"/>
      <c r="G37" s="872"/>
      <c r="H37" s="873"/>
      <c r="I37" s="267"/>
      <c r="J37" s="268"/>
      <c r="K37" s="269">
        <f>VLOOKUP(A37,EQUIPOS!A7:D162,4,FALSE)</f>
        <v>106742.56145620678</v>
      </c>
      <c r="L37" s="270"/>
      <c r="M37" s="271">
        <v>2.5</v>
      </c>
      <c r="N37" s="272">
        <f>K37/M37</f>
        <v>42697.024582482714</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15764.847500471406</v>
      </c>
      <c r="L38" s="270"/>
      <c r="M38" s="271">
        <v>2.5</v>
      </c>
      <c r="N38" s="272">
        <f>K38/M38</f>
        <v>6305.9390001885622</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269.07924361440797</v>
      </c>
    </row>
    <row r="43" spans="1:14" ht="15.75" thickBot="1">
      <c r="B43" s="822" t="s">
        <v>953</v>
      </c>
      <c r="C43" s="823"/>
      <c r="D43" s="823"/>
      <c r="E43" s="823"/>
      <c r="F43" s="823"/>
      <c r="G43" s="823"/>
      <c r="H43" s="823"/>
      <c r="I43" s="823"/>
      <c r="J43" s="823"/>
      <c r="K43" s="823"/>
      <c r="L43" s="823"/>
      <c r="M43" s="824"/>
      <c r="N43" s="99">
        <f>SUM(N36:N42)</f>
        <v>126126.68707475456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938.04069158484742</v>
      </c>
      <c r="M59" s="910"/>
      <c r="N59" s="287">
        <f>K59*L59</f>
        <v>938.04069158484742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938.04069158484742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140518.68994705981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28103.737989411966</v>
      </c>
      <c r="M83" s="858"/>
      <c r="N83" s="51"/>
    </row>
    <row r="84" spans="1:14">
      <c r="B84" s="89" t="s">
        <v>973</v>
      </c>
      <c r="C84" s="90"/>
      <c r="D84" s="90"/>
      <c r="E84" s="90"/>
      <c r="F84" s="90"/>
      <c r="G84" s="90"/>
      <c r="H84" s="90"/>
      <c r="I84" s="87"/>
      <c r="J84" s="88"/>
      <c r="K84" s="304">
        <v>0.05</v>
      </c>
      <c r="L84" s="857">
        <f>N78*K84</f>
        <v>7025.9344973529915</v>
      </c>
      <c r="M84" s="858"/>
      <c r="N84" s="51"/>
    </row>
    <row r="85" spans="1:14" ht="15.75" thickBot="1">
      <c r="B85" s="91" t="s">
        <v>974</v>
      </c>
      <c r="C85" s="92"/>
      <c r="D85" s="92"/>
      <c r="E85" s="92"/>
      <c r="F85" s="92"/>
      <c r="G85" s="92"/>
      <c r="H85" s="92"/>
      <c r="I85" s="93"/>
      <c r="J85" s="94"/>
      <c r="K85" s="305">
        <v>0.05</v>
      </c>
      <c r="L85" s="859">
        <f>N78*K85</f>
        <v>7025.9344973529915</v>
      </c>
      <c r="M85" s="860"/>
      <c r="N85" s="51"/>
    </row>
    <row r="86" spans="1:14" ht="15.75" thickBot="1">
      <c r="B86" s="822" t="s">
        <v>953</v>
      </c>
      <c r="C86" s="823"/>
      <c r="D86" s="823"/>
      <c r="E86" s="823"/>
      <c r="F86" s="823"/>
      <c r="G86" s="823"/>
      <c r="H86" s="823"/>
      <c r="I86" s="823"/>
      <c r="J86" s="823"/>
      <c r="K86" s="823"/>
      <c r="L86" s="823"/>
      <c r="M86" s="824"/>
      <c r="N86" s="52">
        <f>L83+L84+L85</f>
        <v>42155.606984117956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182674.29693117779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117416.81760182744</v>
      </c>
      <c r="L36" s="270"/>
      <c r="M36" s="271">
        <v>9.25</v>
      </c>
      <c r="N36" s="272">
        <f>K36/M36</f>
        <v>12693.710011008372</v>
      </c>
    </row>
    <row r="37" spans="1:14">
      <c r="A37" t="s">
        <v>180</v>
      </c>
      <c r="B37" s="871" t="str">
        <f>VLOOKUP(A37,EQUIPOS!A7:D154,3,FALSE)</f>
        <v>Compresor 120 HP, con martillo.</v>
      </c>
      <c r="C37" s="872"/>
      <c r="D37" s="872"/>
      <c r="E37" s="872"/>
      <c r="F37" s="872"/>
      <c r="G37" s="872"/>
      <c r="H37" s="873"/>
      <c r="I37" s="267"/>
      <c r="J37" s="268"/>
      <c r="K37" s="269">
        <f>VLOOKUP(A37,EQUIPOS!A7:D162,4,FALSE)</f>
        <v>106742.56145620678</v>
      </c>
      <c r="L37" s="270"/>
      <c r="M37" s="271">
        <v>9.25</v>
      </c>
      <c r="N37" s="272">
        <f>K37/M37</f>
        <v>11539.736373643977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58.094119895785944</v>
      </c>
    </row>
    <row r="43" spans="1:14" ht="15.75" thickBot="1">
      <c r="B43" s="822" t="s">
        <v>953</v>
      </c>
      <c r="C43" s="823"/>
      <c r="D43" s="823"/>
      <c r="E43" s="823"/>
      <c r="F43" s="823"/>
      <c r="G43" s="823"/>
      <c r="H43" s="823"/>
      <c r="I43" s="823"/>
      <c r="J43" s="823"/>
      <c r="K43" s="823"/>
      <c r="L43" s="823"/>
      <c r="M43" s="824"/>
      <c r="N43" s="99">
        <f>SUM(N36:N42)</f>
        <v>24291.540504548135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938.04069158484742</v>
      </c>
      <c r="M59" s="910"/>
      <c r="N59" s="287">
        <f>K59*L59</f>
        <v>938.04069158484742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938.04069158484742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28134.287190922278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5626.8574381844555</v>
      </c>
      <c r="M83" s="858"/>
      <c r="N83" s="51"/>
    </row>
    <row r="84" spans="1:14">
      <c r="B84" s="89" t="s">
        <v>973</v>
      </c>
      <c r="C84" s="90"/>
      <c r="D84" s="90"/>
      <c r="E84" s="90"/>
      <c r="F84" s="90"/>
      <c r="G84" s="90"/>
      <c r="H84" s="90"/>
      <c r="I84" s="87"/>
      <c r="J84" s="88"/>
      <c r="K84" s="304">
        <v>0.05</v>
      </c>
      <c r="L84" s="857">
        <f>N78*K84</f>
        <v>1406.7143595461139</v>
      </c>
      <c r="M84" s="858"/>
      <c r="N84" s="51"/>
    </row>
    <row r="85" spans="1:14" ht="15.75" thickBot="1">
      <c r="B85" s="91" t="s">
        <v>974</v>
      </c>
      <c r="C85" s="92"/>
      <c r="D85" s="92"/>
      <c r="E85" s="92"/>
      <c r="F85" s="92"/>
      <c r="G85" s="92"/>
      <c r="H85" s="92"/>
      <c r="I85" s="93"/>
      <c r="J85" s="94"/>
      <c r="K85" s="305">
        <v>0.05</v>
      </c>
      <c r="L85" s="859">
        <f>N78*K85</f>
        <v>1406.7143595461139</v>
      </c>
      <c r="M85" s="860"/>
      <c r="N85" s="51"/>
    </row>
    <row r="86" spans="1:14" ht="15.75" thickBot="1">
      <c r="B86" s="822" t="s">
        <v>953</v>
      </c>
      <c r="C86" s="823"/>
      <c r="D86" s="823"/>
      <c r="E86" s="823"/>
      <c r="F86" s="823"/>
      <c r="G86" s="823"/>
      <c r="H86" s="823"/>
      <c r="I86" s="823"/>
      <c r="J86" s="823"/>
      <c r="K86" s="823"/>
      <c r="L86" s="823"/>
      <c r="M86" s="824"/>
      <c r="N86" s="52">
        <f>L83+L84+L85</f>
        <v>8440.2861572766833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36574.573348198959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106742.56145620678</v>
      </c>
      <c r="L36" s="270"/>
      <c r="M36" s="271">
        <v>2.5</v>
      </c>
      <c r="N36" s="272">
        <f>K36/M36</f>
        <v>42697.024582482714</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1082.6200000000001</v>
      </c>
    </row>
    <row r="43" spans="1:14" ht="15.75" thickBot="1">
      <c r="B43" s="822" t="s">
        <v>953</v>
      </c>
      <c r="C43" s="823"/>
      <c r="D43" s="823"/>
      <c r="E43" s="823"/>
      <c r="F43" s="823"/>
      <c r="G43" s="823"/>
      <c r="H43" s="823"/>
      <c r="I43" s="823"/>
      <c r="J43" s="823"/>
      <c r="K43" s="823"/>
      <c r="L43" s="823"/>
      <c r="M43" s="824"/>
      <c r="N43" s="99">
        <f>SUM(N36:N42)</f>
        <v>43779.644582482717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938.04069158484742</v>
      </c>
      <c r="M59" s="910"/>
      <c r="N59" s="287">
        <f>K59*L59</f>
        <v>938.04069158484742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938.04069158484742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10826.2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55543.885274067565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11108.777054813514</v>
      </c>
      <c r="M83" s="858"/>
      <c r="N83" s="51"/>
    </row>
    <row r="84" spans="1:14">
      <c r="B84" s="89" t="s">
        <v>973</v>
      </c>
      <c r="C84" s="90"/>
      <c r="D84" s="90"/>
      <c r="E84" s="90"/>
      <c r="F84" s="90"/>
      <c r="G84" s="90"/>
      <c r="H84" s="90"/>
      <c r="I84" s="87"/>
      <c r="J84" s="88"/>
      <c r="K84" s="304">
        <v>0.05</v>
      </c>
      <c r="L84" s="857">
        <f>N78*K84</f>
        <v>2777.1942637033785</v>
      </c>
      <c r="M84" s="858"/>
      <c r="N84" s="51"/>
    </row>
    <row r="85" spans="1:14" ht="15.75" thickBot="1">
      <c r="B85" s="91" t="s">
        <v>974</v>
      </c>
      <c r="C85" s="92"/>
      <c r="D85" s="92"/>
      <c r="E85" s="92"/>
      <c r="F85" s="92"/>
      <c r="G85" s="92"/>
      <c r="H85" s="92"/>
      <c r="I85" s="93"/>
      <c r="J85" s="94"/>
      <c r="K85" s="305">
        <v>0.05</v>
      </c>
      <c r="L85" s="859">
        <f>N78*K85</f>
        <v>2777.1942637033785</v>
      </c>
      <c r="M85" s="860"/>
      <c r="N85" s="51"/>
    </row>
    <row r="86" spans="1:14" ht="15.75" thickBot="1">
      <c r="B86" s="822" t="s">
        <v>953</v>
      </c>
      <c r="C86" s="823"/>
      <c r="D86" s="823"/>
      <c r="E86" s="823"/>
      <c r="F86" s="823"/>
      <c r="G86" s="823"/>
      <c r="H86" s="823"/>
      <c r="I86" s="823"/>
      <c r="J86" s="823"/>
      <c r="K86" s="823"/>
      <c r="L86" s="823"/>
      <c r="M86" s="824"/>
      <c r="N86" s="52">
        <f>L83+L84+L85</f>
        <v>16663.16558222027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72207.050856287839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117416.81760182744</v>
      </c>
      <c r="L36" s="270"/>
      <c r="M36" s="271">
        <v>2.375</v>
      </c>
      <c r="N36" s="272">
        <f>K36/M36</f>
        <v>49438.660042874712</v>
      </c>
    </row>
    <row r="37" spans="1:14">
      <c r="A37" t="s">
        <v>180</v>
      </c>
      <c r="B37" s="871" t="str">
        <f>VLOOKUP(A37,EQUIPOS!A7:D154,3,FALSE)</f>
        <v>Compresor 120 HP, con martillo.</v>
      </c>
      <c r="C37" s="872"/>
      <c r="D37" s="872"/>
      <c r="E37" s="872"/>
      <c r="F37" s="872"/>
      <c r="G37" s="872"/>
      <c r="H37" s="873"/>
      <c r="I37" s="267"/>
      <c r="J37" s="268"/>
      <c r="K37" s="269">
        <f>VLOOKUP(A37,EQUIPOS!A7:D162,4,FALSE)</f>
        <v>106742.56145620678</v>
      </c>
      <c r="L37" s="270"/>
      <c r="M37" s="271">
        <v>2.375</v>
      </c>
      <c r="N37" s="272">
        <f>K37/M37</f>
        <v>44944.23640261338</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15764.847500471406</v>
      </c>
      <c r="L38" s="270"/>
      <c r="M38" s="271">
        <v>2.375</v>
      </c>
      <c r="N38" s="272">
        <f>K38/M38</f>
        <v>6637.8305265142762</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1416.2065453389896</v>
      </c>
    </row>
    <row r="43" spans="1:14" ht="15.75" thickBot="1">
      <c r="B43" s="822" t="s">
        <v>953</v>
      </c>
      <c r="C43" s="823"/>
      <c r="D43" s="823"/>
      <c r="E43" s="823"/>
      <c r="F43" s="823"/>
      <c r="G43" s="823"/>
      <c r="H43" s="823"/>
      <c r="I43" s="823"/>
      <c r="J43" s="823"/>
      <c r="K43" s="823"/>
      <c r="L43" s="823"/>
      <c r="M43" s="824"/>
      <c r="N43" s="99">
        <f>SUM(N36:N42)</f>
        <v>102436.93351734136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938.04069158484742</v>
      </c>
      <c r="M59" s="910"/>
      <c r="N59" s="287">
        <f>K59*L59</f>
        <v>938.04069158484742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938.04069158484742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117537.03966231609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23507.407932463218</v>
      </c>
      <c r="M83" s="858"/>
      <c r="N83" s="51"/>
    </row>
    <row r="84" spans="1:14">
      <c r="B84" s="89" t="s">
        <v>973</v>
      </c>
      <c r="C84" s="90"/>
      <c r="D84" s="90"/>
      <c r="E84" s="90"/>
      <c r="F84" s="90"/>
      <c r="G84" s="90"/>
      <c r="H84" s="90"/>
      <c r="I84" s="87"/>
      <c r="J84" s="88"/>
      <c r="K84" s="304">
        <v>0.05</v>
      </c>
      <c r="L84" s="857">
        <f>N78*K84</f>
        <v>5876.8519831158046</v>
      </c>
      <c r="M84" s="858"/>
      <c r="N84" s="51"/>
    </row>
    <row r="85" spans="1:14" ht="15.75" thickBot="1">
      <c r="B85" s="91" t="s">
        <v>974</v>
      </c>
      <c r="C85" s="92"/>
      <c r="D85" s="92"/>
      <c r="E85" s="92"/>
      <c r="F85" s="92"/>
      <c r="G85" s="92"/>
      <c r="H85" s="92"/>
      <c r="I85" s="93"/>
      <c r="J85" s="94"/>
      <c r="K85" s="305">
        <v>0.05</v>
      </c>
      <c r="L85" s="859">
        <f>N78*K85</f>
        <v>5876.8519831158046</v>
      </c>
      <c r="M85" s="860"/>
      <c r="N85" s="51"/>
    </row>
    <row r="86" spans="1:14" ht="15.75" thickBot="1">
      <c r="B86" s="822" t="s">
        <v>953</v>
      </c>
      <c r="C86" s="823"/>
      <c r="D86" s="823"/>
      <c r="E86" s="823"/>
      <c r="F86" s="823"/>
      <c r="G86" s="823"/>
      <c r="H86" s="823"/>
      <c r="I86" s="823"/>
      <c r="J86" s="823"/>
      <c r="K86" s="823"/>
      <c r="L86" s="823"/>
      <c r="M86" s="824"/>
      <c r="N86" s="52">
        <f>L83+L84+L85</f>
        <v>35261.111898694828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152798.15156101092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192136.61062117218</v>
      </c>
      <c r="L36" s="270"/>
      <c r="M36" s="271">
        <v>2.5</v>
      </c>
      <c r="N36" s="272">
        <f>K36/M36</f>
        <v>76854.644248468874</v>
      </c>
    </row>
    <row r="37" spans="1:14">
      <c r="A37" t="s">
        <v>180</v>
      </c>
      <c r="B37" s="871" t="str">
        <f>VLOOKUP(A37,EQUIPOS!A7:D154,3,FALSE)</f>
        <v>Compresor 120 HP, con martillo.</v>
      </c>
      <c r="C37" s="872"/>
      <c r="D37" s="872"/>
      <c r="E37" s="872"/>
      <c r="F37" s="872"/>
      <c r="G37" s="872"/>
      <c r="H37" s="873"/>
      <c r="I37" s="267"/>
      <c r="J37" s="268"/>
      <c r="K37" s="269">
        <f>VLOOKUP(A37,EQUIPOS!A7:D162,4,FALSE)</f>
        <v>106742.56145620678</v>
      </c>
      <c r="L37" s="270"/>
      <c r="M37" s="271">
        <v>2.5</v>
      </c>
      <c r="N37" s="272">
        <f>K37/M37</f>
        <v>42697.024582482714</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15764.847500471406</v>
      </c>
      <c r="L38" s="270"/>
      <c r="M38" s="271">
        <v>2.5</v>
      </c>
      <c r="N38" s="272">
        <f>K38/M38</f>
        <v>6305.9390001885622</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269.07924361440797</v>
      </c>
    </row>
    <row r="43" spans="1:14" ht="15.75" thickBot="1">
      <c r="B43" s="822" t="s">
        <v>953</v>
      </c>
      <c r="C43" s="823"/>
      <c r="D43" s="823"/>
      <c r="E43" s="823"/>
      <c r="F43" s="823"/>
      <c r="G43" s="823"/>
      <c r="H43" s="823"/>
      <c r="I43" s="823"/>
      <c r="J43" s="823"/>
      <c r="K43" s="823"/>
      <c r="L43" s="823"/>
      <c r="M43" s="824"/>
      <c r="N43" s="99">
        <f>SUM(N36:N42)</f>
        <v>126126.68707475456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938.04069158484742</v>
      </c>
      <c r="M59" s="910"/>
      <c r="N59" s="287">
        <f>K59*L59</f>
        <v>938.04069158484742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938.04069158484742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13453.962180720398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140518.68994705981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28103.737989411966</v>
      </c>
      <c r="M83" s="858"/>
      <c r="N83" s="51"/>
    </row>
    <row r="84" spans="1:14">
      <c r="B84" s="89" t="s">
        <v>973</v>
      </c>
      <c r="C84" s="90"/>
      <c r="D84" s="90"/>
      <c r="E84" s="90"/>
      <c r="F84" s="90"/>
      <c r="G84" s="90"/>
      <c r="H84" s="90"/>
      <c r="I84" s="87"/>
      <c r="J84" s="88"/>
      <c r="K84" s="304">
        <v>0.05</v>
      </c>
      <c r="L84" s="857">
        <f>N78*K84</f>
        <v>7025.9344973529915</v>
      </c>
      <c r="M84" s="858"/>
      <c r="N84" s="51"/>
    </row>
    <row r="85" spans="1:14" ht="15.75" thickBot="1">
      <c r="B85" s="91" t="s">
        <v>974</v>
      </c>
      <c r="C85" s="92"/>
      <c r="D85" s="92"/>
      <c r="E85" s="92"/>
      <c r="F85" s="92"/>
      <c r="G85" s="92"/>
      <c r="H85" s="92"/>
      <c r="I85" s="93"/>
      <c r="J85" s="94"/>
      <c r="K85" s="305">
        <v>0.05</v>
      </c>
      <c r="L85" s="859">
        <f>N78*K85</f>
        <v>7025.9344973529915</v>
      </c>
      <c r="M85" s="860"/>
      <c r="N85" s="51"/>
    </row>
    <row r="86" spans="1:14" ht="15.75" thickBot="1">
      <c r="B86" s="822" t="s">
        <v>953</v>
      </c>
      <c r="C86" s="823"/>
      <c r="D86" s="823"/>
      <c r="E86" s="823"/>
      <c r="F86" s="823"/>
      <c r="G86" s="823"/>
      <c r="H86" s="823"/>
      <c r="I86" s="823"/>
      <c r="J86" s="823"/>
      <c r="K86" s="823"/>
      <c r="L86" s="823"/>
      <c r="M86" s="824"/>
      <c r="N86" s="52">
        <f>L83+L84+L85</f>
        <v>42155.606984117956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182674.29693117779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192136.61062117218</v>
      </c>
      <c r="L36" s="270"/>
      <c r="M36" s="271">
        <v>2.5</v>
      </c>
      <c r="N36" s="272">
        <f>K36/M36</f>
        <v>76854.644248468874</v>
      </c>
    </row>
    <row r="37" spans="1:14">
      <c r="A37" t="s">
        <v>180</v>
      </c>
      <c r="B37" s="871" t="str">
        <f>VLOOKUP(A37,EQUIPOS!A7:D154,3,FALSE)</f>
        <v>Compresor 120 HP, con martillo.</v>
      </c>
      <c r="C37" s="872"/>
      <c r="D37" s="872"/>
      <c r="E37" s="872"/>
      <c r="F37" s="872"/>
      <c r="G37" s="872"/>
      <c r="H37" s="873"/>
      <c r="I37" s="267"/>
      <c r="J37" s="268"/>
      <c r="K37" s="269">
        <f>VLOOKUP(A37,EQUIPOS!A7:D162,4,FALSE)</f>
        <v>106742.56145620678</v>
      </c>
      <c r="L37" s="270"/>
      <c r="M37" s="271">
        <v>2.5</v>
      </c>
      <c r="N37" s="272">
        <f>K37/M37</f>
        <v>42697.024582482714</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15764.847500471406</v>
      </c>
      <c r="L38" s="270"/>
      <c r="M38" s="271">
        <v>2.5</v>
      </c>
      <c r="N38" s="272">
        <f>K38/M38</f>
        <v>6305.9390001885622</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214.948243614408</v>
      </c>
    </row>
    <row r="43" spans="1:14" ht="15.75" thickBot="1">
      <c r="B43" s="822" t="s">
        <v>953</v>
      </c>
      <c r="C43" s="823"/>
      <c r="D43" s="823"/>
      <c r="E43" s="823"/>
      <c r="F43" s="823"/>
      <c r="G43" s="823"/>
      <c r="H43" s="823"/>
      <c r="I43" s="823"/>
      <c r="J43" s="823"/>
      <c r="K43" s="823"/>
      <c r="L43" s="823"/>
      <c r="M43" s="824"/>
      <c r="N43" s="99">
        <f>SUM(N36:N42)</f>
        <v>126072.55607475455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09">
        <f>'900.2'!N78</f>
        <v>938.04069158484742</v>
      </c>
      <c r="M59" s="910"/>
      <c r="N59" s="287">
        <f>K59*L59</f>
        <v>1313.2569682187864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1313.2569682187864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10747.412180720399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138133.22522369373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27626.645044738747</v>
      </c>
      <c r="M83" s="858"/>
      <c r="N83" s="51"/>
    </row>
    <row r="84" spans="1:14">
      <c r="B84" s="89" t="s">
        <v>973</v>
      </c>
      <c r="C84" s="90"/>
      <c r="D84" s="90"/>
      <c r="E84" s="90"/>
      <c r="F84" s="90"/>
      <c r="G84" s="90"/>
      <c r="H84" s="90"/>
      <c r="I84" s="87"/>
      <c r="J84" s="88"/>
      <c r="K84" s="304">
        <v>0.05</v>
      </c>
      <c r="L84" s="857">
        <f>N78*K84</f>
        <v>6906.6612611846867</v>
      </c>
      <c r="M84" s="858"/>
      <c r="N84" s="51"/>
    </row>
    <row r="85" spans="1:14" ht="15.75" thickBot="1">
      <c r="B85" s="91" t="s">
        <v>974</v>
      </c>
      <c r="C85" s="92"/>
      <c r="D85" s="92"/>
      <c r="E85" s="92"/>
      <c r="F85" s="92"/>
      <c r="G85" s="92"/>
      <c r="H85" s="92"/>
      <c r="I85" s="93"/>
      <c r="J85" s="94"/>
      <c r="K85" s="305">
        <v>0.05</v>
      </c>
      <c r="L85" s="859">
        <f>N78*K85</f>
        <v>6906.6612611846867</v>
      </c>
      <c r="M85" s="860"/>
      <c r="N85" s="51"/>
    </row>
    <row r="86" spans="1:14" ht="15.75" thickBot="1">
      <c r="B86" s="822" t="s">
        <v>953</v>
      </c>
      <c r="C86" s="823"/>
      <c r="D86" s="823"/>
      <c r="E86" s="823"/>
      <c r="F86" s="823"/>
      <c r="G86" s="823"/>
      <c r="H86" s="823"/>
      <c r="I86" s="823"/>
      <c r="J86" s="823"/>
      <c r="K86" s="823"/>
      <c r="L86" s="823"/>
      <c r="M86" s="824"/>
      <c r="N86" s="52">
        <f>L83+L84+L85</f>
        <v>41439.96756710812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179573.19279080187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117416.81760182744</v>
      </c>
      <c r="L36" s="270"/>
      <c r="M36" s="271">
        <v>22</v>
      </c>
      <c r="N36" s="272">
        <f>K36/M36</f>
        <v>5337.1280728103384</v>
      </c>
    </row>
    <row r="37" spans="1:14">
      <c r="A37" t="s">
        <v>180</v>
      </c>
      <c r="B37" s="871" t="str">
        <f>VLOOKUP(A37,EQUIPOS!A7:D154,3,FALSE)</f>
        <v>Compresor 120 HP, con martillo.</v>
      </c>
      <c r="C37" s="872"/>
      <c r="D37" s="872"/>
      <c r="E37" s="872"/>
      <c r="F37" s="872"/>
      <c r="G37" s="872"/>
      <c r="H37" s="873"/>
      <c r="I37" s="267"/>
      <c r="J37" s="268"/>
      <c r="K37" s="269">
        <f>VLOOKUP(A37,EQUIPOS!A7:D162,4,FALSE)</f>
        <v>106742.56145620678</v>
      </c>
      <c r="L37" s="270"/>
      <c r="M37" s="271">
        <v>22</v>
      </c>
      <c r="N37" s="272">
        <f>K37/M37</f>
        <v>4851.9346116457627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24.425936774364544</v>
      </c>
    </row>
    <row r="43" spans="1:14" ht="15.75" thickBot="1">
      <c r="B43" s="822" t="s">
        <v>953</v>
      </c>
      <c r="C43" s="823"/>
      <c r="D43" s="823"/>
      <c r="E43" s="823"/>
      <c r="F43" s="823"/>
      <c r="G43" s="823"/>
      <c r="H43" s="823"/>
      <c r="I43" s="823"/>
      <c r="J43" s="823"/>
      <c r="K43" s="823"/>
      <c r="L43" s="823"/>
      <c r="M43" s="824"/>
      <c r="N43" s="99">
        <f>SUM(N36:N42)</f>
        <v>10213.488621230466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09">
        <f>'900.2'!N78</f>
        <v>938.04069158484742</v>
      </c>
      <c r="M59" s="910"/>
      <c r="N59" s="287">
        <f>K59*L59</f>
        <v>393.97709046563591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393.97709046563591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1221.2968387182273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11828.762550414329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2365.7525100828657</v>
      </c>
      <c r="M83" s="858"/>
      <c r="N83" s="51"/>
    </row>
    <row r="84" spans="1:14">
      <c r="B84" s="89" t="s">
        <v>973</v>
      </c>
      <c r="C84" s="90"/>
      <c r="D84" s="90"/>
      <c r="E84" s="90"/>
      <c r="F84" s="90"/>
      <c r="G84" s="90"/>
      <c r="H84" s="90"/>
      <c r="I84" s="87"/>
      <c r="J84" s="88"/>
      <c r="K84" s="304">
        <v>0.05</v>
      </c>
      <c r="L84" s="857">
        <f>N78*K84</f>
        <v>591.43812752071642</v>
      </c>
      <c r="M84" s="858"/>
      <c r="N84" s="51"/>
    </row>
    <row r="85" spans="1:14" ht="15.75" thickBot="1">
      <c r="B85" s="91" t="s">
        <v>974</v>
      </c>
      <c r="C85" s="92"/>
      <c r="D85" s="92"/>
      <c r="E85" s="92"/>
      <c r="F85" s="92"/>
      <c r="G85" s="92"/>
      <c r="H85" s="92"/>
      <c r="I85" s="93"/>
      <c r="J85" s="94"/>
      <c r="K85" s="305">
        <v>0.05</v>
      </c>
      <c r="L85" s="859">
        <f>N78*K85</f>
        <v>591.43812752071642</v>
      </c>
      <c r="M85" s="860"/>
      <c r="N85" s="51"/>
    </row>
    <row r="86" spans="1:14" ht="15.75" thickBot="1">
      <c r="B86" s="822" t="s">
        <v>953</v>
      </c>
      <c r="C86" s="823"/>
      <c r="D86" s="823"/>
      <c r="E86" s="823"/>
      <c r="F86" s="823"/>
      <c r="G86" s="823"/>
      <c r="H86" s="823"/>
      <c r="I86" s="823"/>
      <c r="J86" s="823"/>
      <c r="K86" s="823"/>
      <c r="L86" s="823"/>
      <c r="M86" s="824"/>
      <c r="N86" s="52">
        <f>L83+L84+L85</f>
        <v>3548.6287651242988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15377.391315538627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117416.81760182744</v>
      </c>
      <c r="L36" s="270"/>
      <c r="M36" s="271">
        <v>22</v>
      </c>
      <c r="N36" s="272">
        <f>K36/M36</f>
        <v>5337.1280728103384</v>
      </c>
    </row>
    <row r="37" spans="1:14">
      <c r="A37" t="s">
        <v>180</v>
      </c>
      <c r="B37" s="871" t="str">
        <f>VLOOKUP(A37,EQUIPOS!A7:D154,3,FALSE)</f>
        <v>Compresor 120 HP, con martillo.</v>
      </c>
      <c r="C37" s="872"/>
      <c r="D37" s="872"/>
      <c r="E37" s="872"/>
      <c r="F37" s="872"/>
      <c r="G37" s="872"/>
      <c r="H37" s="873"/>
      <c r="I37" s="267"/>
      <c r="J37" s="268"/>
      <c r="K37" s="269">
        <f>VLOOKUP(A37,EQUIPOS!A7:D162,4,FALSE)</f>
        <v>106742.56145620678</v>
      </c>
      <c r="L37" s="270"/>
      <c r="M37" s="271">
        <v>22</v>
      </c>
      <c r="N37" s="272">
        <f>K37/M37</f>
        <v>4851.9346116457627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24.425936774364544</v>
      </c>
    </row>
    <row r="43" spans="1:14" ht="15.75" thickBot="1">
      <c r="B43" s="822" t="s">
        <v>953</v>
      </c>
      <c r="C43" s="823"/>
      <c r="D43" s="823"/>
      <c r="E43" s="823"/>
      <c r="F43" s="823"/>
      <c r="G43" s="823"/>
      <c r="H43" s="823"/>
      <c r="I43" s="823"/>
      <c r="J43" s="823"/>
      <c r="K43" s="823"/>
      <c r="L43" s="823"/>
      <c r="M43" s="824"/>
      <c r="N43" s="99">
        <f>SUM(N36:N42)</f>
        <v>10213.488621230466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09">
        <f>'900.2'!N78</f>
        <v>938.04069158484742</v>
      </c>
      <c r="M59" s="910"/>
      <c r="N59" s="287">
        <f>K59*L59</f>
        <v>196.98854523281796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196.98854523281796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1221.2968387182273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11631.774005181513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2326.3548010363024</v>
      </c>
      <c r="M83" s="858"/>
      <c r="N83" s="51"/>
    </row>
    <row r="84" spans="1:14">
      <c r="B84" s="89" t="s">
        <v>973</v>
      </c>
      <c r="C84" s="90"/>
      <c r="D84" s="90"/>
      <c r="E84" s="90"/>
      <c r="F84" s="90"/>
      <c r="G84" s="90"/>
      <c r="H84" s="90"/>
      <c r="I84" s="87"/>
      <c r="J84" s="88"/>
      <c r="K84" s="304">
        <v>0.05</v>
      </c>
      <c r="L84" s="857">
        <f>N78*K84</f>
        <v>581.58870025907561</v>
      </c>
      <c r="M84" s="858"/>
      <c r="N84" s="51"/>
    </row>
    <row r="85" spans="1:14" ht="15.75" thickBot="1">
      <c r="B85" s="91" t="s">
        <v>974</v>
      </c>
      <c r="C85" s="92"/>
      <c r="D85" s="92"/>
      <c r="E85" s="92"/>
      <c r="F85" s="92"/>
      <c r="G85" s="92"/>
      <c r="H85" s="92"/>
      <c r="I85" s="93"/>
      <c r="J85" s="94"/>
      <c r="K85" s="305">
        <v>0.05</v>
      </c>
      <c r="L85" s="859">
        <f>N78*K85</f>
        <v>581.58870025907561</v>
      </c>
      <c r="M85" s="860"/>
      <c r="N85" s="51"/>
    </row>
    <row r="86" spans="1:14" ht="15.75" thickBot="1">
      <c r="B86" s="822" t="s">
        <v>953</v>
      </c>
      <c r="C86" s="823"/>
      <c r="D86" s="823"/>
      <c r="E86" s="823"/>
      <c r="F86" s="823"/>
      <c r="G86" s="823"/>
      <c r="H86" s="823"/>
      <c r="I86" s="823"/>
      <c r="J86" s="823"/>
      <c r="K86" s="823"/>
      <c r="L86" s="823"/>
      <c r="M86" s="824"/>
      <c r="N86" s="52">
        <f>L83+L84+L85</f>
        <v>3489.5322015544539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15121.306206735966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106742.56145620678</v>
      </c>
      <c r="L36" s="270"/>
      <c r="M36" s="271">
        <v>20</v>
      </c>
      <c r="N36" s="272">
        <f>K36/M36</f>
        <v>5337.1280728103393</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67.663750000000007</v>
      </c>
    </row>
    <row r="43" spans="1:14" ht="15.75" thickBot="1">
      <c r="B43" s="822" t="s">
        <v>953</v>
      </c>
      <c r="C43" s="823"/>
      <c r="D43" s="823"/>
      <c r="E43" s="823"/>
      <c r="F43" s="823"/>
      <c r="G43" s="823"/>
      <c r="H43" s="823"/>
      <c r="I43" s="823"/>
      <c r="J43" s="823"/>
      <c r="K43" s="823"/>
      <c r="L43" s="823"/>
      <c r="M43" s="824"/>
      <c r="N43" s="99">
        <f>SUM(N36:N42)</f>
        <v>5404.791822810339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09">
        <f>'900.2'!N78</f>
        <v>938.04069158484742</v>
      </c>
      <c r="M59" s="910"/>
      <c r="N59" s="287">
        <f>K59*L59</f>
        <v>75.043255326787801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75.043255326787801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676.63750000000005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6156.4725781371262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1231.2945156274254</v>
      </c>
      <c r="M83" s="858"/>
      <c r="N83" s="51"/>
    </row>
    <row r="84" spans="1:14">
      <c r="B84" s="89" t="s">
        <v>973</v>
      </c>
      <c r="C84" s="90"/>
      <c r="D84" s="90"/>
      <c r="E84" s="90"/>
      <c r="F84" s="90"/>
      <c r="G84" s="90"/>
      <c r="H84" s="90"/>
      <c r="I84" s="87"/>
      <c r="J84" s="88"/>
      <c r="K84" s="304">
        <v>0.05</v>
      </c>
      <c r="L84" s="857">
        <f>N78*K84</f>
        <v>307.82362890685636</v>
      </c>
      <c r="M84" s="858"/>
      <c r="N84" s="51"/>
    </row>
    <row r="85" spans="1:14" ht="15.75" thickBot="1">
      <c r="B85" s="91" t="s">
        <v>974</v>
      </c>
      <c r="C85" s="92"/>
      <c r="D85" s="92"/>
      <c r="E85" s="92"/>
      <c r="F85" s="92"/>
      <c r="G85" s="92"/>
      <c r="H85" s="92"/>
      <c r="I85" s="93"/>
      <c r="J85" s="94"/>
      <c r="K85" s="305">
        <v>0.05</v>
      </c>
      <c r="L85" s="859">
        <f>N78*K85</f>
        <v>307.82362890685636</v>
      </c>
      <c r="M85" s="860"/>
      <c r="N85" s="51"/>
    </row>
    <row r="86" spans="1:14" ht="15.75" thickBot="1">
      <c r="B86" s="822" t="s">
        <v>953</v>
      </c>
      <c r="C86" s="823"/>
      <c r="D86" s="823"/>
      <c r="E86" s="823"/>
      <c r="F86" s="823"/>
      <c r="G86" s="823"/>
      <c r="H86" s="823"/>
      <c r="I86" s="823"/>
      <c r="J86" s="823"/>
      <c r="K86" s="823"/>
      <c r="L86" s="823"/>
      <c r="M86" s="824"/>
      <c r="N86" s="52">
        <f>L83+L84+L85</f>
        <v>1846.9417734411381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8003.4143515782644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195</v>
      </c>
      <c r="B36" s="871" t="str">
        <f>VLOOKUP(A36,EQUIPOS!A6:D154,3,FALSE)</f>
        <v xml:space="preserve">Equipo de oxicorte, Capacidad de corte: hasta 6´´ (152mm) </v>
      </c>
      <c r="C36" s="872"/>
      <c r="D36" s="872"/>
      <c r="E36" s="872"/>
      <c r="F36" s="872"/>
      <c r="G36" s="872"/>
      <c r="H36" s="873"/>
      <c r="I36" s="267"/>
      <c r="J36" s="268"/>
      <c r="K36" s="269">
        <f>VLOOKUP(A36,EQUIPOS!A6:D161,4,FALSE)</f>
        <v>15764.847500471406</v>
      </c>
      <c r="L36" s="270"/>
      <c r="M36" s="271">
        <v>321</v>
      </c>
      <c r="N36" s="272">
        <f>K36/M36</f>
        <v>49.111674456297216</v>
      </c>
    </row>
    <row r="37" spans="1:14">
      <c r="A37" t="s">
        <v>248</v>
      </c>
      <c r="B37" s="871" t="str">
        <f>VLOOKUP(A37,EQUIPOS!A7:D154,3,FALSE)</f>
        <v>Grúa telescópica de 50 Ton.</v>
      </c>
      <c r="C37" s="872"/>
      <c r="D37" s="872"/>
      <c r="E37" s="872"/>
      <c r="F37" s="872"/>
      <c r="G37" s="872"/>
      <c r="H37" s="873"/>
      <c r="I37" s="267"/>
      <c r="J37" s="268"/>
      <c r="K37" s="269">
        <f>VLOOKUP(A37,EQUIPOS!A7:D162,4,FALSE)</f>
        <v>245507.89134927557</v>
      </c>
      <c r="L37" s="270"/>
      <c r="M37" s="271">
        <v>321</v>
      </c>
      <c r="N37" s="272">
        <f>K37/M37</f>
        <v>764.822091430765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16.863239875389407</v>
      </c>
    </row>
    <row r="43" spans="1:14" ht="15.75" thickBot="1">
      <c r="B43" s="822" t="s">
        <v>953</v>
      </c>
      <c r="C43" s="823"/>
      <c r="D43" s="823"/>
      <c r="E43" s="823"/>
      <c r="F43" s="823"/>
      <c r="G43" s="823"/>
      <c r="H43" s="823"/>
      <c r="I43" s="823"/>
      <c r="J43" s="823"/>
      <c r="K43" s="823"/>
      <c r="L43" s="823"/>
      <c r="M43" s="824"/>
      <c r="N43" s="99">
        <f>SUM(N36:N42)</f>
        <v>830.79700576245159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09">
        <f>VLOOKUP(A59,TRANSPORTE!A5:D120,4,FALSE)</f>
        <v>0.31607169880923475</v>
      </c>
      <c r="M59" s="910"/>
      <c r="N59" s="287">
        <f>K59*L59</f>
        <v>0.31607169880923475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0.31607169880923475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168.63239875389408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999.74547621515489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199.949095243031</v>
      </c>
      <c r="M83" s="858"/>
      <c r="N83" s="51"/>
    </row>
    <row r="84" spans="1:14">
      <c r="B84" s="89" t="s">
        <v>973</v>
      </c>
      <c r="C84" s="90"/>
      <c r="D84" s="90"/>
      <c r="E84" s="90"/>
      <c r="F84" s="90"/>
      <c r="G84" s="90"/>
      <c r="H84" s="90"/>
      <c r="I84" s="87"/>
      <c r="J84" s="88"/>
      <c r="K84" s="304">
        <v>0.05</v>
      </c>
      <c r="L84" s="857">
        <f>N78*K84</f>
        <v>49.987273810757749</v>
      </c>
      <c r="M84" s="858"/>
      <c r="N84" s="51"/>
    </row>
    <row r="85" spans="1:14" ht="15.75" thickBot="1">
      <c r="B85" s="91" t="s">
        <v>974</v>
      </c>
      <c r="C85" s="92"/>
      <c r="D85" s="92"/>
      <c r="E85" s="92"/>
      <c r="F85" s="92"/>
      <c r="G85" s="92"/>
      <c r="H85" s="92"/>
      <c r="I85" s="93"/>
      <c r="J85" s="94"/>
      <c r="K85" s="305">
        <v>0.05</v>
      </c>
      <c r="L85" s="859">
        <f>N78*K85</f>
        <v>49.987273810757749</v>
      </c>
      <c r="M85" s="860"/>
      <c r="N85" s="51"/>
    </row>
    <row r="86" spans="1:14" ht="15.75" thickBot="1">
      <c r="B86" s="822" t="s">
        <v>953</v>
      </c>
      <c r="C86" s="823"/>
      <c r="D86" s="823"/>
      <c r="E86" s="823"/>
      <c r="F86" s="823"/>
      <c r="G86" s="823"/>
      <c r="H86" s="823"/>
      <c r="I86" s="823"/>
      <c r="J86" s="823"/>
      <c r="K86" s="823"/>
      <c r="L86" s="823"/>
      <c r="M86" s="824"/>
      <c r="N86" s="52">
        <f>L83+L84+L85</f>
        <v>299.92364286454648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1299.6691190797014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273</v>
      </c>
      <c r="B36" s="871" t="str">
        <f>VLOOKUP(A36,EQUIPOS!A6:D154,3,FALSE)</f>
        <v>Motosierra, 93.6 cm3 - 7.1 HP, 45-90 cm - 7.9 kg</v>
      </c>
      <c r="C36" s="872"/>
      <c r="D36" s="872"/>
      <c r="E36" s="872"/>
      <c r="F36" s="872"/>
      <c r="G36" s="872"/>
      <c r="H36" s="873"/>
      <c r="I36" s="267"/>
      <c r="J36" s="268"/>
      <c r="K36" s="269">
        <f>VLOOKUP(A36,EQUIPOS!A6:D161,4,FALSE)</f>
        <v>7508.7376527113802</v>
      </c>
      <c r="L36" s="270"/>
      <c r="M36" s="271">
        <v>3</v>
      </c>
      <c r="N36" s="272">
        <f>K36/M36</f>
        <v>2502.9125509037935</v>
      </c>
    </row>
    <row r="37" spans="1:14">
      <c r="A37" s="205" t="s">
        <v>312</v>
      </c>
      <c r="B37" s="871" t="str">
        <f>VLOOKUP(A37,EQUIPOS!A7:D154,3,FALSE)</f>
        <v>Retroexcavadora sobre oruga, potencia 138 HP, balde de 1,5 m3.</v>
      </c>
      <c r="C37" s="872"/>
      <c r="D37" s="872"/>
      <c r="E37" s="872"/>
      <c r="F37" s="872"/>
      <c r="G37" s="872"/>
      <c r="H37" s="873"/>
      <c r="I37" s="267"/>
      <c r="J37" s="268"/>
      <c r="K37" s="269">
        <f>VLOOKUP(A37,EQUIPOS!A7:D162,4,FALSE)</f>
        <v>192136.61062117218</v>
      </c>
      <c r="L37" s="270"/>
      <c r="M37" s="271">
        <v>3</v>
      </c>
      <c r="N37" s="272">
        <f>K37/M37</f>
        <v>64045.536873724057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673.35467419668339</v>
      </c>
    </row>
    <row r="43" spans="1:14" ht="15.75" thickBot="1">
      <c r="B43" s="822" t="s">
        <v>953</v>
      </c>
      <c r="C43" s="823"/>
      <c r="D43" s="823"/>
      <c r="E43" s="823"/>
      <c r="F43" s="823"/>
      <c r="G43" s="823"/>
      <c r="H43" s="823"/>
      <c r="I43" s="823"/>
      <c r="J43" s="823"/>
      <c r="K43" s="823"/>
      <c r="L43" s="823"/>
      <c r="M43" s="824"/>
      <c r="N43" s="99">
        <f>SUM(N36:N42)</f>
        <v>67221.804098824534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09">
        <f>VLOOKUP(A59,TRANSPORTE!A5:D94,4,FALSE)</f>
        <v>1224.8662416957106</v>
      </c>
      <c r="M59" s="910"/>
      <c r="N59" s="287">
        <f>K59*L59</f>
        <v>7349.1974501742643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7349.1974501742643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13467.093483933666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88038.09503293247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17607.619006586494</v>
      </c>
      <c r="M83" s="858"/>
      <c r="N83" s="51"/>
    </row>
    <row r="84" spans="1:14">
      <c r="B84" s="89" t="s">
        <v>973</v>
      </c>
      <c r="C84" s="90"/>
      <c r="D84" s="90"/>
      <c r="E84" s="90"/>
      <c r="F84" s="90"/>
      <c r="G84" s="90"/>
      <c r="H84" s="90"/>
      <c r="I84" s="87"/>
      <c r="J84" s="88"/>
      <c r="K84" s="304">
        <v>0.05</v>
      </c>
      <c r="L84" s="857">
        <f>N78*K84</f>
        <v>4401.9047516466235</v>
      </c>
      <c r="M84" s="858"/>
      <c r="N84" s="51"/>
    </row>
    <row r="85" spans="1:14" ht="15.75" thickBot="1">
      <c r="B85" s="91" t="s">
        <v>974</v>
      </c>
      <c r="C85" s="92"/>
      <c r="D85" s="92"/>
      <c r="E85" s="92"/>
      <c r="F85" s="92"/>
      <c r="G85" s="92"/>
      <c r="H85" s="92"/>
      <c r="I85" s="93"/>
      <c r="J85" s="94"/>
      <c r="K85" s="305">
        <v>0.05</v>
      </c>
      <c r="L85" s="859">
        <f>N78*K85</f>
        <v>4401.9047516466235</v>
      </c>
      <c r="M85" s="860"/>
      <c r="N85" s="51"/>
    </row>
    <row r="86" spans="1:14" ht="15.75" thickBot="1">
      <c r="B86" s="822" t="s">
        <v>953</v>
      </c>
      <c r="C86" s="823"/>
      <c r="D86" s="823"/>
      <c r="E86" s="823"/>
      <c r="F86" s="823"/>
      <c r="G86" s="823"/>
      <c r="H86" s="823"/>
      <c r="I86" s="823"/>
      <c r="J86" s="823"/>
      <c r="K86" s="823"/>
      <c r="L86" s="823"/>
      <c r="M86" s="824"/>
      <c r="N86" s="52">
        <f>L83+L84+L85</f>
        <v>26411.428509879741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114449.52354281221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195</v>
      </c>
      <c r="B36" s="871" t="str">
        <f>VLOOKUP(A36,EQUIPOS!A6:D154,3,FALSE)</f>
        <v xml:space="preserve">Equipo de oxicorte, Capacidad de corte: hasta 6´´ (152mm) </v>
      </c>
      <c r="C36" s="872"/>
      <c r="D36" s="872"/>
      <c r="E36" s="872"/>
      <c r="F36" s="872"/>
      <c r="G36" s="872"/>
      <c r="H36" s="873"/>
      <c r="I36" s="267"/>
      <c r="J36" s="268"/>
      <c r="K36" s="269">
        <f>VLOOKUP(A36,EQUIPOS!A6:D161,4,FALSE)</f>
        <v>15764.847500471406</v>
      </c>
      <c r="L36" s="270"/>
      <c r="M36" s="271">
        <v>4</v>
      </c>
      <c r="N36" s="272">
        <f>K36/M36</f>
        <v>3941.2118751178514</v>
      </c>
    </row>
    <row r="37" spans="1:14">
      <c r="A37" s="108" t="s">
        <v>248</v>
      </c>
      <c r="B37" s="871" t="str">
        <f>VLOOKUP(A37,EQUIPOS!A7:D154,3,FALSE)</f>
        <v>Grúa telescópica de 50 Ton.</v>
      </c>
      <c r="C37" s="872"/>
      <c r="D37" s="872"/>
      <c r="E37" s="872"/>
      <c r="F37" s="872"/>
      <c r="G37" s="872"/>
      <c r="H37" s="873"/>
      <c r="I37" s="267"/>
      <c r="J37" s="268"/>
      <c r="K37" s="269">
        <f>VLOOKUP(A37,EQUIPOS!A7:D162,4,FALSE)</f>
        <v>245507.89134927557</v>
      </c>
      <c r="L37" s="270"/>
      <c r="M37" s="271">
        <v>4</v>
      </c>
      <c r="N37" s="272">
        <f>K37/M37</f>
        <v>61376.972837318892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1010.0320112950249</v>
      </c>
    </row>
    <row r="43" spans="1:14" ht="15.75" thickBot="1">
      <c r="B43" s="822" t="s">
        <v>953</v>
      </c>
      <c r="C43" s="823"/>
      <c r="D43" s="823"/>
      <c r="E43" s="823"/>
      <c r="F43" s="823"/>
      <c r="G43" s="823"/>
      <c r="H43" s="823"/>
      <c r="I43" s="823"/>
      <c r="J43" s="823"/>
      <c r="K43" s="823"/>
      <c r="L43" s="823"/>
      <c r="M43" s="824"/>
      <c r="N43" s="99">
        <f>SUM(N36:N42)</f>
        <v>66328.216723731763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09">
        <f>VLOOKUP(A59,TRANSPORTE!A5:D117,4,FALSE)</f>
        <v>0.44885003926478911</v>
      </c>
      <c r="M59" s="910"/>
      <c r="N59" s="287">
        <f>K59*L59</f>
        <v>0.44885003926478911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0.44885003926478911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76428.98568672128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15285.797137344256</v>
      </c>
      <c r="M83" s="858"/>
      <c r="N83" s="51"/>
    </row>
    <row r="84" spans="1:14">
      <c r="B84" s="89" t="s">
        <v>973</v>
      </c>
      <c r="C84" s="90"/>
      <c r="D84" s="90"/>
      <c r="E84" s="90"/>
      <c r="F84" s="90"/>
      <c r="G84" s="90"/>
      <c r="H84" s="90"/>
      <c r="I84" s="87"/>
      <c r="J84" s="88"/>
      <c r="K84" s="304">
        <v>0.05</v>
      </c>
      <c r="L84" s="857">
        <f>N78*K84</f>
        <v>3821.449284336064</v>
      </c>
      <c r="M84" s="858"/>
      <c r="N84" s="51"/>
    </row>
    <row r="85" spans="1:14" ht="15.75" thickBot="1">
      <c r="B85" s="91" t="s">
        <v>974</v>
      </c>
      <c r="C85" s="92"/>
      <c r="D85" s="92"/>
      <c r="E85" s="92"/>
      <c r="F85" s="92"/>
      <c r="G85" s="92"/>
      <c r="H85" s="92"/>
      <c r="I85" s="93"/>
      <c r="J85" s="94"/>
      <c r="K85" s="305">
        <v>0.05</v>
      </c>
      <c r="L85" s="859">
        <f>N78*K85</f>
        <v>3821.449284336064</v>
      </c>
      <c r="M85" s="860"/>
      <c r="N85" s="51"/>
    </row>
    <row r="86" spans="1:14" ht="15.75" thickBot="1">
      <c r="B86" s="822" t="s">
        <v>953</v>
      </c>
      <c r="C86" s="823"/>
      <c r="D86" s="823"/>
      <c r="E86" s="823"/>
      <c r="F86" s="823"/>
      <c r="G86" s="823"/>
      <c r="H86" s="823"/>
      <c r="I86" s="823"/>
      <c r="J86" s="823"/>
      <c r="K86" s="823"/>
      <c r="L86" s="823"/>
      <c r="M86" s="824"/>
      <c r="N86" s="52">
        <f>L83+L84+L85</f>
        <v>22928.695706016384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99357.681392737664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101939.14619067745</v>
      </c>
      <c r="L36" s="270"/>
      <c r="M36" s="271">
        <v>5</v>
      </c>
      <c r="N36" s="272">
        <f>K36/M36</f>
        <v>20387.829238135491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107.474121807204</v>
      </c>
    </row>
    <row r="43" spans="1:14" ht="15.75" thickBot="1">
      <c r="B43" s="822" t="s">
        <v>953</v>
      </c>
      <c r="C43" s="823"/>
      <c r="D43" s="823"/>
      <c r="E43" s="823"/>
      <c r="F43" s="823"/>
      <c r="G43" s="823"/>
      <c r="H43" s="823"/>
      <c r="I43" s="823"/>
      <c r="J43" s="823"/>
      <c r="K43" s="823"/>
      <c r="L43" s="823"/>
      <c r="M43" s="824"/>
      <c r="N43" s="99">
        <f>SUM(N36:N42)</f>
        <v>20495.303359942696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09">
        <f>VLOOKUP(A59,TRANSPORTE!A5:D94,4,FALSE)</f>
        <v>1224.8662416957106</v>
      </c>
      <c r="M59" s="910"/>
      <c r="N59" s="287">
        <f>K59*L59</f>
        <v>859.85610167038885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859.85610167038885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5373.7060903601996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26728.865551973286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5345.7731103946571</v>
      </c>
      <c r="M83" s="858"/>
      <c r="N83" s="51"/>
    </row>
    <row r="84" spans="1:14">
      <c r="B84" s="89" t="s">
        <v>973</v>
      </c>
      <c r="C84" s="90"/>
      <c r="D84" s="90"/>
      <c r="E84" s="90"/>
      <c r="F84" s="90"/>
      <c r="G84" s="90"/>
      <c r="H84" s="90"/>
      <c r="I84" s="87"/>
      <c r="J84" s="88"/>
      <c r="K84" s="304">
        <v>0.05</v>
      </c>
      <c r="L84" s="857">
        <f>N78*K84</f>
        <v>1336.4432775986643</v>
      </c>
      <c r="M84" s="858"/>
      <c r="N84" s="51"/>
    </row>
    <row r="85" spans="1:14" ht="15.75" thickBot="1">
      <c r="B85" s="91" t="s">
        <v>974</v>
      </c>
      <c r="C85" s="92"/>
      <c r="D85" s="92"/>
      <c r="E85" s="92"/>
      <c r="F85" s="92"/>
      <c r="G85" s="92"/>
      <c r="H85" s="92"/>
      <c r="I85" s="93"/>
      <c r="J85" s="94"/>
      <c r="K85" s="305">
        <v>0.05</v>
      </c>
      <c r="L85" s="859">
        <f>N78*K85</f>
        <v>1336.4432775986643</v>
      </c>
      <c r="M85" s="860"/>
      <c r="N85" s="51"/>
    </row>
    <row r="86" spans="1:14" ht="15.75" thickBot="1">
      <c r="B86" s="822" t="s">
        <v>953</v>
      </c>
      <c r="C86" s="823"/>
      <c r="D86" s="823"/>
      <c r="E86" s="823"/>
      <c r="F86" s="823"/>
      <c r="G86" s="823"/>
      <c r="H86" s="823"/>
      <c r="I86" s="823"/>
      <c r="J86" s="823"/>
      <c r="K86" s="823"/>
      <c r="L86" s="823"/>
      <c r="M86" s="824"/>
      <c r="N86" s="52">
        <f>L83+L84+L85</f>
        <v>8018.6596655919857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34747.525217565271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101939.14619067745</v>
      </c>
      <c r="L36" s="270"/>
      <c r="M36" s="271">
        <v>4</v>
      </c>
      <c r="N36" s="272">
        <f>K36/M36</f>
        <v>25484.786547669362</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67.663750000000007</v>
      </c>
    </row>
    <row r="43" spans="1:14" ht="15.75" thickBot="1">
      <c r="B43" s="822" t="s">
        <v>953</v>
      </c>
      <c r="C43" s="823"/>
      <c r="D43" s="823"/>
      <c r="E43" s="823"/>
      <c r="F43" s="823"/>
      <c r="G43" s="823"/>
      <c r="H43" s="823"/>
      <c r="I43" s="823"/>
      <c r="J43" s="823"/>
      <c r="K43" s="823"/>
      <c r="L43" s="823"/>
      <c r="M43" s="824"/>
      <c r="N43" s="99">
        <f>SUM(N36:N42)</f>
        <v>25552.450297669362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09">
        <f>VLOOKUP(A59,TRANSPORTE!A5:D94,4,FALSE)</f>
        <v>1224.8662416957106</v>
      </c>
      <c r="M59" s="910"/>
      <c r="N59" s="287">
        <f>K59*L59</f>
        <v>3711.3447123380029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3711.3447123380029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3383.1875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32646.982510007365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6529.396502001473</v>
      </c>
      <c r="M83" s="858"/>
      <c r="N83" s="51"/>
    </row>
    <row r="84" spans="1:14">
      <c r="B84" s="89" t="s">
        <v>973</v>
      </c>
      <c r="C84" s="90"/>
      <c r="D84" s="90"/>
      <c r="E84" s="90"/>
      <c r="F84" s="90"/>
      <c r="G84" s="90"/>
      <c r="H84" s="90"/>
      <c r="I84" s="87"/>
      <c r="J84" s="88"/>
      <c r="K84" s="304">
        <v>0.05</v>
      </c>
      <c r="L84" s="857">
        <f>N78*K84</f>
        <v>1632.3491255003682</v>
      </c>
      <c r="M84" s="858"/>
      <c r="N84" s="51"/>
    </row>
    <row r="85" spans="1:14" ht="15.75" thickBot="1">
      <c r="B85" s="91" t="s">
        <v>974</v>
      </c>
      <c r="C85" s="92"/>
      <c r="D85" s="92"/>
      <c r="E85" s="92"/>
      <c r="F85" s="92"/>
      <c r="G85" s="92"/>
      <c r="H85" s="92"/>
      <c r="I85" s="93"/>
      <c r="J85" s="94"/>
      <c r="K85" s="305">
        <v>0.05</v>
      </c>
      <c r="L85" s="859">
        <f>N78*K85</f>
        <v>1632.3491255003682</v>
      </c>
      <c r="M85" s="860"/>
      <c r="N85" s="51"/>
    </row>
    <row r="86" spans="1:14" ht="15.75" thickBot="1">
      <c r="B86" s="822" t="s">
        <v>953</v>
      </c>
      <c r="C86" s="823"/>
      <c r="D86" s="823"/>
      <c r="E86" s="823"/>
      <c r="F86" s="823"/>
      <c r="G86" s="823"/>
      <c r="H86" s="823"/>
      <c r="I86" s="823"/>
      <c r="J86" s="823"/>
      <c r="K86" s="823"/>
      <c r="L86" s="823"/>
      <c r="M86" s="824"/>
      <c r="N86" s="52">
        <f>L83+L84+L85</f>
        <v>9794.0947530022095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42441.077263009574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144.34933333333333</v>
      </c>
    </row>
    <row r="43" spans="1:14" ht="15.75" thickBot="1">
      <c r="B43" s="822" t="s">
        <v>953</v>
      </c>
      <c r="C43" s="823"/>
      <c r="D43" s="823"/>
      <c r="E43" s="823"/>
      <c r="F43" s="823"/>
      <c r="G43" s="823"/>
      <c r="H43" s="823"/>
      <c r="I43" s="823"/>
      <c r="J43" s="823"/>
      <c r="K43" s="823"/>
      <c r="L43" s="823"/>
      <c r="M43" s="824"/>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1443.4933333333333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317.56853333333333</v>
      </c>
      <c r="M83" s="858"/>
      <c r="N83" s="51"/>
    </row>
    <row r="84" spans="1:14">
      <c r="B84" s="89" t="s">
        <v>973</v>
      </c>
      <c r="C84" s="90"/>
      <c r="D84" s="90"/>
      <c r="E84" s="90"/>
      <c r="F84" s="90"/>
      <c r="G84" s="90"/>
      <c r="H84" s="90"/>
      <c r="I84" s="87"/>
      <c r="J84" s="88"/>
      <c r="K84" s="304">
        <v>0.05</v>
      </c>
      <c r="L84" s="857">
        <f>N78*K84</f>
        <v>79.392133333333334</v>
      </c>
      <c r="M84" s="858"/>
      <c r="N84" s="51"/>
    </row>
    <row r="85" spans="1:14" ht="15.75" thickBot="1">
      <c r="B85" s="91" t="s">
        <v>974</v>
      </c>
      <c r="C85" s="92"/>
      <c r="D85" s="92"/>
      <c r="E85" s="92"/>
      <c r="F85" s="92"/>
      <c r="G85" s="92"/>
      <c r="H85" s="92"/>
      <c r="I85" s="93"/>
      <c r="J85" s="94"/>
      <c r="K85" s="305">
        <v>0.05</v>
      </c>
      <c r="L85" s="859">
        <f>N78*K85</f>
        <v>79.392133333333334</v>
      </c>
      <c r="M85" s="860"/>
      <c r="N85" s="51"/>
    </row>
    <row r="86" spans="1:14" ht="15.75" thickBot="1">
      <c r="B86" s="822" t="s">
        <v>953</v>
      </c>
      <c r="C86" s="823"/>
      <c r="D86" s="823"/>
      <c r="E86" s="823"/>
      <c r="F86" s="823"/>
      <c r="G86" s="823"/>
      <c r="H86" s="823"/>
      <c r="I86" s="823"/>
      <c r="J86" s="823"/>
      <c r="K86" s="823"/>
      <c r="L86" s="823"/>
      <c r="M86" s="824"/>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197473.73869398251</v>
      </c>
      <c r="L36" s="270"/>
      <c r="M36" s="271">
        <v>3</v>
      </c>
      <c r="N36" s="272">
        <f>K36/M36</f>
        <v>65824.579564660831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90.218333333333348</v>
      </c>
    </row>
    <row r="43" spans="1:14" ht="15.75" thickBot="1">
      <c r="B43" s="822" t="s">
        <v>953</v>
      </c>
      <c r="C43" s="823"/>
      <c r="D43" s="823"/>
      <c r="E43" s="823"/>
      <c r="F43" s="823"/>
      <c r="G43" s="823"/>
      <c r="H43" s="823"/>
      <c r="I43" s="823"/>
      <c r="J43" s="823"/>
      <c r="K43" s="823"/>
      <c r="L43" s="823"/>
      <c r="M43" s="824"/>
      <c r="N43" s="99">
        <f>SUM(N36:N42)</f>
        <v>65914.797897994169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1360.6222501503187</v>
      </c>
      <c r="M59" s="910"/>
      <c r="N59" s="287">
        <f>K59*L59</f>
        <v>2313.0578252555415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2313.0578252555415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9021.8333333333339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77249.68905658304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15449.937811316609</v>
      </c>
      <c r="M83" s="858"/>
      <c r="N83" s="51"/>
    </row>
    <row r="84" spans="1:14">
      <c r="B84" s="89" t="s">
        <v>973</v>
      </c>
      <c r="C84" s="90"/>
      <c r="D84" s="90"/>
      <c r="E84" s="90"/>
      <c r="F84" s="90"/>
      <c r="G84" s="90"/>
      <c r="H84" s="90"/>
      <c r="I84" s="87"/>
      <c r="J84" s="88"/>
      <c r="K84" s="304">
        <v>0.05</v>
      </c>
      <c r="L84" s="857">
        <f>N78*K84</f>
        <v>3862.4844528291524</v>
      </c>
      <c r="M84" s="858"/>
      <c r="N84" s="51"/>
    </row>
    <row r="85" spans="1:14" ht="15.75" thickBot="1">
      <c r="B85" s="91" t="s">
        <v>974</v>
      </c>
      <c r="C85" s="92"/>
      <c r="D85" s="92"/>
      <c r="E85" s="92"/>
      <c r="F85" s="92"/>
      <c r="G85" s="92"/>
      <c r="H85" s="92"/>
      <c r="I85" s="93"/>
      <c r="J85" s="94"/>
      <c r="K85" s="305">
        <v>0.05</v>
      </c>
      <c r="L85" s="859">
        <f>N78*K85</f>
        <v>3862.4844528291524</v>
      </c>
      <c r="M85" s="860"/>
      <c r="N85" s="51"/>
    </row>
    <row r="86" spans="1:14" ht="15.75" thickBot="1">
      <c r="B86" s="822" t="s">
        <v>953</v>
      </c>
      <c r="C86" s="823"/>
      <c r="D86" s="823"/>
      <c r="E86" s="823"/>
      <c r="F86" s="823"/>
      <c r="G86" s="823"/>
      <c r="H86" s="823"/>
      <c r="I86" s="823"/>
      <c r="J86" s="823"/>
      <c r="K86" s="823"/>
      <c r="L86" s="823"/>
      <c r="M86" s="824"/>
      <c r="N86" s="52">
        <f>L83+L84+L85</f>
        <v>23174.906716974911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100424.59577355796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197473.73869398251</v>
      </c>
      <c r="L36" s="270"/>
      <c r="M36" s="271">
        <v>3</v>
      </c>
      <c r="N36" s="272">
        <f>K36/M36</f>
        <v>65824.579564660831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90.218333333333348</v>
      </c>
    </row>
    <row r="43" spans="1:14" ht="15.75" thickBot="1">
      <c r="B43" s="822" t="s">
        <v>953</v>
      </c>
      <c r="C43" s="823"/>
      <c r="D43" s="823"/>
      <c r="E43" s="823"/>
      <c r="F43" s="823"/>
      <c r="G43" s="823"/>
      <c r="H43" s="823"/>
      <c r="I43" s="823"/>
      <c r="J43" s="823"/>
      <c r="K43" s="823"/>
      <c r="L43" s="823"/>
      <c r="M43" s="824"/>
      <c r="N43" s="99">
        <f>SUM(N36:N42)</f>
        <v>65914.797897994169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1360.6222501503187</v>
      </c>
      <c r="M59" s="910"/>
      <c r="N59" s="287">
        <f>K59*L59</f>
        <v>2313.0578252555415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2313.0578252555415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9021.8333333333339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77249.68905658304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15449.937811316609</v>
      </c>
      <c r="M83" s="858"/>
      <c r="N83" s="51"/>
    </row>
    <row r="84" spans="1:14">
      <c r="B84" s="89" t="s">
        <v>973</v>
      </c>
      <c r="C84" s="90"/>
      <c r="D84" s="90"/>
      <c r="E84" s="90"/>
      <c r="F84" s="90"/>
      <c r="G84" s="90"/>
      <c r="H84" s="90"/>
      <c r="I84" s="87"/>
      <c r="J84" s="88"/>
      <c r="K84" s="304">
        <v>0.05</v>
      </c>
      <c r="L84" s="857">
        <f>N78*K84</f>
        <v>3862.4844528291524</v>
      </c>
      <c r="M84" s="858"/>
      <c r="N84" s="51"/>
    </row>
    <row r="85" spans="1:14" ht="15.75" thickBot="1">
      <c r="B85" s="91" t="s">
        <v>974</v>
      </c>
      <c r="C85" s="92"/>
      <c r="D85" s="92"/>
      <c r="E85" s="92"/>
      <c r="F85" s="92"/>
      <c r="G85" s="92"/>
      <c r="H85" s="92"/>
      <c r="I85" s="93"/>
      <c r="J85" s="94"/>
      <c r="K85" s="305">
        <v>0.05</v>
      </c>
      <c r="L85" s="859">
        <f>N78*K85</f>
        <v>3862.4844528291524</v>
      </c>
      <c r="M85" s="860"/>
      <c r="N85" s="51"/>
    </row>
    <row r="86" spans="1:14" ht="15.75" thickBot="1">
      <c r="B86" s="822" t="s">
        <v>953</v>
      </c>
      <c r="C86" s="823"/>
      <c r="D86" s="823"/>
      <c r="E86" s="823"/>
      <c r="F86" s="823"/>
      <c r="G86" s="823"/>
      <c r="H86" s="823"/>
      <c r="I86" s="823"/>
      <c r="J86" s="823"/>
      <c r="K86" s="823"/>
      <c r="L86" s="823"/>
      <c r="M86" s="824"/>
      <c r="N86" s="52">
        <f>L83+L84+L85</f>
        <v>23174.906716974911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100424.59577355796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192136.61062117218</v>
      </c>
      <c r="L36" s="270"/>
      <c r="M36" s="271">
        <v>45</v>
      </c>
      <c r="N36" s="272">
        <f>K36/M36</f>
        <v>4269.7024582482709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1.5036388888888887</v>
      </c>
    </row>
    <row r="43" spans="1:14" ht="15.75" thickBot="1">
      <c r="B43" s="822" t="s">
        <v>953</v>
      </c>
      <c r="C43" s="823"/>
      <c r="D43" s="823"/>
      <c r="E43" s="823"/>
      <c r="F43" s="823"/>
      <c r="G43" s="823"/>
      <c r="H43" s="823"/>
      <c r="I43" s="823"/>
      <c r="J43" s="823"/>
      <c r="K43" s="823"/>
      <c r="L43" s="823"/>
      <c r="M43" s="824"/>
      <c r="N43" s="99">
        <f>SUM(N36:N42)</f>
        <v>4271.2060971371602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09">
        <f>VLOOKUP(A59,TRANSPORTE!A6:D117,4,FALSE)</f>
        <v>0.44885003926478911</v>
      </c>
      <c r="M59" s="910"/>
      <c r="N59" s="287">
        <f>K59*L59</f>
        <v>16.023946401752973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16.023946401752973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150.36388888888888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4437.5939324278024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887.51878648556055</v>
      </c>
      <c r="M83" s="858"/>
      <c r="N83" s="51"/>
    </row>
    <row r="84" spans="1:14">
      <c r="B84" s="89" t="s">
        <v>973</v>
      </c>
      <c r="C84" s="90"/>
      <c r="D84" s="90"/>
      <c r="E84" s="90"/>
      <c r="F84" s="90"/>
      <c r="G84" s="90"/>
      <c r="H84" s="90"/>
      <c r="I84" s="87"/>
      <c r="J84" s="88"/>
      <c r="K84" s="304">
        <v>0.05</v>
      </c>
      <c r="L84" s="857">
        <f>N78*K84</f>
        <v>221.87969662139014</v>
      </c>
      <c r="M84" s="858"/>
      <c r="N84" s="51"/>
    </row>
    <row r="85" spans="1:14" ht="15.75" thickBot="1">
      <c r="B85" s="91" t="s">
        <v>974</v>
      </c>
      <c r="C85" s="92"/>
      <c r="D85" s="92"/>
      <c r="E85" s="92"/>
      <c r="F85" s="92"/>
      <c r="G85" s="92"/>
      <c r="H85" s="92"/>
      <c r="I85" s="93"/>
      <c r="J85" s="94"/>
      <c r="K85" s="305">
        <v>0.05</v>
      </c>
      <c r="L85" s="859">
        <f>N78*K85</f>
        <v>221.87969662139014</v>
      </c>
      <c r="M85" s="860"/>
      <c r="N85" s="51"/>
    </row>
    <row r="86" spans="1:14" ht="15.75" thickBot="1">
      <c r="B86" s="822" t="s">
        <v>953</v>
      </c>
      <c r="C86" s="823"/>
      <c r="D86" s="823"/>
      <c r="E86" s="823"/>
      <c r="F86" s="823"/>
      <c r="G86" s="823"/>
      <c r="H86" s="823"/>
      <c r="I86" s="823"/>
      <c r="J86" s="823"/>
      <c r="K86" s="823"/>
      <c r="L86" s="823"/>
      <c r="M86" s="824"/>
      <c r="N86" s="52">
        <f>L83+L84+L85</f>
        <v>1331.2781797283408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5768.872112156143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60.145555555555553</v>
      </c>
    </row>
    <row r="43" spans="1:14" ht="15.75" thickBot="1">
      <c r="B43" s="822" t="s">
        <v>953</v>
      </c>
      <c r="C43" s="823"/>
      <c r="D43" s="823"/>
      <c r="E43" s="823"/>
      <c r="F43" s="823"/>
      <c r="G43" s="823"/>
      <c r="H43" s="823"/>
      <c r="I43" s="823"/>
      <c r="J43" s="823"/>
      <c r="K43" s="823"/>
      <c r="L43" s="823"/>
      <c r="M43" s="824"/>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09">
        <f>VLOOKUP(A59,TRANSPORTE!A6:D117,4,FALSE)</f>
        <v>0.44885003926478911</v>
      </c>
      <c r="M59" s="910"/>
      <c r="N59" s="287">
        <f>K59*L59</f>
        <v>4.600712902464088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4.600712902464088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601.45555555555552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666.20182401357511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133.24036480271502</v>
      </c>
      <c r="M83" s="858"/>
      <c r="N83" s="51"/>
    </row>
    <row r="84" spans="1:14">
      <c r="B84" s="89" t="s">
        <v>973</v>
      </c>
      <c r="C84" s="90"/>
      <c r="D84" s="90"/>
      <c r="E84" s="90"/>
      <c r="F84" s="90"/>
      <c r="G84" s="90"/>
      <c r="H84" s="90"/>
      <c r="I84" s="87"/>
      <c r="J84" s="88"/>
      <c r="K84" s="304">
        <v>0.05</v>
      </c>
      <c r="L84" s="857">
        <f>N78*K84</f>
        <v>33.310091200678755</v>
      </c>
      <c r="M84" s="858"/>
      <c r="N84" s="51"/>
    </row>
    <row r="85" spans="1:14" ht="15.75" thickBot="1">
      <c r="B85" s="91" t="s">
        <v>974</v>
      </c>
      <c r="C85" s="92"/>
      <c r="D85" s="92"/>
      <c r="E85" s="92"/>
      <c r="F85" s="92"/>
      <c r="G85" s="92"/>
      <c r="H85" s="92"/>
      <c r="I85" s="93"/>
      <c r="J85" s="94"/>
      <c r="K85" s="305">
        <v>0.05</v>
      </c>
      <c r="L85" s="859">
        <f>N78*K85</f>
        <v>33.310091200678755</v>
      </c>
      <c r="M85" s="860"/>
      <c r="N85" s="51"/>
    </row>
    <row r="86" spans="1:14" ht="15.75" thickBot="1">
      <c r="B86" s="822" t="s">
        <v>953</v>
      </c>
      <c r="C86" s="823"/>
      <c r="D86" s="823"/>
      <c r="E86" s="823"/>
      <c r="F86" s="823"/>
      <c r="G86" s="823"/>
      <c r="H86" s="823"/>
      <c r="I86" s="823"/>
      <c r="J86" s="823"/>
      <c r="K86" s="823"/>
      <c r="L86" s="823"/>
      <c r="M86" s="824"/>
      <c r="N86" s="52">
        <f>L83+L84+L85</f>
        <v>199.86054720407253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866.06237121764764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192136.61062117218</v>
      </c>
      <c r="L36" s="270"/>
      <c r="M36" s="271">
        <v>45</v>
      </c>
      <c r="N36" s="272">
        <f>K36/M36</f>
        <v>4269.7024582482709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1.5036388888888887</v>
      </c>
    </row>
    <row r="43" spans="1:14" ht="15.75" thickBot="1">
      <c r="B43" s="822" t="s">
        <v>953</v>
      </c>
      <c r="C43" s="823"/>
      <c r="D43" s="823"/>
      <c r="E43" s="823"/>
      <c r="F43" s="823"/>
      <c r="G43" s="823"/>
      <c r="H43" s="823"/>
      <c r="I43" s="823"/>
      <c r="J43" s="823"/>
      <c r="K43" s="823"/>
      <c r="L43" s="823"/>
      <c r="M43" s="824"/>
      <c r="N43" s="99">
        <f>SUM(N36:N42)</f>
        <v>4271.2060971371602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09">
        <f>VLOOKUP(A59,TRANSPORTE!A6:D117,4,FALSE)</f>
        <v>784.69711371022254</v>
      </c>
      <c r="M59" s="910"/>
      <c r="N59" s="287">
        <f>K59*L59</f>
        <v>635.99308717656675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635.99308717656675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150.36388888888888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5057.5630732026157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1011.5126146405232</v>
      </c>
      <c r="M83" s="858"/>
      <c r="N83" s="51"/>
    </row>
    <row r="84" spans="1:14">
      <c r="B84" s="89" t="s">
        <v>973</v>
      </c>
      <c r="C84" s="90"/>
      <c r="D84" s="90"/>
      <c r="E84" s="90"/>
      <c r="F84" s="90"/>
      <c r="G84" s="90"/>
      <c r="H84" s="90"/>
      <c r="I84" s="87"/>
      <c r="J84" s="88"/>
      <c r="K84" s="304">
        <v>0.05</v>
      </c>
      <c r="L84" s="857">
        <f>N78*K84</f>
        <v>252.87815366013081</v>
      </c>
      <c r="M84" s="858"/>
      <c r="N84" s="51"/>
    </row>
    <row r="85" spans="1:14" ht="15.75" thickBot="1">
      <c r="B85" s="91" t="s">
        <v>974</v>
      </c>
      <c r="C85" s="92"/>
      <c r="D85" s="92"/>
      <c r="E85" s="92"/>
      <c r="F85" s="92"/>
      <c r="G85" s="92"/>
      <c r="H85" s="92"/>
      <c r="I85" s="93"/>
      <c r="J85" s="94"/>
      <c r="K85" s="305">
        <v>0.05</v>
      </c>
      <c r="L85" s="859">
        <f>N78*K85</f>
        <v>252.87815366013081</v>
      </c>
      <c r="M85" s="860"/>
      <c r="N85" s="51"/>
    </row>
    <row r="86" spans="1:14" ht="15.75" thickBot="1">
      <c r="B86" s="822" t="s">
        <v>953</v>
      </c>
      <c r="C86" s="823"/>
      <c r="D86" s="823"/>
      <c r="E86" s="823"/>
      <c r="F86" s="823"/>
      <c r="G86" s="823"/>
      <c r="H86" s="823"/>
      <c r="I86" s="823"/>
      <c r="J86" s="823"/>
      <c r="K86" s="823"/>
      <c r="L86" s="823"/>
      <c r="M86" s="824"/>
      <c r="N86" s="52">
        <f>L83+L84+L85</f>
        <v>1517.2689219607851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6574.8319951634003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VLOOKUP(A36,EQUIPOS!A5:D154,4,FALSE)</f>
        <v>213485.12291241356</v>
      </c>
      <c r="L36" s="270"/>
      <c r="M36" s="271">
        <v>0.625</v>
      </c>
      <c r="N36" s="272">
        <f>K36/M36</f>
        <v>341576.19665986171</v>
      </c>
    </row>
    <row r="37" spans="1:14">
      <c r="A37" s="108" t="s">
        <v>241</v>
      </c>
      <c r="B37" s="871" t="str">
        <f>VLOOKUP(A37,EQUIPOS!A7:D154,3,FALSE)</f>
        <v>Grúa (capacidad 15 ton)</v>
      </c>
      <c r="C37" s="872"/>
      <c r="D37" s="872"/>
      <c r="E37" s="872"/>
      <c r="F37" s="872"/>
      <c r="G37" s="872"/>
      <c r="H37" s="873"/>
      <c r="I37" s="267"/>
      <c r="J37" s="268"/>
      <c r="K37" s="269">
        <f>VLOOKUP(A37,EQUIPOS!A6:D154,4,FALSE)</f>
        <v>171855.52394449292</v>
      </c>
      <c r="L37" s="270"/>
      <c r="M37" s="271">
        <v>0.625</v>
      </c>
      <c r="N37" s="272">
        <f>K37/M37</f>
        <v>274968.83831118868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2706.55</v>
      </c>
    </row>
    <row r="43" spans="1:14" ht="15.75" thickBot="1">
      <c r="B43" s="822" t="s">
        <v>953</v>
      </c>
      <c r="C43" s="823"/>
      <c r="D43" s="823"/>
      <c r="E43" s="823"/>
      <c r="F43" s="823"/>
      <c r="G43" s="823"/>
      <c r="H43" s="823"/>
      <c r="I43" s="823"/>
      <c r="J43" s="823"/>
      <c r="K43" s="823"/>
      <c r="L43" s="823"/>
      <c r="M43" s="824"/>
      <c r="N43" s="394">
        <f>SUM(N36:N42)</f>
        <v>619251.5849710505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864.99352312703365</v>
      </c>
      <c r="N48" s="272">
        <f>K48*M48</f>
        <v>8649.9352312703359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12597.3767333902</v>
      </c>
      <c r="N49" s="272">
        <f>K49*M49</f>
        <v>12597.3767333902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1964.8908824522489</v>
      </c>
      <c r="N50" s="272">
        <f>K50*M50</f>
        <v>1964.8908824522489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192028.56213420146</v>
      </c>
      <c r="N51" s="272">
        <f>K51*M51</f>
        <v>384057.12426840293</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407269.32711551571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1080651.9120865662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216130.38241731326</v>
      </c>
      <c r="M83" s="858"/>
      <c r="N83" s="51"/>
    </row>
    <row r="84" spans="1:14">
      <c r="B84" s="89" t="s">
        <v>973</v>
      </c>
      <c r="C84" s="90"/>
      <c r="D84" s="90"/>
      <c r="E84" s="90"/>
      <c r="F84" s="90"/>
      <c r="G84" s="90"/>
      <c r="H84" s="90"/>
      <c r="I84" s="87"/>
      <c r="J84" s="88"/>
      <c r="K84" s="304">
        <v>0.05</v>
      </c>
      <c r="L84" s="857">
        <f>N78*K84</f>
        <v>54032.595604328315</v>
      </c>
      <c r="M84" s="858"/>
      <c r="N84" s="51"/>
    </row>
    <row r="85" spans="1:14" ht="15.75" thickBot="1">
      <c r="B85" s="91" t="s">
        <v>974</v>
      </c>
      <c r="C85" s="92"/>
      <c r="D85" s="92"/>
      <c r="E85" s="92"/>
      <c r="F85" s="92"/>
      <c r="G85" s="92"/>
      <c r="H85" s="92"/>
      <c r="I85" s="93"/>
      <c r="J85" s="94"/>
      <c r="K85" s="305">
        <v>0.05</v>
      </c>
      <c r="L85" s="859">
        <f>N78*K85</f>
        <v>54032.595604328315</v>
      </c>
      <c r="M85" s="860"/>
      <c r="N85" s="51"/>
    </row>
    <row r="86" spans="1:14" ht="15.75" thickBot="1">
      <c r="B86" s="822" t="s">
        <v>953</v>
      </c>
      <c r="C86" s="823"/>
      <c r="D86" s="823"/>
      <c r="E86" s="823"/>
      <c r="F86" s="823"/>
      <c r="G86" s="823"/>
      <c r="H86" s="823"/>
      <c r="I86" s="823"/>
      <c r="J86" s="823"/>
      <c r="K86" s="823"/>
      <c r="L86" s="823"/>
      <c r="M86" s="824"/>
      <c r="N86" s="52">
        <f>L83+L84+L85</f>
        <v>324195.57362596988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1404847.4857125361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213485.12291241356</v>
      </c>
      <c r="L36" s="270"/>
      <c r="M36" s="271">
        <v>0.5</v>
      </c>
      <c r="N36" s="272">
        <f>K36/M36</f>
        <v>426970.24582482711</v>
      </c>
    </row>
    <row r="37" spans="1:14">
      <c r="A37" s="108" t="s">
        <v>241</v>
      </c>
      <c r="B37" s="871" t="str">
        <f>VLOOKUP(A37,EQUIPOS!A7:D154,3,FALSE)</f>
        <v>Grúa (capacidad 15 ton)</v>
      </c>
      <c r="C37" s="872"/>
      <c r="D37" s="872"/>
      <c r="E37" s="872"/>
      <c r="F37" s="872"/>
      <c r="G37" s="872"/>
      <c r="H37" s="873"/>
      <c r="I37" s="267"/>
      <c r="J37" s="268"/>
      <c r="K37" s="269">
        <f>VLOOKUP(A37,EQUIPOS!A7:D164,4,FALSE)</f>
        <v>171855.52394449292</v>
      </c>
      <c r="L37" s="270"/>
      <c r="M37" s="271">
        <v>0.5</v>
      </c>
      <c r="N37" s="272">
        <f>K37/M37</f>
        <v>343711.04788898584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3383.1875</v>
      </c>
    </row>
    <row r="43" spans="1:14" ht="15.75" thickBot="1">
      <c r="B43" s="822" t="s">
        <v>953</v>
      </c>
      <c r="C43" s="823"/>
      <c r="D43" s="823"/>
      <c r="E43" s="823"/>
      <c r="F43" s="823"/>
      <c r="G43" s="823"/>
      <c r="H43" s="823"/>
      <c r="I43" s="823"/>
      <c r="J43" s="823"/>
      <c r="K43" s="823"/>
      <c r="L43" s="823"/>
      <c r="M43" s="824"/>
      <c r="N43" s="394">
        <f>SUM(N36:N42)</f>
        <v>774064.48121381295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864.99352312703365</v>
      </c>
      <c r="N48" s="272">
        <f>K48*M48</f>
        <v>8649.9352312703359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12597.3767333902</v>
      </c>
      <c r="N49" s="272">
        <f>K49*M49</f>
        <v>12597.3767333902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1964.8908824522489</v>
      </c>
      <c r="N50" s="272">
        <f>K50*M50</f>
        <v>1964.8908824522489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192028.56213420146</v>
      </c>
      <c r="N51" s="272">
        <f>K51*M51</f>
        <v>384057.12426840293</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407269.32711551571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67663.75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1248997.5583293287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249799.51166586575</v>
      </c>
      <c r="M83" s="858"/>
      <c r="N83" s="51"/>
    </row>
    <row r="84" spans="1:14">
      <c r="B84" s="89" t="s">
        <v>973</v>
      </c>
      <c r="C84" s="90"/>
      <c r="D84" s="90"/>
      <c r="E84" s="90"/>
      <c r="F84" s="90"/>
      <c r="G84" s="90"/>
      <c r="H84" s="90"/>
      <c r="I84" s="87"/>
      <c r="J84" s="88"/>
      <c r="K84" s="304">
        <v>0.05</v>
      </c>
      <c r="L84" s="857">
        <f>N78*K84</f>
        <v>62449.877916466437</v>
      </c>
      <c r="M84" s="858"/>
      <c r="N84" s="51"/>
    </row>
    <row r="85" spans="1:14" ht="15.75" thickBot="1">
      <c r="B85" s="91" t="s">
        <v>974</v>
      </c>
      <c r="C85" s="92"/>
      <c r="D85" s="92"/>
      <c r="E85" s="92"/>
      <c r="F85" s="92"/>
      <c r="G85" s="92"/>
      <c r="H85" s="92"/>
      <c r="I85" s="93"/>
      <c r="J85" s="94"/>
      <c r="K85" s="305">
        <v>0.05</v>
      </c>
      <c r="L85" s="859">
        <f>N78*K85</f>
        <v>62449.877916466437</v>
      </c>
      <c r="M85" s="860"/>
      <c r="N85" s="51"/>
    </row>
    <row r="86" spans="1:14" ht="15.75" thickBot="1">
      <c r="B86" s="822" t="s">
        <v>953</v>
      </c>
      <c r="C86" s="823"/>
      <c r="D86" s="823"/>
      <c r="E86" s="823"/>
      <c r="F86" s="823"/>
      <c r="G86" s="823"/>
      <c r="H86" s="823"/>
      <c r="I86" s="823"/>
      <c r="J86" s="823"/>
      <c r="K86" s="823"/>
      <c r="L86" s="823"/>
      <c r="M86" s="824"/>
      <c r="N86" s="52">
        <f>L83+L84+L85</f>
        <v>374699.26749879861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1623696.8258281273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213485.12291241356</v>
      </c>
      <c r="L36" s="270"/>
      <c r="M36" s="271">
        <v>0.4375</v>
      </c>
      <c r="N36" s="272">
        <f>K36/M36</f>
        <v>487965.99522837385</v>
      </c>
    </row>
    <row r="37" spans="1:14">
      <c r="A37" s="108" t="s">
        <v>241</v>
      </c>
      <c r="B37" s="871" t="str">
        <f>VLOOKUP(A37,EQUIPOS!A7:D154,3,FALSE)</f>
        <v>Grúa (capacidad 15 ton)</v>
      </c>
      <c r="C37" s="872"/>
      <c r="D37" s="872"/>
      <c r="E37" s="872"/>
      <c r="F37" s="872"/>
      <c r="G37" s="872"/>
      <c r="H37" s="873"/>
      <c r="I37" s="267"/>
      <c r="J37" s="268"/>
      <c r="K37" s="269">
        <f>VLOOKUP(A37,EQUIPOS!A7:D164,4,FALSE)</f>
        <v>171855.52394449292</v>
      </c>
      <c r="L37" s="270"/>
      <c r="M37" s="271">
        <v>0.4375</v>
      </c>
      <c r="N37" s="272">
        <f>K37/M37</f>
        <v>392812.62615884095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3866.5</v>
      </c>
    </row>
    <row r="43" spans="1:14" ht="15.75" thickBot="1">
      <c r="B43" s="822" t="s">
        <v>953</v>
      </c>
      <c r="C43" s="823"/>
      <c r="D43" s="823"/>
      <c r="E43" s="823"/>
      <c r="F43" s="823"/>
      <c r="G43" s="823"/>
      <c r="H43" s="823"/>
      <c r="I43" s="823"/>
      <c r="J43" s="823"/>
      <c r="K43" s="823"/>
      <c r="L43" s="823"/>
      <c r="M43" s="824"/>
      <c r="N43" s="394">
        <f>SUM(N36:N42)</f>
        <v>884645.12138721487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864.99352312703365</v>
      </c>
      <c r="N48" s="272">
        <f>K48*M48</f>
        <v>8649.9352312703359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12597.3767333902</v>
      </c>
      <c r="N49" s="272">
        <f>K49*M49</f>
        <v>12597.3767333902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1964.8908824522489</v>
      </c>
      <c r="N50" s="272">
        <f>K50*M50</f>
        <v>1964.8908824522489</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192028.56213420146</v>
      </c>
      <c r="N51" s="272">
        <f>K51*M51</f>
        <v>384057.12426840293</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407269.32711551571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77330</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1369244.4485027306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273848.8897005461</v>
      </c>
      <c r="M83" s="858"/>
      <c r="N83" s="51"/>
    </row>
    <row r="84" spans="1:14">
      <c r="B84" s="89" t="s">
        <v>973</v>
      </c>
      <c r="C84" s="90"/>
      <c r="D84" s="90"/>
      <c r="E84" s="90"/>
      <c r="F84" s="90"/>
      <c r="G84" s="90"/>
      <c r="H84" s="90"/>
      <c r="I84" s="87"/>
      <c r="J84" s="88"/>
      <c r="K84" s="304">
        <v>0.05</v>
      </c>
      <c r="L84" s="857">
        <f>N78*K84</f>
        <v>68462.222425136526</v>
      </c>
      <c r="M84" s="858"/>
      <c r="N84" s="51"/>
    </row>
    <row r="85" spans="1:14" ht="15.75" thickBot="1">
      <c r="B85" s="91" t="s">
        <v>974</v>
      </c>
      <c r="C85" s="92"/>
      <c r="D85" s="92"/>
      <c r="E85" s="92"/>
      <c r="F85" s="92"/>
      <c r="G85" s="92"/>
      <c r="H85" s="92"/>
      <c r="I85" s="93"/>
      <c r="J85" s="94"/>
      <c r="K85" s="305">
        <v>0.05</v>
      </c>
      <c r="L85" s="859">
        <f>N78*K85</f>
        <v>68462.222425136526</v>
      </c>
      <c r="M85" s="860"/>
      <c r="N85" s="51"/>
    </row>
    <row r="86" spans="1:14" ht="15.75" thickBot="1">
      <c r="B86" s="822" t="s">
        <v>953</v>
      </c>
      <c r="C86" s="823"/>
      <c r="D86" s="823"/>
      <c r="E86" s="823"/>
      <c r="F86" s="823"/>
      <c r="G86" s="823"/>
      <c r="H86" s="823"/>
      <c r="I86" s="823"/>
      <c r="J86" s="823"/>
      <c r="K86" s="823"/>
      <c r="L86" s="823"/>
      <c r="M86" s="824"/>
      <c r="N86" s="52">
        <f>L83+L84+L85</f>
        <v>410773.33455081919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1780017.7830535497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213485.12291241356</v>
      </c>
      <c r="L36" s="270"/>
      <c r="M36" s="271">
        <v>0.875</v>
      </c>
      <c r="N36" s="272">
        <f>K36/M36</f>
        <v>243982.99761418693</v>
      </c>
    </row>
    <row r="37" spans="1:14">
      <c r="A37" s="108" t="s">
        <v>241</v>
      </c>
      <c r="B37" s="871" t="str">
        <f>VLOOKUP(A37,EQUIPOS!A7:D154,3,FALSE)</f>
        <v>Grúa (capacidad 15 ton)</v>
      </c>
      <c r="C37" s="872"/>
      <c r="D37" s="872"/>
      <c r="E37" s="872"/>
      <c r="F37" s="872"/>
      <c r="G37" s="872"/>
      <c r="H37" s="873"/>
      <c r="I37" s="267"/>
      <c r="J37" s="268"/>
      <c r="K37" s="269">
        <f>VLOOKUP(A37,EQUIPOS!A7:D164,4,FALSE)</f>
        <v>171855.52394449292</v>
      </c>
      <c r="L37" s="270"/>
      <c r="M37" s="271">
        <v>0.875</v>
      </c>
      <c r="N37" s="272">
        <f>K37/M37</f>
        <v>196406.31307942048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1546.6000000000001</v>
      </c>
    </row>
    <row r="43" spans="1:14" ht="15.75" thickBot="1">
      <c r="B43" s="822" t="s">
        <v>953</v>
      </c>
      <c r="C43" s="823"/>
      <c r="D43" s="823"/>
      <c r="E43" s="823"/>
      <c r="F43" s="823"/>
      <c r="G43" s="823"/>
      <c r="H43" s="823"/>
      <c r="I43" s="823"/>
      <c r="J43" s="823"/>
      <c r="K43" s="823"/>
      <c r="L43" s="823"/>
      <c r="M43" s="824"/>
      <c r="N43" s="394">
        <f>SUM(N36:N42)</f>
        <v>441935.91069360741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864.99352312703365</v>
      </c>
      <c r="N48" s="272">
        <f>K48*M48</f>
        <v>8649.9352312703359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12597.3767333902</v>
      </c>
      <c r="N49" s="272">
        <f>K49*M49</f>
        <v>12597.3767333902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1964.8908824522489</v>
      </c>
      <c r="N50" s="272">
        <f>K50*M50</f>
        <v>1964.8908824522489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23212.202847112781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30932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496080.11354072019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99216.022708144039</v>
      </c>
      <c r="M83" s="858"/>
      <c r="N83" s="51"/>
    </row>
    <row r="84" spans="1:14">
      <c r="B84" s="89" t="s">
        <v>973</v>
      </c>
      <c r="C84" s="90"/>
      <c r="D84" s="90"/>
      <c r="E84" s="90"/>
      <c r="F84" s="90"/>
      <c r="G84" s="90"/>
      <c r="H84" s="90"/>
      <c r="I84" s="87"/>
      <c r="J84" s="88"/>
      <c r="K84" s="304">
        <v>0.05</v>
      </c>
      <c r="L84" s="857">
        <f>N78*K84</f>
        <v>24804.00567703601</v>
      </c>
      <c r="M84" s="858"/>
      <c r="N84" s="51"/>
    </row>
    <row r="85" spans="1:14" ht="15.75" thickBot="1">
      <c r="B85" s="91" t="s">
        <v>974</v>
      </c>
      <c r="C85" s="92"/>
      <c r="D85" s="92"/>
      <c r="E85" s="92"/>
      <c r="F85" s="92"/>
      <c r="G85" s="92"/>
      <c r="H85" s="92"/>
      <c r="I85" s="93"/>
      <c r="J85" s="94"/>
      <c r="K85" s="305">
        <v>0.05</v>
      </c>
      <c r="L85" s="859">
        <f>N78*K85</f>
        <v>24804.00567703601</v>
      </c>
      <c r="M85" s="860"/>
      <c r="N85" s="51"/>
    </row>
    <row r="86" spans="1:14" ht="15.75" thickBot="1">
      <c r="B86" s="822" t="s">
        <v>953</v>
      </c>
      <c r="C86" s="823"/>
      <c r="D86" s="823"/>
      <c r="E86" s="823"/>
      <c r="F86" s="823"/>
      <c r="G86" s="823"/>
      <c r="H86" s="823"/>
      <c r="I86" s="823"/>
      <c r="J86" s="823"/>
      <c r="K86" s="823"/>
      <c r="L86" s="823"/>
      <c r="M86" s="824"/>
      <c r="N86" s="52">
        <f>L83+L84+L85</f>
        <v>148824.03406221606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644904.14760293625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213485.12291241356</v>
      </c>
      <c r="L36" s="270"/>
      <c r="M36" s="271">
        <v>0.75</v>
      </c>
      <c r="N36" s="272">
        <f>K36/M36</f>
        <v>284646.83054988476</v>
      </c>
    </row>
    <row r="37" spans="1:14">
      <c r="A37" s="108" t="s">
        <v>241</v>
      </c>
      <c r="B37" s="871" t="str">
        <f>VLOOKUP(A37,EQUIPOS!A7:D154,3,FALSE)</f>
        <v>Grúa (capacidad 15 ton)</v>
      </c>
      <c r="C37" s="872"/>
      <c r="D37" s="872"/>
      <c r="E37" s="872"/>
      <c r="F37" s="872"/>
      <c r="G37" s="872"/>
      <c r="H37" s="873"/>
      <c r="I37" s="267"/>
      <c r="J37" s="268"/>
      <c r="K37" s="269">
        <f>VLOOKUP(A37,EQUIPOS!A7:D164,4,FALSE)</f>
        <v>171855.52394449292</v>
      </c>
      <c r="L37" s="270"/>
      <c r="M37" s="271">
        <v>0.75</v>
      </c>
      <c r="N37" s="272">
        <f>K37/M37</f>
        <v>229140.69859265722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1804.3666666666668</v>
      </c>
    </row>
    <row r="43" spans="1:14" ht="15.75" thickBot="1">
      <c r="B43" s="822" t="s">
        <v>953</v>
      </c>
      <c r="C43" s="823"/>
      <c r="D43" s="823"/>
      <c r="E43" s="823"/>
      <c r="F43" s="823"/>
      <c r="G43" s="823"/>
      <c r="H43" s="823"/>
      <c r="I43" s="823"/>
      <c r="J43" s="823"/>
      <c r="K43" s="823"/>
      <c r="L43" s="823"/>
      <c r="M43" s="824"/>
      <c r="N43" s="394">
        <f>SUM(N36:N42)</f>
        <v>515591.89580920862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864.99352312703365</v>
      </c>
      <c r="N48" s="272">
        <f>K48*M48</f>
        <v>8649.9352312703359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12597.3767333902</v>
      </c>
      <c r="N49" s="272">
        <f>K49*M49</f>
        <v>12597.3767333902</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1964.8908824522489</v>
      </c>
      <c r="N50" s="272">
        <f>K50*M50</f>
        <v>1964.8908824522489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23212.202847112781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36087.333333333336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574891.43198965478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114978.28639793096</v>
      </c>
      <c r="M83" s="858"/>
      <c r="N83" s="51"/>
    </row>
    <row r="84" spans="1:14">
      <c r="B84" s="89" t="s">
        <v>973</v>
      </c>
      <c r="C84" s="90"/>
      <c r="D84" s="90"/>
      <c r="E84" s="90"/>
      <c r="F84" s="90"/>
      <c r="G84" s="90"/>
      <c r="H84" s="90"/>
      <c r="I84" s="87"/>
      <c r="J84" s="88"/>
      <c r="K84" s="304">
        <v>0.05</v>
      </c>
      <c r="L84" s="857">
        <f>N78*K84</f>
        <v>28744.571599482741</v>
      </c>
      <c r="M84" s="858"/>
      <c r="N84" s="51"/>
    </row>
    <row r="85" spans="1:14" ht="15.75" thickBot="1">
      <c r="B85" s="91" t="s">
        <v>974</v>
      </c>
      <c r="C85" s="92"/>
      <c r="D85" s="92"/>
      <c r="E85" s="92"/>
      <c r="F85" s="92"/>
      <c r="G85" s="92"/>
      <c r="H85" s="92"/>
      <c r="I85" s="93"/>
      <c r="J85" s="94"/>
      <c r="K85" s="305">
        <v>0.05</v>
      </c>
      <c r="L85" s="859">
        <f>N78*K85</f>
        <v>28744.571599482741</v>
      </c>
      <c r="M85" s="860"/>
      <c r="N85" s="51"/>
    </row>
    <row r="86" spans="1:14" ht="15.75" thickBot="1">
      <c r="B86" s="822" t="s">
        <v>953</v>
      </c>
      <c r="C86" s="823"/>
      <c r="D86" s="823"/>
      <c r="E86" s="823"/>
      <c r="F86" s="823"/>
      <c r="G86" s="823"/>
      <c r="H86" s="823"/>
      <c r="I86" s="823"/>
      <c r="J86" s="823"/>
      <c r="K86" s="823"/>
      <c r="L86" s="823"/>
      <c r="M86" s="824"/>
      <c r="N86" s="52">
        <f>L83+L84+L85</f>
        <v>172467.42959689643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747358.86158655118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213485.12291241356</v>
      </c>
      <c r="L36" s="270"/>
      <c r="M36" s="271">
        <v>0.6875</v>
      </c>
      <c r="N36" s="272">
        <f>K36/M36</f>
        <v>310523.81514532882</v>
      </c>
    </row>
    <row r="37" spans="1:14">
      <c r="A37" s="108" t="s">
        <v>241</v>
      </c>
      <c r="B37" s="871" t="str">
        <f>VLOOKUP(A37,EQUIPOS!A7:D154,3,FALSE)</f>
        <v>Grúa (capacidad 15 ton)</v>
      </c>
      <c r="C37" s="872"/>
      <c r="D37" s="872"/>
      <c r="E37" s="872"/>
      <c r="F37" s="872"/>
      <c r="G37" s="872"/>
      <c r="H37" s="873"/>
      <c r="I37" s="267"/>
      <c r="J37" s="268"/>
      <c r="K37" s="269">
        <f>VLOOKUP(A37,EQUIPOS!A7:D164,4,FALSE)</f>
        <v>171855.52394449292</v>
      </c>
      <c r="L37" s="270"/>
      <c r="M37" s="271">
        <v>0.6875</v>
      </c>
      <c r="N37" s="272">
        <f>K37/M37</f>
        <v>249971.67119198971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1968.4</v>
      </c>
    </row>
    <row r="43" spans="1:14" ht="15.75" thickBot="1">
      <c r="B43" s="822" t="s">
        <v>953</v>
      </c>
      <c r="C43" s="823"/>
      <c r="D43" s="823"/>
      <c r="E43" s="823"/>
      <c r="F43" s="823"/>
      <c r="G43" s="823"/>
      <c r="H43" s="823"/>
      <c r="I43" s="823"/>
      <c r="J43" s="823"/>
      <c r="K43" s="823"/>
      <c r="L43" s="823"/>
      <c r="M43" s="824"/>
      <c r="N43" s="394">
        <f>SUM(N36:N42)</f>
        <v>562463.88633731857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864.99352312703365</v>
      </c>
      <c r="N48" s="272">
        <f>K48*M48</f>
        <v>8649.9352312703359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12597.3767333902</v>
      </c>
      <c r="N49" s="272">
        <f>K49*M49</f>
        <v>12597.3767333902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1964.8908824522489</v>
      </c>
      <c r="N50" s="272">
        <f>K50*M50</f>
        <v>1964.8908824522489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23212.202847112781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39368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625044.08918443136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125008.81783688627</v>
      </c>
      <c r="M83" s="858"/>
      <c r="N83" s="51"/>
    </row>
    <row r="84" spans="1:14">
      <c r="B84" s="89" t="s">
        <v>973</v>
      </c>
      <c r="C84" s="90"/>
      <c r="D84" s="90"/>
      <c r="E84" s="90"/>
      <c r="F84" s="90"/>
      <c r="G84" s="90"/>
      <c r="H84" s="90"/>
      <c r="I84" s="87"/>
      <c r="J84" s="88"/>
      <c r="K84" s="304">
        <v>0.05</v>
      </c>
      <c r="L84" s="857">
        <f>N78*K84</f>
        <v>31252.204459221568</v>
      </c>
      <c r="M84" s="858"/>
      <c r="N84" s="51"/>
    </row>
    <row r="85" spans="1:14" ht="15.75" thickBot="1">
      <c r="B85" s="91" t="s">
        <v>974</v>
      </c>
      <c r="C85" s="92"/>
      <c r="D85" s="92"/>
      <c r="E85" s="92"/>
      <c r="F85" s="92"/>
      <c r="G85" s="92"/>
      <c r="H85" s="92"/>
      <c r="I85" s="93"/>
      <c r="J85" s="94"/>
      <c r="K85" s="305">
        <v>0.05</v>
      </c>
      <c r="L85" s="859">
        <f>N78*K85</f>
        <v>31252.204459221568</v>
      </c>
      <c r="M85" s="860"/>
      <c r="N85" s="51"/>
    </row>
    <row r="86" spans="1:14" ht="15.75" thickBot="1">
      <c r="B86" s="822" t="s">
        <v>953</v>
      </c>
      <c r="C86" s="823"/>
      <c r="D86" s="823"/>
      <c r="E86" s="823"/>
      <c r="F86" s="823"/>
      <c r="G86" s="823"/>
      <c r="H86" s="823"/>
      <c r="I86" s="823"/>
      <c r="J86" s="823"/>
      <c r="K86" s="823"/>
      <c r="L86" s="823"/>
      <c r="M86" s="824"/>
      <c r="N86" s="52">
        <f>L83+L84+L85</f>
        <v>187513.22675532941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812557.31593976077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2" t="s">
        <v>241</v>
      </c>
      <c r="B36" s="871" t="str">
        <f>VLOOKUP(A36,EQUIPOS!A6:D154,3,FALSE)</f>
        <v>Grúa (capacidad 15 ton)</v>
      </c>
      <c r="C36" s="872"/>
      <c r="D36" s="872"/>
      <c r="E36" s="872"/>
      <c r="F36" s="872"/>
      <c r="G36" s="872"/>
      <c r="H36" s="873"/>
      <c r="I36" s="267"/>
      <c r="J36" s="268"/>
      <c r="K36" s="269">
        <f>VLOOKUP(A36,EQUIPOS!A6:D163,4,FALSE)</f>
        <v>171855.52394449292</v>
      </c>
      <c r="L36" s="270"/>
      <c r="M36" s="396">
        <v>1.125</v>
      </c>
      <c r="N36" s="272">
        <f>K36/M36</f>
        <v>152760.46572843814</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1202.9111111111113</v>
      </c>
    </row>
    <row r="43" spans="1:14" ht="15.75" thickBot="1">
      <c r="B43" s="822" t="s">
        <v>953</v>
      </c>
      <c r="C43" s="823"/>
      <c r="D43" s="823"/>
      <c r="E43" s="823"/>
      <c r="F43" s="823"/>
      <c r="G43" s="823"/>
      <c r="H43" s="823"/>
      <c r="I43" s="823"/>
      <c r="J43" s="823"/>
      <c r="K43" s="823"/>
      <c r="L43" s="823"/>
      <c r="M43" s="824"/>
      <c r="N43" s="394">
        <f>SUM(N36:N42)</f>
        <v>153963.37683954925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864.99352312703365</v>
      </c>
      <c r="N48" s="272">
        <f>K48*M48</f>
        <v>8649.9352312703359</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1964.8908824522489</v>
      </c>
      <c r="N49" s="272">
        <f>K49*M49</f>
        <v>1964.8908824522489</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12597.3767333902</v>
      </c>
      <c r="N50" s="272">
        <f>K50*M50</f>
        <v>12597.3767333902</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23212.202847112785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24058.222222222223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201233.80190888426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40246.760381776854</v>
      </c>
      <c r="M83" s="858"/>
      <c r="N83" s="51"/>
    </row>
    <row r="84" spans="1:14">
      <c r="B84" s="89" t="s">
        <v>973</v>
      </c>
      <c r="C84" s="90"/>
      <c r="D84" s="90"/>
      <c r="E84" s="90"/>
      <c r="F84" s="90"/>
      <c r="G84" s="90"/>
      <c r="H84" s="90"/>
      <c r="I84" s="87"/>
      <c r="J84" s="88"/>
      <c r="K84" s="304">
        <v>0.05</v>
      </c>
      <c r="L84" s="857">
        <f>N78*K84</f>
        <v>10061.690095444214</v>
      </c>
      <c r="M84" s="858"/>
      <c r="N84" s="51"/>
    </row>
    <row r="85" spans="1:14" ht="15.75" thickBot="1">
      <c r="B85" s="91" t="s">
        <v>974</v>
      </c>
      <c r="C85" s="92"/>
      <c r="D85" s="92"/>
      <c r="E85" s="92"/>
      <c r="F85" s="92"/>
      <c r="G85" s="92"/>
      <c r="H85" s="92"/>
      <c r="I85" s="93"/>
      <c r="J85" s="94"/>
      <c r="K85" s="305">
        <v>0.05</v>
      </c>
      <c r="L85" s="859">
        <f>N78*K85</f>
        <v>10061.690095444214</v>
      </c>
      <c r="M85" s="860"/>
      <c r="N85" s="51"/>
    </row>
    <row r="86" spans="1:14" ht="15.75" thickBot="1">
      <c r="B86" s="822" t="s">
        <v>953</v>
      </c>
      <c r="C86" s="823"/>
      <c r="D86" s="823"/>
      <c r="E86" s="823"/>
      <c r="F86" s="823"/>
      <c r="G86" s="823"/>
      <c r="H86" s="823"/>
      <c r="I86" s="823"/>
      <c r="J86" s="823"/>
      <c r="K86" s="823"/>
      <c r="L86" s="823"/>
      <c r="M86" s="824"/>
      <c r="N86" s="52">
        <f>L83+L84+L85</f>
        <v>60370.140572665274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261603.94248154951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5" t="s">
        <v>241</v>
      </c>
      <c r="B36" s="871" t="str">
        <f>VLOOKUP(A36,EQUIPOS!A6:D154,3,FALSE)</f>
        <v>Grúa (capacidad 15 ton)</v>
      </c>
      <c r="C36" s="872"/>
      <c r="D36" s="872"/>
      <c r="E36" s="872"/>
      <c r="F36" s="872"/>
      <c r="G36" s="872"/>
      <c r="H36" s="873"/>
      <c r="I36" s="267"/>
      <c r="J36" s="268"/>
      <c r="K36" s="269">
        <f>VLOOKUP(A36,EQUIPOS!A6:D163,4,FALSE)</f>
        <v>171855.52394449292</v>
      </c>
      <c r="L36" s="270"/>
      <c r="M36" s="462">
        <v>1</v>
      </c>
      <c r="N36" s="272">
        <f>K36/M36</f>
        <v>171855.52394449292</v>
      </c>
    </row>
    <row r="37" spans="1:14">
      <c r="A37" s="155" t="s">
        <v>373</v>
      </c>
      <c r="B37" s="871" t="str">
        <f>VLOOKUP(A37,EQUIPOS!A7:D154,3,FALSE)</f>
        <v>Volqueta 6 m3</v>
      </c>
      <c r="C37" s="872"/>
      <c r="D37" s="872"/>
      <c r="E37" s="872"/>
      <c r="F37" s="872"/>
      <c r="G37" s="872"/>
      <c r="H37" s="873"/>
      <c r="I37" s="267"/>
      <c r="J37" s="268"/>
      <c r="K37" s="269">
        <f>VLOOKUP(A37,EQUIPOS!A7:D164,4,FALSE)</f>
        <v>61910.685644599929</v>
      </c>
      <c r="L37" s="270"/>
      <c r="M37" s="463">
        <v>1</v>
      </c>
      <c r="N37" s="272">
        <f>K37/M37</f>
        <v>61910.685644599929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1353.2750000000001</v>
      </c>
    </row>
    <row r="43" spans="1:14" ht="15.75" thickBot="1">
      <c r="B43" s="822" t="s">
        <v>953</v>
      </c>
      <c r="C43" s="823"/>
      <c r="D43" s="823"/>
      <c r="E43" s="823"/>
      <c r="F43" s="823"/>
      <c r="G43" s="823"/>
      <c r="H43" s="823"/>
      <c r="I43" s="823"/>
      <c r="J43" s="823"/>
      <c r="K43" s="823"/>
      <c r="L43" s="823"/>
      <c r="M43" s="824"/>
      <c r="N43" s="394">
        <f>SUM(N36:N42)</f>
        <v>235119.48458909284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864.99352312703365</v>
      </c>
      <c r="N48" s="272">
        <f>K48*M48</f>
        <v>8649.9352312703359</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1964.8908824522489</v>
      </c>
      <c r="N49" s="272">
        <f>K49*M49</f>
        <v>1964.8908824522489</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12597.3767333902</v>
      </c>
      <c r="N50" s="272">
        <f>K50*M50</f>
        <v>12597.3767333902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23212.202847112785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27065.5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285397.18743620563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57079.437487241128</v>
      </c>
      <c r="M83" s="858"/>
      <c r="N83" s="51"/>
    </row>
    <row r="84" spans="1:14">
      <c r="B84" s="89" t="s">
        <v>973</v>
      </c>
      <c r="C84" s="90"/>
      <c r="D84" s="90"/>
      <c r="E84" s="90"/>
      <c r="F84" s="90"/>
      <c r="G84" s="90"/>
      <c r="H84" s="90"/>
      <c r="I84" s="87"/>
      <c r="J84" s="88"/>
      <c r="K84" s="304">
        <v>0.05</v>
      </c>
      <c r="L84" s="857">
        <f>N78*K84</f>
        <v>14269.859371810282</v>
      </c>
      <c r="M84" s="858"/>
      <c r="N84" s="51"/>
    </row>
    <row r="85" spans="1:14" ht="15.75" thickBot="1">
      <c r="B85" s="91" t="s">
        <v>974</v>
      </c>
      <c r="C85" s="92"/>
      <c r="D85" s="92"/>
      <c r="E85" s="92"/>
      <c r="F85" s="92"/>
      <c r="G85" s="92"/>
      <c r="H85" s="92"/>
      <c r="I85" s="93"/>
      <c r="J85" s="94"/>
      <c r="K85" s="305">
        <v>0.05</v>
      </c>
      <c r="L85" s="859">
        <f>N78*K85</f>
        <v>14269.859371810282</v>
      </c>
      <c r="M85" s="860"/>
      <c r="N85" s="51"/>
    </row>
    <row r="86" spans="1:14" ht="15.75" thickBot="1">
      <c r="B86" s="822" t="s">
        <v>953</v>
      </c>
      <c r="C86" s="823"/>
      <c r="D86" s="823"/>
      <c r="E86" s="823"/>
      <c r="F86" s="823"/>
      <c r="G86" s="823"/>
      <c r="H86" s="823"/>
      <c r="I86" s="823"/>
      <c r="J86" s="823"/>
      <c r="K86" s="823"/>
      <c r="L86" s="823"/>
      <c r="M86" s="824"/>
      <c r="N86" s="52">
        <f>L83+L84+L85</f>
        <v>85619.156230861685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371016.3436670673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171855.52394449292</v>
      </c>
      <c r="L36" s="270"/>
      <c r="M36" s="271">
        <v>0.9375</v>
      </c>
      <c r="N36" s="272">
        <f>K36/M36</f>
        <v>183312.55887412577</v>
      </c>
    </row>
    <row r="37" spans="1:14">
      <c r="A37" s="144" t="s">
        <v>373</v>
      </c>
      <c r="B37" s="871" t="str">
        <f>VLOOKUP(A37,EQUIPOS!A7:D154,3,FALSE)</f>
        <v>Volqueta 6 m3</v>
      </c>
      <c r="C37" s="872"/>
      <c r="D37" s="872"/>
      <c r="E37" s="872"/>
      <c r="F37" s="872"/>
      <c r="G37" s="872"/>
      <c r="H37" s="873"/>
      <c r="I37" s="267"/>
      <c r="J37" s="268"/>
      <c r="K37" s="269">
        <f>VLOOKUP(A37,EQUIPOS!A7:D164,4,FALSE)</f>
        <v>61910.685644599929</v>
      </c>
      <c r="L37" s="270"/>
      <c r="M37" s="271">
        <v>0.9375</v>
      </c>
      <c r="N37" s="272">
        <f>K37/M37</f>
        <v>66038.064687573264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1443.4933333333333</v>
      </c>
    </row>
    <row r="43" spans="1:14" ht="15.75" thickBot="1">
      <c r="B43" s="822" t="s">
        <v>953</v>
      </c>
      <c r="C43" s="823"/>
      <c r="D43" s="823"/>
      <c r="E43" s="823"/>
      <c r="F43" s="823"/>
      <c r="G43" s="823"/>
      <c r="H43" s="823"/>
      <c r="I43" s="823"/>
      <c r="J43" s="823"/>
      <c r="K43" s="823"/>
      <c r="L43" s="823"/>
      <c r="M43" s="824"/>
      <c r="N43" s="394">
        <f>SUM(N36:N42)</f>
        <v>250794.11689503238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864.99352312703365</v>
      </c>
      <c r="N48" s="272">
        <f>K48*M48</f>
        <v>8649.9352312703359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12597.3767333902</v>
      </c>
      <c r="N49" s="272">
        <f>K49*M49</f>
        <v>12597.3767333902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1964.8908824522489</v>
      </c>
      <c r="N50" s="272">
        <f>K50*M50</f>
        <v>1964.8908824522489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23212.202847112781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28869.866666666665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302876.18640881177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60575.237281762355</v>
      </c>
      <c r="M83" s="858"/>
      <c r="N83" s="51"/>
    </row>
    <row r="84" spans="1:14">
      <c r="B84" s="89" t="s">
        <v>973</v>
      </c>
      <c r="C84" s="90"/>
      <c r="D84" s="90"/>
      <c r="E84" s="90"/>
      <c r="F84" s="90"/>
      <c r="G84" s="90"/>
      <c r="H84" s="90"/>
      <c r="I84" s="87"/>
      <c r="J84" s="88"/>
      <c r="K84" s="304">
        <v>0.05</v>
      </c>
      <c r="L84" s="857">
        <f>N78*K84</f>
        <v>15143.809320440589</v>
      </c>
      <c r="M84" s="858"/>
      <c r="N84" s="51"/>
    </row>
    <row r="85" spans="1:14" ht="15.75" thickBot="1">
      <c r="B85" s="91" t="s">
        <v>974</v>
      </c>
      <c r="C85" s="92"/>
      <c r="D85" s="92"/>
      <c r="E85" s="92"/>
      <c r="F85" s="92"/>
      <c r="G85" s="92"/>
      <c r="H85" s="92"/>
      <c r="I85" s="93"/>
      <c r="J85" s="94"/>
      <c r="K85" s="305">
        <v>0.05</v>
      </c>
      <c r="L85" s="859">
        <f>N78*K85</f>
        <v>15143.809320440589</v>
      </c>
      <c r="M85" s="860"/>
      <c r="N85" s="51"/>
    </row>
    <row r="86" spans="1:14" ht="15.75" thickBot="1">
      <c r="B86" s="822" t="s">
        <v>953</v>
      </c>
      <c r="C86" s="823"/>
      <c r="D86" s="823"/>
      <c r="E86" s="823"/>
      <c r="F86" s="823"/>
      <c r="G86" s="823"/>
      <c r="H86" s="823"/>
      <c r="I86" s="823"/>
      <c r="J86" s="823"/>
      <c r="K86" s="823"/>
      <c r="L86" s="823"/>
      <c r="M86" s="824"/>
      <c r="N86" s="52">
        <f>L83+L84+L85</f>
        <v>90862.855922643532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393739.04233145528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171855.52394449292</v>
      </c>
      <c r="L36" s="270"/>
      <c r="M36" s="271">
        <v>1.5</v>
      </c>
      <c r="N36" s="272">
        <f>K36/M36</f>
        <v>114570.34929632861</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902.18333333333339</v>
      </c>
    </row>
    <row r="43" spans="1:14" ht="15.75" thickBot="1">
      <c r="B43" s="822" t="s">
        <v>953</v>
      </c>
      <c r="C43" s="823"/>
      <c r="D43" s="823"/>
      <c r="E43" s="823"/>
      <c r="F43" s="823"/>
      <c r="G43" s="823"/>
      <c r="H43" s="823"/>
      <c r="I43" s="823"/>
      <c r="J43" s="823"/>
      <c r="K43" s="823"/>
      <c r="L43" s="823"/>
      <c r="M43" s="824"/>
      <c r="N43" s="394">
        <f>SUM(N36:N42)</f>
        <v>115472.53262966195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864.99352312703365</v>
      </c>
      <c r="N48" s="272">
        <f>K48*M48</f>
        <v>8649.9352312703359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12597.3767333902</v>
      </c>
      <c r="N49" s="272">
        <f>K49*M49</f>
        <v>12597.3767333902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1964.8908824522489</v>
      </c>
      <c r="N50" s="272">
        <f>K50*M50</f>
        <v>1964.8908824522489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23212.202847112781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18043.666666666668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156728.40214344137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31345.680428688276</v>
      </c>
      <c r="M83" s="858"/>
      <c r="N83" s="51"/>
    </row>
    <row r="84" spans="1:14">
      <c r="B84" s="89" t="s">
        <v>973</v>
      </c>
      <c r="C84" s="90"/>
      <c r="D84" s="90"/>
      <c r="E84" s="90"/>
      <c r="F84" s="90"/>
      <c r="G84" s="90"/>
      <c r="H84" s="90"/>
      <c r="I84" s="87"/>
      <c r="J84" s="88"/>
      <c r="K84" s="304">
        <v>0.05</v>
      </c>
      <c r="L84" s="857">
        <f>N78*K84</f>
        <v>7836.420107172069</v>
      </c>
      <c r="M84" s="858"/>
      <c r="N84" s="51"/>
    </row>
    <row r="85" spans="1:14" ht="15.75" thickBot="1">
      <c r="B85" s="91" t="s">
        <v>974</v>
      </c>
      <c r="C85" s="92"/>
      <c r="D85" s="92"/>
      <c r="E85" s="92"/>
      <c r="F85" s="92"/>
      <c r="G85" s="92"/>
      <c r="H85" s="92"/>
      <c r="I85" s="93"/>
      <c r="J85" s="94"/>
      <c r="K85" s="305">
        <v>0.05</v>
      </c>
      <c r="L85" s="859">
        <f>N78*K85</f>
        <v>7836.420107172069</v>
      </c>
      <c r="M85" s="860"/>
      <c r="N85" s="51"/>
    </row>
    <row r="86" spans="1:14" ht="15.75" thickBot="1">
      <c r="B86" s="822" t="s">
        <v>953</v>
      </c>
      <c r="C86" s="823"/>
      <c r="D86" s="823"/>
      <c r="E86" s="823"/>
      <c r="F86" s="823"/>
      <c r="G86" s="823"/>
      <c r="H86" s="823"/>
      <c r="I86" s="823"/>
      <c r="J86" s="823"/>
      <c r="K86" s="823"/>
      <c r="L86" s="823"/>
      <c r="M86" s="824"/>
      <c r="N86" s="52">
        <f>L83+L84+L85</f>
        <v>47018.520643032411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203746.92278647379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171855.52394449292</v>
      </c>
      <c r="L36" s="270"/>
      <c r="M36" s="271">
        <v>1.375</v>
      </c>
      <c r="N36" s="272">
        <f>K36/M36</f>
        <v>124985.83559599485</v>
      </c>
    </row>
    <row r="37" spans="1:14">
      <c r="A37" s="144" t="s">
        <v>373</v>
      </c>
      <c r="B37" s="871" t="str">
        <f>VLOOKUP(A37,EQUIPOS!A7:D154,3,FALSE)</f>
        <v>Volqueta 6 m3</v>
      </c>
      <c r="C37" s="872"/>
      <c r="D37" s="872"/>
      <c r="E37" s="872"/>
      <c r="F37" s="872"/>
      <c r="G37" s="872"/>
      <c r="H37" s="873"/>
      <c r="I37" s="267"/>
      <c r="J37" s="268"/>
      <c r="K37" s="269">
        <f>VLOOKUP(A37,EQUIPOS!A7:D164,4,FALSE)</f>
        <v>61910.685644599929</v>
      </c>
      <c r="L37" s="270"/>
      <c r="M37" s="271">
        <v>1.375</v>
      </c>
      <c r="N37" s="272">
        <f>K37/M37</f>
        <v>45025.953196072674</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984.2</v>
      </c>
    </row>
    <row r="43" spans="1:14" ht="15.75" thickBot="1">
      <c r="B43" s="822" t="s">
        <v>953</v>
      </c>
      <c r="C43" s="823"/>
      <c r="D43" s="823"/>
      <c r="E43" s="823"/>
      <c r="F43" s="823"/>
      <c r="G43" s="823"/>
      <c r="H43" s="823"/>
      <c r="I43" s="823"/>
      <c r="J43" s="823"/>
      <c r="K43" s="823"/>
      <c r="L43" s="823"/>
      <c r="M43" s="824"/>
      <c r="N43" s="394">
        <f>SUM(N36:N42)</f>
        <v>170995.98879206754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864.99352312703365</v>
      </c>
      <c r="N48" s="272">
        <f>K48*M48</f>
        <v>8649.9352312703359</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12597.3767333902</v>
      </c>
      <c r="N49" s="272">
        <f>K49*M49</f>
        <v>12597.3767333902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1964.8908824522489</v>
      </c>
      <c r="N50" s="272">
        <f>K50*M50</f>
        <v>1964.8908824522489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23212.202847112781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19684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213892.19163918032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42778.438327836069</v>
      </c>
      <c r="M83" s="858"/>
      <c r="N83" s="51"/>
    </row>
    <row r="84" spans="1:14">
      <c r="B84" s="89" t="s">
        <v>973</v>
      </c>
      <c r="C84" s="90"/>
      <c r="D84" s="90"/>
      <c r="E84" s="90"/>
      <c r="F84" s="90"/>
      <c r="G84" s="90"/>
      <c r="H84" s="90"/>
      <c r="I84" s="87"/>
      <c r="J84" s="88"/>
      <c r="K84" s="304">
        <v>0.05</v>
      </c>
      <c r="L84" s="857">
        <f>N78*K84</f>
        <v>10694.609581959017</v>
      </c>
      <c r="M84" s="858"/>
      <c r="N84" s="51"/>
    </row>
    <row r="85" spans="1:14" ht="15.75" thickBot="1">
      <c r="B85" s="91" t="s">
        <v>974</v>
      </c>
      <c r="C85" s="92"/>
      <c r="D85" s="92"/>
      <c r="E85" s="92"/>
      <c r="F85" s="92"/>
      <c r="G85" s="92"/>
      <c r="H85" s="92"/>
      <c r="I85" s="93"/>
      <c r="J85" s="94"/>
      <c r="K85" s="305">
        <v>0.05</v>
      </c>
      <c r="L85" s="859">
        <f>N78*K85</f>
        <v>10694.609581959017</v>
      </c>
      <c r="M85" s="860"/>
      <c r="N85" s="51"/>
    </row>
    <row r="86" spans="1:14" ht="15.75" thickBot="1">
      <c r="B86" s="822" t="s">
        <v>953</v>
      </c>
      <c r="C86" s="823"/>
      <c r="D86" s="823"/>
      <c r="E86" s="823"/>
      <c r="F86" s="823"/>
      <c r="G86" s="823"/>
      <c r="H86" s="823"/>
      <c r="I86" s="823"/>
      <c r="J86" s="823"/>
      <c r="K86" s="823"/>
      <c r="L86" s="823"/>
      <c r="M86" s="824"/>
      <c r="N86" s="52">
        <f>L83+L84+L85</f>
        <v>64167.657491754107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278059.84913093445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171855.52394449292</v>
      </c>
      <c r="L36" s="270"/>
      <c r="M36" s="271">
        <v>1.3125</v>
      </c>
      <c r="N36" s="272">
        <f>K36/M36</f>
        <v>130937.54205294698</v>
      </c>
    </row>
    <row r="37" spans="1:14">
      <c r="A37" s="144" t="s">
        <v>373</v>
      </c>
      <c r="B37" s="871" t="str">
        <f>VLOOKUP(A37,EQUIPOS!A7:D154,3,FALSE)</f>
        <v>Volqueta 6 m3</v>
      </c>
      <c r="C37" s="872"/>
      <c r="D37" s="872"/>
      <c r="E37" s="872"/>
      <c r="F37" s="872"/>
      <c r="G37" s="872"/>
      <c r="H37" s="873"/>
      <c r="I37" s="267"/>
      <c r="J37" s="268"/>
      <c r="K37" s="269">
        <f>VLOOKUP(A37,EQUIPOS!A7:D164,4,FALSE)</f>
        <v>61910.685644599929</v>
      </c>
      <c r="L37" s="270"/>
      <c r="M37" s="271">
        <v>1.3125</v>
      </c>
      <c r="N37" s="272">
        <f>K37/M37</f>
        <v>47170.046205409468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1031.0666666666666</v>
      </c>
    </row>
    <row r="43" spans="1:14" ht="15.75" thickBot="1">
      <c r="B43" s="822" t="s">
        <v>953</v>
      </c>
      <c r="C43" s="823"/>
      <c r="D43" s="823"/>
      <c r="E43" s="823"/>
      <c r="F43" s="823"/>
      <c r="G43" s="823"/>
      <c r="H43" s="823"/>
      <c r="I43" s="823"/>
      <c r="J43" s="823"/>
      <c r="K43" s="823"/>
      <c r="L43" s="823"/>
      <c r="M43" s="824"/>
      <c r="N43" s="394">
        <f>SUM(N36:N42)</f>
        <v>179138.65492502312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864.99352312703365</v>
      </c>
      <c r="N48" s="272">
        <f>K48*M48</f>
        <v>8649.9352312703359</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12597.3767333902</v>
      </c>
      <c r="N49" s="272">
        <f>K49*M49</f>
        <v>12597.3767333902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1964.8908824522489</v>
      </c>
      <c r="N50" s="272">
        <f>K50*M50</f>
        <v>1964.8908824522489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23212.202847112781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20621.333333333332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222972.19110546925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44594.438221093849</v>
      </c>
      <c r="M83" s="858"/>
      <c r="N83" s="51"/>
    </row>
    <row r="84" spans="1:14">
      <c r="B84" s="89" t="s">
        <v>973</v>
      </c>
      <c r="C84" s="90"/>
      <c r="D84" s="90"/>
      <c r="E84" s="90"/>
      <c r="F84" s="90"/>
      <c r="G84" s="90"/>
      <c r="H84" s="90"/>
      <c r="I84" s="87"/>
      <c r="J84" s="88"/>
      <c r="K84" s="304">
        <v>0.05</v>
      </c>
      <c r="L84" s="857">
        <f>N78*K84</f>
        <v>11148.609555273462</v>
      </c>
      <c r="M84" s="858"/>
      <c r="N84" s="51"/>
    </row>
    <row r="85" spans="1:14" ht="15.75" thickBot="1">
      <c r="B85" s="91" t="s">
        <v>974</v>
      </c>
      <c r="C85" s="92"/>
      <c r="D85" s="92"/>
      <c r="E85" s="92"/>
      <c r="F85" s="92"/>
      <c r="G85" s="92"/>
      <c r="H85" s="92"/>
      <c r="I85" s="93"/>
      <c r="J85" s="94"/>
      <c r="K85" s="305">
        <v>0.05</v>
      </c>
      <c r="L85" s="859">
        <f>N78*K85</f>
        <v>11148.609555273462</v>
      </c>
      <c r="M85" s="860"/>
      <c r="N85" s="51"/>
    </row>
    <row r="86" spans="1:14" ht="15.75" thickBot="1">
      <c r="B86" s="822" t="s">
        <v>953</v>
      </c>
      <c r="C86" s="823"/>
      <c r="D86" s="823"/>
      <c r="E86" s="823"/>
      <c r="F86" s="823"/>
      <c r="G86" s="823"/>
      <c r="H86" s="823"/>
      <c r="I86" s="823"/>
      <c r="J86" s="823"/>
      <c r="K86" s="823"/>
      <c r="L86" s="823"/>
      <c r="M86" s="824"/>
      <c r="N86" s="52">
        <f>L83+L84+L85</f>
        <v>66891.657331640774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289863.84843711002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192136.61062117218</v>
      </c>
      <c r="L36" s="270"/>
      <c r="M36" s="271">
        <v>66</v>
      </c>
      <c r="N36" s="272">
        <f>K36/M36</f>
        <v>2911.1607669874575</v>
      </c>
    </row>
    <row r="37" spans="1:14">
      <c r="A37" s="144"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149439.58603868948</v>
      </c>
      <c r="L37" s="270"/>
      <c r="M37" s="271">
        <v>100</v>
      </c>
      <c r="N37" s="272">
        <f>K37/M37</f>
        <v>1494.3958603868948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4406.581835707686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4470.7075058425826</v>
      </c>
      <c r="N48" s="272">
        <f>K48*M48</f>
        <v>4470.7075058425826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4470.7075058425826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8979.8101748836034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1795.9620349767208</v>
      </c>
      <c r="M83" s="858"/>
      <c r="N83" s="51"/>
    </row>
    <row r="84" spans="1:14">
      <c r="B84" s="89" t="s">
        <v>973</v>
      </c>
      <c r="C84" s="90"/>
      <c r="D84" s="90"/>
      <c r="E84" s="90"/>
      <c r="F84" s="90"/>
      <c r="G84" s="90"/>
      <c r="H84" s="90"/>
      <c r="I84" s="87"/>
      <c r="J84" s="88"/>
      <c r="K84" s="304">
        <v>0.05</v>
      </c>
      <c r="L84" s="857">
        <f>N78*K84</f>
        <v>448.9905087441802</v>
      </c>
      <c r="M84" s="858"/>
      <c r="N84" s="51"/>
    </row>
    <row r="85" spans="1:14" ht="15.75" thickBot="1">
      <c r="B85" s="91" t="s">
        <v>974</v>
      </c>
      <c r="C85" s="92"/>
      <c r="D85" s="92"/>
      <c r="E85" s="92"/>
      <c r="F85" s="92"/>
      <c r="G85" s="92"/>
      <c r="H85" s="92"/>
      <c r="I85" s="93"/>
      <c r="J85" s="94"/>
      <c r="K85" s="305">
        <v>0.05</v>
      </c>
      <c r="L85" s="859">
        <f>N78*K85</f>
        <v>448.9905087441802</v>
      </c>
      <c r="M85" s="860"/>
      <c r="N85" s="51"/>
    </row>
    <row r="86" spans="1:14" ht="15.75" thickBot="1">
      <c r="B86" s="822" t="s">
        <v>953</v>
      </c>
      <c r="C86" s="823"/>
      <c r="D86" s="823"/>
      <c r="E86" s="823"/>
      <c r="F86" s="823"/>
      <c r="G86" s="823"/>
      <c r="H86" s="823"/>
      <c r="I86" s="823"/>
      <c r="J86" s="823"/>
      <c r="K86" s="823"/>
      <c r="L86" s="823"/>
      <c r="M86" s="824"/>
      <c r="N86" s="52">
        <f>L83+L84+L85</f>
        <v>2693.9430524650811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11673.753227348685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192136.61062117218</v>
      </c>
      <c r="L36" s="270"/>
      <c r="M36" s="271">
        <v>66</v>
      </c>
      <c r="N36" s="272">
        <f>K36/M36</f>
        <v>2911.1607669874575</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2912.1859753207909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3014.7068086541244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602.94136173082495</v>
      </c>
      <c r="M83" s="858"/>
      <c r="N83" s="51"/>
    </row>
    <row r="84" spans="1:14">
      <c r="B84" s="89" t="s">
        <v>973</v>
      </c>
      <c r="C84" s="90"/>
      <c r="D84" s="90"/>
      <c r="E84" s="90"/>
      <c r="F84" s="90"/>
      <c r="G84" s="90"/>
      <c r="H84" s="90"/>
      <c r="I84" s="87"/>
      <c r="J84" s="88"/>
      <c r="K84" s="304">
        <v>0.05</v>
      </c>
      <c r="L84" s="857">
        <f>N78*K84</f>
        <v>150.73534043270624</v>
      </c>
      <c r="M84" s="858"/>
      <c r="N84" s="51"/>
    </row>
    <row r="85" spans="1:14" ht="15.75" thickBot="1">
      <c r="B85" s="91" t="s">
        <v>974</v>
      </c>
      <c r="C85" s="92"/>
      <c r="D85" s="92"/>
      <c r="E85" s="92"/>
      <c r="F85" s="92"/>
      <c r="G85" s="92"/>
      <c r="H85" s="92"/>
      <c r="I85" s="93"/>
      <c r="J85" s="94"/>
      <c r="K85" s="305">
        <v>0.05</v>
      </c>
      <c r="L85" s="859">
        <f>N78*K85</f>
        <v>150.73534043270624</v>
      </c>
      <c r="M85" s="860"/>
      <c r="N85" s="51"/>
    </row>
    <row r="86" spans="1:14" ht="15.75" thickBot="1">
      <c r="B86" s="822" t="s">
        <v>953</v>
      </c>
      <c r="C86" s="823"/>
      <c r="D86" s="823"/>
      <c r="E86" s="823"/>
      <c r="F86" s="823"/>
      <c r="G86" s="823"/>
      <c r="H86" s="823"/>
      <c r="I86" s="823"/>
      <c r="J86" s="823"/>
      <c r="K86" s="823"/>
      <c r="L86" s="823"/>
      <c r="M86" s="824"/>
      <c r="N86" s="52">
        <f>L83+L84+L85</f>
        <v>904.41204259623748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3919.1188512503618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B26" sqref="B26"/>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180</v>
      </c>
      <c r="B36" s="871" t="str">
        <f>VLOOKUP(A36,EQUIPOS!A6:D154,3,FALSE)</f>
        <v>Compresor 120 HP, con martillo.</v>
      </c>
      <c r="C36" s="872"/>
      <c r="D36" s="872"/>
      <c r="E36" s="872"/>
      <c r="F36" s="872"/>
      <c r="G36" s="872"/>
      <c r="H36" s="873"/>
      <c r="I36" s="267"/>
      <c r="J36" s="268"/>
      <c r="K36" s="269">
        <f>VLOOKUP(A36,EQUIPOS!A6:D163,4,FALSE)</f>
        <v>106742.56145620678</v>
      </c>
      <c r="L36" s="270"/>
      <c r="M36" s="271">
        <v>66</v>
      </c>
      <c r="N36" s="272">
        <f>K36/M36</f>
        <v>1617.3115372152542</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149439.58603868948</v>
      </c>
      <c r="L37" s="270"/>
      <c r="M37" s="271">
        <v>100</v>
      </c>
      <c r="N37" s="272">
        <f>K37/M37</f>
        <v>1494.3958603868948</v>
      </c>
    </row>
    <row r="38" spans="1:14">
      <c r="A38" t="s">
        <v>312</v>
      </c>
      <c r="B38" s="871" t="str">
        <f>VLOOKUP(A38,EQUIPOS!A8:D154,3,FALSE)</f>
        <v>Retroexcavadora sobre oruga, potencia 138 HP, balde de 1,5 m3.</v>
      </c>
      <c r="C38" s="872"/>
      <c r="D38" s="872"/>
      <c r="E38" s="872"/>
      <c r="F38" s="872"/>
      <c r="G38" s="872"/>
      <c r="H38" s="873"/>
      <c r="I38" s="267"/>
      <c r="J38" s="268"/>
      <c r="K38" s="269">
        <f>VLOOKUP(A38,EQUIPOS!A8:D165,4,FALSE)</f>
        <v>192136.61062117218</v>
      </c>
      <c r="L38" s="270"/>
      <c r="M38" s="271">
        <v>66</v>
      </c>
      <c r="N38" s="272">
        <f>K38/M38</f>
        <v>2911.1607669874575</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N78*L42</f>
        <v>6.0915622581215141</v>
      </c>
    </row>
    <row r="43" spans="1:14" ht="15.75" thickBot="1">
      <c r="B43" s="822" t="s">
        <v>953</v>
      </c>
      <c r="C43" s="823"/>
      <c r="D43" s="823"/>
      <c r="E43" s="823"/>
      <c r="F43" s="823"/>
      <c r="G43" s="823"/>
      <c r="H43" s="823"/>
      <c r="I43" s="823"/>
      <c r="J43" s="823"/>
      <c r="K43" s="823"/>
      <c r="L43" s="823"/>
      <c r="M43" s="824"/>
      <c r="N43" s="394">
        <f>SUM(N36:N42)</f>
        <v>6028.9597268477282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4045.3635815193361</v>
      </c>
      <c r="N48" s="272">
        <f>K48*M48</f>
        <v>809.07271630386731</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2284.1580285807486</v>
      </c>
      <c r="N49" s="272">
        <f t="shared" ref="N49:N54" si="0">K49*M49</f>
        <v>6852.4740857422457</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9807.793970226674</v>
      </c>
      <c r="N50" s="272">
        <f t="shared" si="0"/>
        <v>2942.3381910680023</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1180.3557451004312</v>
      </c>
      <c r="N51" s="272">
        <f t="shared" si="0"/>
        <v>236.07114902008627</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1153.3246975027116</v>
      </c>
      <c r="N52" s="272">
        <f t="shared" si="0"/>
        <v>576.66234875135581</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4470.7075058425826</v>
      </c>
      <c r="N54" s="272">
        <f t="shared" si="0"/>
        <v>4470.7075058425826</v>
      </c>
    </row>
    <row r="55" spans="1:14" ht="15.75" thickBot="1">
      <c r="B55" s="904"/>
      <c r="C55" s="905"/>
      <c r="D55" s="905"/>
      <c r="E55" s="905"/>
      <c r="F55" s="905"/>
      <c r="G55" s="905"/>
      <c r="H55" s="905"/>
      <c r="I55" s="875"/>
      <c r="J55" s="42"/>
      <c r="K55" s="44"/>
      <c r="L55" s="906"/>
      <c r="M55" s="907"/>
      <c r="N55" s="45"/>
    </row>
    <row r="56" spans="1:14" ht="15.75" thickBot="1">
      <c r="B56" s="822" t="s">
        <v>953</v>
      </c>
      <c r="C56" s="823"/>
      <c r="D56" s="823"/>
      <c r="E56" s="823"/>
      <c r="F56" s="823"/>
      <c r="G56" s="823"/>
      <c r="H56" s="823"/>
      <c r="I56" s="823"/>
      <c r="J56" s="823"/>
      <c r="K56" s="823"/>
      <c r="L56" s="823"/>
      <c r="M56" s="824"/>
      <c r="N56" s="394">
        <f>SUM(N48:N55)</f>
        <v>15887.325996728141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822" t="s">
        <v>953</v>
      </c>
      <c r="C78" s="823"/>
      <c r="D78" s="823"/>
      <c r="E78" s="823"/>
      <c r="F78" s="823"/>
      <c r="G78" s="823"/>
      <c r="H78" s="823"/>
      <c r="I78" s="865"/>
      <c r="J78" s="865"/>
      <c r="K78" s="865"/>
      <c r="L78" s="865"/>
      <c r="M78" s="866"/>
      <c r="N78" s="301">
        <f>SUM(N72:N77)</f>
        <v>304.57811290607572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22220.863836481945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4444.1727672963889</v>
      </c>
      <c r="M85" s="858"/>
      <c r="N85" s="51"/>
    </row>
    <row r="86" spans="1:14">
      <c r="B86" s="89" t="s">
        <v>973</v>
      </c>
      <c r="C86" s="90"/>
      <c r="D86" s="90"/>
      <c r="E86" s="90"/>
      <c r="F86" s="90"/>
      <c r="G86" s="90"/>
      <c r="H86" s="90"/>
      <c r="I86" s="87"/>
      <c r="J86" s="88"/>
      <c r="K86" s="304">
        <v>0.05</v>
      </c>
      <c r="L86" s="857">
        <f>N80*K86</f>
        <v>1111.0431918240972</v>
      </c>
      <c r="M86" s="858"/>
      <c r="N86" s="51"/>
    </row>
    <row r="87" spans="1:14" ht="15.75" thickBot="1">
      <c r="B87" s="91" t="s">
        <v>974</v>
      </c>
      <c r="C87" s="92"/>
      <c r="D87" s="92"/>
      <c r="E87" s="92"/>
      <c r="F87" s="92"/>
      <c r="G87" s="92"/>
      <c r="H87" s="92"/>
      <c r="I87" s="93"/>
      <c r="J87" s="94"/>
      <c r="K87" s="305">
        <v>0.05</v>
      </c>
      <c r="L87" s="859">
        <f>N80*K87</f>
        <v>1111.0431918240972</v>
      </c>
      <c r="M87" s="860"/>
      <c r="N87" s="51"/>
    </row>
    <row r="88" spans="1:14" ht="15.75" thickBot="1">
      <c r="B88" s="822" t="s">
        <v>953</v>
      </c>
      <c r="C88" s="823"/>
      <c r="D88" s="823"/>
      <c r="E88" s="823"/>
      <c r="F88" s="823"/>
      <c r="G88" s="823"/>
      <c r="H88" s="823"/>
      <c r="I88" s="823"/>
      <c r="J88" s="823"/>
      <c r="K88" s="823"/>
      <c r="L88" s="823"/>
      <c r="M88" s="824"/>
      <c r="N88" s="52">
        <f>L85+L86+L87</f>
        <v>6666.2591509445838</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28887.12298742653</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5" t="s">
        <v>2218</v>
      </c>
      <c r="C107" s="826"/>
      <c r="D107" s="826"/>
      <c r="E107" s="826"/>
      <c r="F107" s="826"/>
      <c r="G107" s="826"/>
      <c r="H107" s="826"/>
      <c r="I107" s="826"/>
      <c r="J107" s="826"/>
      <c r="K107" s="826"/>
      <c r="L107" s="826"/>
      <c r="M107" s="826"/>
      <c r="N107" s="827"/>
    </row>
    <row r="108" spans="2:14" ht="15" customHeight="1">
      <c r="B108" s="825"/>
      <c r="C108" s="826"/>
      <c r="D108" s="826"/>
      <c r="E108" s="826"/>
      <c r="F108" s="826"/>
      <c r="G108" s="826"/>
      <c r="H108" s="826"/>
      <c r="I108" s="826"/>
      <c r="J108" s="826"/>
      <c r="K108" s="826"/>
      <c r="L108" s="826"/>
      <c r="M108" s="826"/>
      <c r="N108" s="827"/>
    </row>
    <row r="109" spans="2:14" ht="30" customHeight="1">
      <c r="B109" s="828" t="s">
        <v>2219</v>
      </c>
      <c r="C109" s="829"/>
      <c r="D109" s="829"/>
      <c r="E109" s="829"/>
      <c r="F109" s="829"/>
      <c r="G109" s="829"/>
      <c r="H109" s="829"/>
      <c r="I109" s="829"/>
      <c r="J109" s="829"/>
      <c r="K109" s="829"/>
      <c r="L109" s="829"/>
      <c r="M109" s="829"/>
      <c r="N109" s="830"/>
    </row>
    <row r="110" spans="2:14">
      <c r="B110" s="828"/>
      <c r="C110" s="829"/>
      <c r="D110" s="829"/>
      <c r="E110" s="829"/>
      <c r="F110" s="829"/>
      <c r="G110" s="829"/>
      <c r="H110" s="829"/>
      <c r="I110" s="829"/>
      <c r="J110" s="829"/>
      <c r="K110" s="829"/>
      <c r="L110" s="829"/>
      <c r="M110" s="829"/>
      <c r="N110" s="83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8"/>
      <c r="K120" s="888"/>
      <c r="L120" s="888"/>
      <c r="M120" s="888"/>
      <c r="N120" s="889"/>
    </row>
    <row r="121" spans="2:14" ht="15.75" thickBot="1">
      <c r="B121" s="261" t="s">
        <v>2221</v>
      </c>
      <c r="C121" s="393"/>
      <c r="D121" s="393"/>
      <c r="E121" s="57"/>
      <c r="F121" s="57"/>
      <c r="G121" s="57"/>
      <c r="H121" s="57"/>
      <c r="I121" s="57"/>
      <c r="J121" s="890"/>
      <c r="K121" s="890"/>
      <c r="L121" s="890"/>
      <c r="M121" s="890"/>
      <c r="N121" s="891"/>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192136.61062117218</v>
      </c>
      <c r="L36" s="270"/>
      <c r="M36" s="271">
        <v>66</v>
      </c>
      <c r="N36" s="272">
        <f>K36/M36</f>
        <v>2911.1607669874575</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149439.58603868948</v>
      </c>
      <c r="L37" s="270"/>
      <c r="M37" s="271">
        <v>100</v>
      </c>
      <c r="N37" s="272">
        <f>K37/M37</f>
        <v>1494.3958603868948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4406.581835707686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4470.7075058425826</v>
      </c>
      <c r="N48" s="272">
        <f>K48*M48</f>
        <v>4470.7075058425826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4470.7075058425826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8979.8101748836034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1795.9620349767208</v>
      </c>
      <c r="M83" s="858"/>
      <c r="N83" s="51"/>
    </row>
    <row r="84" spans="1:14">
      <c r="B84" s="89" t="s">
        <v>973</v>
      </c>
      <c r="C84" s="90"/>
      <c r="D84" s="90"/>
      <c r="E84" s="90"/>
      <c r="F84" s="90"/>
      <c r="G84" s="90"/>
      <c r="H84" s="90"/>
      <c r="I84" s="87"/>
      <c r="J84" s="88"/>
      <c r="K84" s="304">
        <v>0.05</v>
      </c>
      <c r="L84" s="857">
        <f>N78*K84</f>
        <v>448.9905087441802</v>
      </c>
      <c r="M84" s="858"/>
      <c r="N84" s="51"/>
    </row>
    <row r="85" spans="1:14" ht="15.75" thickBot="1">
      <c r="B85" s="91" t="s">
        <v>974</v>
      </c>
      <c r="C85" s="92"/>
      <c r="D85" s="92"/>
      <c r="E85" s="92"/>
      <c r="F85" s="92"/>
      <c r="G85" s="92"/>
      <c r="H85" s="92"/>
      <c r="I85" s="93"/>
      <c r="J85" s="94"/>
      <c r="K85" s="305">
        <v>0.05</v>
      </c>
      <c r="L85" s="859">
        <f>N78*K85</f>
        <v>448.9905087441802</v>
      </c>
      <c r="M85" s="860"/>
      <c r="N85" s="51"/>
    </row>
    <row r="86" spans="1:14" ht="15.75" thickBot="1">
      <c r="B86" s="822" t="s">
        <v>953</v>
      </c>
      <c r="C86" s="823"/>
      <c r="D86" s="823"/>
      <c r="E86" s="823"/>
      <c r="F86" s="823"/>
      <c r="G86" s="823"/>
      <c r="H86" s="823"/>
      <c r="I86" s="823"/>
      <c r="J86" s="823"/>
      <c r="K86" s="823"/>
      <c r="L86" s="823"/>
      <c r="M86" s="824"/>
      <c r="N86" s="52">
        <f>L83+L84+L85</f>
        <v>2693.9430524650811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11673.753227348685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8" sqref="O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192136.61062117218</v>
      </c>
      <c r="L36" s="270"/>
      <c r="M36" s="271">
        <v>66</v>
      </c>
      <c r="N36" s="272">
        <f>K36/M36</f>
        <v>2911.1607669874575</v>
      </c>
    </row>
    <row r="37" spans="1:14">
      <c r="A37" s="108" t="s">
        <v>180</v>
      </c>
      <c r="B37" s="871" t="str">
        <f>VLOOKUP(A37,EQUIPOS!A7:D154,3,FALSE)</f>
        <v>Compresor 120 HP, con martillo.</v>
      </c>
      <c r="C37" s="872"/>
      <c r="D37" s="872"/>
      <c r="E37" s="872"/>
      <c r="F37" s="872"/>
      <c r="G37" s="872"/>
      <c r="H37" s="873"/>
      <c r="I37" s="267"/>
      <c r="J37" s="268"/>
      <c r="K37" s="269">
        <f>VLOOKUP(A37,EQUIPOS!A7:D164,4,FALSE)</f>
        <v>106742.56145620678</v>
      </c>
      <c r="L37" s="270"/>
      <c r="M37" s="271">
        <v>66</v>
      </c>
      <c r="N37" s="272">
        <f>K37/M37</f>
        <v>1617.3115372152542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N79*L42</f>
        <v>6.0915622581215141</v>
      </c>
    </row>
    <row r="43" spans="1:14" ht="15.75" thickBot="1">
      <c r="B43" s="822" t="s">
        <v>953</v>
      </c>
      <c r="C43" s="823"/>
      <c r="D43" s="823"/>
      <c r="E43" s="823"/>
      <c r="F43" s="823"/>
      <c r="G43" s="823"/>
      <c r="H43" s="823"/>
      <c r="I43" s="823"/>
      <c r="J43" s="823"/>
      <c r="K43" s="823"/>
      <c r="L43" s="823"/>
      <c r="M43" s="824"/>
      <c r="N43" s="394">
        <f>SUM(N36:N42)</f>
        <v>4534.5638664608332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4045.3635815193361</v>
      </c>
      <c r="N48" s="272">
        <f t="shared" ref="N48:N52" si="0">K48*M48</f>
        <v>809.07271630386731</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2284.1580285807486</v>
      </c>
      <c r="N49" s="272">
        <f t="shared" si="0"/>
        <v>6852.4740857422457</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9807.793970226674</v>
      </c>
      <c r="N50" s="272">
        <f t="shared" si="0"/>
        <v>2942.3381910680023</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1180.3557451004312</v>
      </c>
      <c r="N51" s="272">
        <f t="shared" si="0"/>
        <v>236.07114902008627</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1153.3246975027116</v>
      </c>
      <c r="N52" s="272">
        <f t="shared" si="0"/>
        <v>576.66234875135581</v>
      </c>
    </row>
    <row r="53" spans="1:14">
      <c r="B53" s="43"/>
      <c r="C53" s="281"/>
      <c r="D53" s="281"/>
      <c r="E53" s="281"/>
      <c r="F53" s="281"/>
      <c r="G53" s="281"/>
      <c r="H53" s="281"/>
      <c r="I53" s="268"/>
      <c r="J53" s="224"/>
      <c r="K53" s="282"/>
      <c r="L53" s="267"/>
      <c r="M53" s="283"/>
      <c r="N53" s="272"/>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SUM(N48:N54)</f>
        <v>11416.618490885558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949"/>
      <c r="C65" s="950"/>
      <c r="D65" s="950"/>
      <c r="E65" s="950"/>
      <c r="F65" s="950"/>
      <c r="G65" s="951"/>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SUM(N73:N78)</f>
        <v>304.57811290607572</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N43+N55+N68+N79</f>
        <v>16255.760470252468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3251.1520940504938</v>
      </c>
      <c r="M86" s="858"/>
      <c r="N86" s="51"/>
    </row>
    <row r="87" spans="1:14">
      <c r="B87" s="89" t="s">
        <v>973</v>
      </c>
      <c r="C87" s="90"/>
      <c r="D87" s="90"/>
      <c r="E87" s="90"/>
      <c r="F87" s="90"/>
      <c r="G87" s="90"/>
      <c r="H87" s="90"/>
      <c r="I87" s="87"/>
      <c r="J87" s="88"/>
      <c r="K87" s="304">
        <v>0.05</v>
      </c>
      <c r="L87" s="857">
        <f>N81*K87</f>
        <v>812.78802351262345</v>
      </c>
      <c r="M87" s="858"/>
      <c r="N87" s="51"/>
    </row>
    <row r="88" spans="1:14" ht="15.75" thickBot="1">
      <c r="B88" s="91" t="s">
        <v>974</v>
      </c>
      <c r="C88" s="92"/>
      <c r="D88" s="92"/>
      <c r="E88" s="92"/>
      <c r="F88" s="92"/>
      <c r="G88" s="92"/>
      <c r="H88" s="92"/>
      <c r="I88" s="93"/>
      <c r="J88" s="94"/>
      <c r="K88" s="305">
        <v>0.05</v>
      </c>
      <c r="L88" s="859">
        <f>N81*K88</f>
        <v>812.78802351262345</v>
      </c>
      <c r="M88" s="860"/>
      <c r="N88" s="51"/>
    </row>
    <row r="89" spans="1:14" ht="15.75" thickBot="1">
      <c r="B89" s="822" t="s">
        <v>953</v>
      </c>
      <c r="C89" s="823"/>
      <c r="D89" s="823"/>
      <c r="E89" s="823"/>
      <c r="F89" s="823"/>
      <c r="G89" s="823"/>
      <c r="H89" s="823"/>
      <c r="I89" s="823"/>
      <c r="J89" s="823"/>
      <c r="K89" s="823"/>
      <c r="L89" s="823"/>
      <c r="M89" s="824"/>
      <c r="N89" s="52">
        <f>L86+L87+L88</f>
        <v>4876.7281410757405</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21132.488611328208</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5" t="s">
        <v>2218</v>
      </c>
      <c r="C108" s="826"/>
      <c r="D108" s="826"/>
      <c r="E108" s="826"/>
      <c r="F108" s="826"/>
      <c r="G108" s="826"/>
      <c r="H108" s="826"/>
      <c r="I108" s="826"/>
      <c r="J108" s="826"/>
      <c r="K108" s="826"/>
      <c r="L108" s="826"/>
      <c r="M108" s="826"/>
      <c r="N108" s="827"/>
    </row>
    <row r="109" spans="2:14" ht="15" customHeight="1">
      <c r="B109" s="825"/>
      <c r="C109" s="826"/>
      <c r="D109" s="826"/>
      <c r="E109" s="826"/>
      <c r="F109" s="826"/>
      <c r="G109" s="826"/>
      <c r="H109" s="826"/>
      <c r="I109" s="826"/>
      <c r="J109" s="826"/>
      <c r="K109" s="826"/>
      <c r="L109" s="826"/>
      <c r="M109" s="826"/>
      <c r="N109" s="827"/>
    </row>
    <row r="110" spans="2:14" ht="32.25" customHeight="1">
      <c r="B110" s="828" t="s">
        <v>2219</v>
      </c>
      <c r="C110" s="829"/>
      <c r="D110" s="829"/>
      <c r="E110" s="829"/>
      <c r="F110" s="829"/>
      <c r="G110" s="829"/>
      <c r="H110" s="829"/>
      <c r="I110" s="829"/>
      <c r="J110" s="829"/>
      <c r="K110" s="829"/>
      <c r="L110" s="829"/>
      <c r="M110" s="829"/>
      <c r="N110" s="830"/>
    </row>
    <row r="111" spans="2:14">
      <c r="B111" s="828"/>
      <c r="C111" s="829"/>
      <c r="D111" s="829"/>
      <c r="E111" s="829"/>
      <c r="F111" s="829"/>
      <c r="G111" s="829"/>
      <c r="H111" s="829"/>
      <c r="I111" s="829"/>
      <c r="J111" s="829"/>
      <c r="K111" s="829"/>
      <c r="L111" s="829"/>
      <c r="M111" s="829"/>
      <c r="N111" s="83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8"/>
      <c r="K121" s="888"/>
      <c r="L121" s="888"/>
      <c r="M121" s="888"/>
      <c r="N121" s="889"/>
    </row>
    <row r="122" spans="2:14" ht="15.75" thickBot="1">
      <c r="B122" s="261" t="s">
        <v>2221</v>
      </c>
      <c r="C122" s="393"/>
      <c r="D122" s="393"/>
      <c r="E122" s="57"/>
      <c r="F122" s="57"/>
      <c r="G122" s="57"/>
      <c r="H122" s="57"/>
      <c r="I122" s="57"/>
      <c r="J122" s="890"/>
      <c r="K122" s="890"/>
      <c r="L122" s="890"/>
      <c r="M122" s="890"/>
      <c r="N122" s="891"/>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192136.61062117218</v>
      </c>
      <c r="L36" s="270"/>
      <c r="M36" s="271">
        <v>66</v>
      </c>
      <c r="N36" s="272">
        <f>K36/M36</f>
        <v>2911.1607669874575</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2912.1859753207909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3014.7068086541244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602.94136173082495</v>
      </c>
      <c r="M83" s="858"/>
      <c r="N83" s="51"/>
    </row>
    <row r="84" spans="1:14">
      <c r="B84" s="89" t="s">
        <v>973</v>
      </c>
      <c r="C84" s="90"/>
      <c r="D84" s="90"/>
      <c r="E84" s="90"/>
      <c r="F84" s="90"/>
      <c r="G84" s="90"/>
      <c r="H84" s="90"/>
      <c r="I84" s="87"/>
      <c r="J84" s="88"/>
      <c r="K84" s="304">
        <v>0.05</v>
      </c>
      <c r="L84" s="857">
        <f>N78*K84</f>
        <v>150.73534043270624</v>
      </c>
      <c r="M84" s="858"/>
      <c r="N84" s="51"/>
    </row>
    <row r="85" spans="1:14" ht="15.75" thickBot="1">
      <c r="B85" s="91" t="s">
        <v>974</v>
      </c>
      <c r="C85" s="92"/>
      <c r="D85" s="92"/>
      <c r="E85" s="92"/>
      <c r="F85" s="92"/>
      <c r="G85" s="92"/>
      <c r="H85" s="92"/>
      <c r="I85" s="93"/>
      <c r="J85" s="94"/>
      <c r="K85" s="305">
        <v>0.05</v>
      </c>
      <c r="L85" s="859">
        <f>N78*K85</f>
        <v>150.73534043270624</v>
      </c>
      <c r="M85" s="860"/>
      <c r="N85" s="51"/>
    </row>
    <row r="86" spans="1:14" ht="15.75" thickBot="1">
      <c r="B86" s="822" t="s">
        <v>953</v>
      </c>
      <c r="C86" s="823"/>
      <c r="D86" s="823"/>
      <c r="E86" s="823"/>
      <c r="F86" s="823"/>
      <c r="G86" s="823"/>
      <c r="H86" s="823"/>
      <c r="I86" s="823"/>
      <c r="J86" s="823"/>
      <c r="K86" s="823"/>
      <c r="L86" s="823"/>
      <c r="M86" s="824"/>
      <c r="N86" s="52">
        <f>L83+L84+L85</f>
        <v>904.41204259623748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3919.1188512503618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101405.43338339642</v>
      </c>
      <c r="L36" s="270"/>
      <c r="M36" s="271">
        <v>66</v>
      </c>
      <c r="N36" s="272">
        <f>K36/M36</f>
        <v>1536.4459603544913</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149439.58603868948</v>
      </c>
      <c r="L37" s="270"/>
      <c r="M37" s="271">
        <v>100</v>
      </c>
      <c r="N37" s="272">
        <f>K37/M37</f>
        <v>1494.3958603868948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2.0504166666666666</v>
      </c>
    </row>
    <row r="43" spans="1:14" ht="15.75" thickBot="1">
      <c r="B43" s="822" t="s">
        <v>953</v>
      </c>
      <c r="C43" s="823"/>
      <c r="D43" s="823"/>
      <c r="E43" s="823"/>
      <c r="F43" s="823"/>
      <c r="G43" s="823"/>
      <c r="H43" s="823"/>
      <c r="I43" s="823"/>
      <c r="J43" s="823"/>
      <c r="K43" s="823"/>
      <c r="L43" s="823"/>
      <c r="M43" s="824"/>
      <c r="N43" s="394">
        <f>SUM(N36:N42)</f>
        <v>3032.8922374080526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2963.2889978419726</v>
      </c>
      <c r="N48" s="272">
        <f>K48*M48</f>
        <v>2963.2889978419726</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2963.2889978419726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205.04166666666666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6201.2229019166925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1240.2445803833386</v>
      </c>
      <c r="M83" s="858"/>
      <c r="N83" s="51"/>
    </row>
    <row r="84" spans="1:14">
      <c r="B84" s="89" t="s">
        <v>973</v>
      </c>
      <c r="C84" s="90"/>
      <c r="D84" s="90"/>
      <c r="E84" s="90"/>
      <c r="F84" s="90"/>
      <c r="G84" s="90"/>
      <c r="H84" s="90"/>
      <c r="I84" s="87"/>
      <c r="J84" s="88"/>
      <c r="K84" s="304">
        <v>0.05</v>
      </c>
      <c r="L84" s="857">
        <f>N78*K84</f>
        <v>310.06114509583466</v>
      </c>
      <c r="M84" s="858"/>
      <c r="N84" s="51"/>
    </row>
    <row r="85" spans="1:14" ht="15.75" thickBot="1">
      <c r="B85" s="91" t="s">
        <v>974</v>
      </c>
      <c r="C85" s="92"/>
      <c r="D85" s="92"/>
      <c r="E85" s="92"/>
      <c r="F85" s="92"/>
      <c r="G85" s="92"/>
      <c r="H85" s="92"/>
      <c r="I85" s="93"/>
      <c r="J85" s="94"/>
      <c r="K85" s="305">
        <v>0.05</v>
      </c>
      <c r="L85" s="859">
        <f>N78*K85</f>
        <v>310.06114509583466</v>
      </c>
      <c r="M85" s="860"/>
      <c r="N85" s="51"/>
    </row>
    <row r="86" spans="1:14" ht="15.75" thickBot="1">
      <c r="B86" s="822" t="s">
        <v>953</v>
      </c>
      <c r="C86" s="823"/>
      <c r="D86" s="823"/>
      <c r="E86" s="823"/>
      <c r="F86" s="823"/>
      <c r="G86" s="823"/>
      <c r="H86" s="823"/>
      <c r="I86" s="823"/>
      <c r="J86" s="823"/>
      <c r="K86" s="823"/>
      <c r="L86" s="823"/>
      <c r="M86" s="824"/>
      <c r="N86" s="52">
        <f>L83+L84+L85</f>
        <v>1860.3668705750081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8061.5897724917004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149439.58603868948</v>
      </c>
      <c r="L36" s="464"/>
      <c r="M36" s="283">
        <v>50</v>
      </c>
      <c r="N36" s="272">
        <f>K36/M36</f>
        <v>2988.7917207737896</v>
      </c>
    </row>
    <row r="37" spans="1:14">
      <c r="A37" s="108" t="s">
        <v>152</v>
      </c>
      <c r="B37" s="871" t="str">
        <f>VLOOKUP(A37,EQUIPOS!A7:D154,3,FALSE)</f>
        <v xml:space="preserve">Carrotanque de agua(1000 Galones) </v>
      </c>
      <c r="C37" s="872"/>
      <c r="D37" s="872"/>
      <c r="E37" s="872"/>
      <c r="F37" s="872"/>
      <c r="G37" s="872"/>
      <c r="H37" s="873"/>
      <c r="I37" s="267"/>
      <c r="J37" s="268"/>
      <c r="K37" s="269">
        <f>VLOOKUP(A37,EQUIPOS!A7:D164,4,FALSE)</f>
        <v>63439.992447049794</v>
      </c>
      <c r="L37" s="464"/>
      <c r="M37" s="283">
        <v>50</v>
      </c>
      <c r="N37" s="272">
        <f>K37/M37</f>
        <v>1268.7998489409958</v>
      </c>
    </row>
    <row r="38" spans="1:14">
      <c r="A38" s="205" t="s">
        <v>269</v>
      </c>
      <c r="B38" s="871" t="str">
        <f>VLOOKUP(A38,EQUIPOS!A8:D154,3,FALSE)</f>
        <v>Motoniveladora  potencia 215 HP, ancho de cuchilla 4,27 m, peso 18 ton.</v>
      </c>
      <c r="C38" s="872"/>
      <c r="D38" s="872"/>
      <c r="E38" s="872"/>
      <c r="F38" s="872"/>
      <c r="G38" s="872"/>
      <c r="H38" s="873"/>
      <c r="I38" s="267"/>
      <c r="J38" s="268"/>
      <c r="K38" s="269">
        <f>VLOOKUP(A38,EQUIPOS!A8:D165,4,FALSE)</f>
        <v>183597.20570467564</v>
      </c>
      <c r="L38" s="464"/>
      <c r="M38" s="283">
        <v>50</v>
      </c>
      <c r="N38" s="272">
        <f>K38/M38</f>
        <v>3671.9441140935128</v>
      </c>
    </row>
    <row r="39" spans="1:14">
      <c r="A39" s="205" t="s">
        <v>365</v>
      </c>
      <c r="B39" s="871" t="str">
        <f>VLOOKUP(A39,EQUIPOS!A9:D154,3,FALSE)</f>
        <v xml:space="preserve">Vibrocompatador, potencia 153 HP, peso 10 Ton. </v>
      </c>
      <c r="C39" s="872"/>
      <c r="D39" s="872"/>
      <c r="E39" s="872"/>
      <c r="F39" s="872"/>
      <c r="G39" s="872"/>
      <c r="H39" s="873"/>
      <c r="I39" s="874"/>
      <c r="J39" s="875"/>
      <c r="K39" s="269">
        <f>VLOOKUP(A39,EQUIPOS!A9:D166,4,FALSE)</f>
        <v>101405.43338339642</v>
      </c>
      <c r="L39" s="952">
        <v>50</v>
      </c>
      <c r="M39" s="953"/>
      <c r="N39" s="272">
        <f>K39/L39</f>
        <v>2028.1086676679283</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9957.6443514762268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402.04310903601993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10359.687460512247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2071.9374921024496</v>
      </c>
      <c r="M83" s="858"/>
      <c r="N83" s="51"/>
    </row>
    <row r="84" spans="1:14">
      <c r="B84" s="89" t="s">
        <v>973</v>
      </c>
      <c r="C84" s="90"/>
      <c r="D84" s="90"/>
      <c r="E84" s="90"/>
      <c r="F84" s="90"/>
      <c r="G84" s="90"/>
      <c r="H84" s="90"/>
      <c r="I84" s="87"/>
      <c r="J84" s="88"/>
      <c r="K84" s="304">
        <v>0.05</v>
      </c>
      <c r="L84" s="857">
        <f>N78*K84</f>
        <v>517.9843730256124</v>
      </c>
      <c r="M84" s="858"/>
      <c r="N84" s="51"/>
    </row>
    <row r="85" spans="1:14" ht="15.75" thickBot="1">
      <c r="B85" s="91" t="s">
        <v>974</v>
      </c>
      <c r="C85" s="92"/>
      <c r="D85" s="92"/>
      <c r="E85" s="92"/>
      <c r="F85" s="92"/>
      <c r="G85" s="92"/>
      <c r="H85" s="92"/>
      <c r="I85" s="93"/>
      <c r="J85" s="94"/>
      <c r="K85" s="305">
        <v>0.05</v>
      </c>
      <c r="L85" s="859">
        <f>N78*K85</f>
        <v>517.9843730256124</v>
      </c>
      <c r="M85" s="860"/>
      <c r="N85" s="51"/>
    </row>
    <row r="86" spans="1:14" ht="15.75" thickBot="1">
      <c r="B86" s="822" t="s">
        <v>953</v>
      </c>
      <c r="C86" s="823"/>
      <c r="D86" s="823"/>
      <c r="E86" s="823"/>
      <c r="F86" s="823"/>
      <c r="G86" s="823"/>
      <c r="H86" s="823"/>
      <c r="I86" s="823"/>
      <c r="J86" s="823"/>
      <c r="K86" s="823"/>
      <c r="L86" s="823"/>
      <c r="M86" s="824"/>
      <c r="N86" s="52">
        <f>L83+L84+L85</f>
        <v>3107.9062381536746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13467.593698665922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149439.58603868948</v>
      </c>
      <c r="L36" s="270"/>
      <c r="M36" s="271">
        <v>40</v>
      </c>
      <c r="N36" s="272">
        <f>K36/M36</f>
        <v>3735.9896509672371</v>
      </c>
    </row>
    <row r="37" spans="1:14">
      <c r="A37" s="113" t="s">
        <v>365</v>
      </c>
      <c r="B37" s="871" t="str">
        <f>VLOOKUP(A37,EQUIPOS!A7:D154,3,FALSE)</f>
        <v xml:space="preserve">Vibrocompatador, potencia 153 HP, peso 10 Ton. </v>
      </c>
      <c r="C37" s="872"/>
      <c r="D37" s="872"/>
      <c r="E37" s="872"/>
      <c r="F37" s="872"/>
      <c r="G37" s="872"/>
      <c r="H37" s="873"/>
      <c r="I37" s="267"/>
      <c r="J37" s="268"/>
      <c r="K37" s="269">
        <f>VLOOKUP(A37,EQUIPOS!A7:D164,4,FALSE)</f>
        <v>101405.43338339642</v>
      </c>
      <c r="L37" s="270"/>
      <c r="M37" s="271">
        <v>40</v>
      </c>
      <c r="N37" s="272">
        <f>K37/M37</f>
        <v>2535.1358345849103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6271.1254855521474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502.55388629502494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6773.6793718471727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1354.7358743694347</v>
      </c>
      <c r="M83" s="858"/>
      <c r="N83" s="51"/>
    </row>
    <row r="84" spans="1:14">
      <c r="B84" s="89" t="s">
        <v>973</v>
      </c>
      <c r="C84" s="90"/>
      <c r="D84" s="90"/>
      <c r="E84" s="90"/>
      <c r="F84" s="90"/>
      <c r="G84" s="90"/>
      <c r="H84" s="90"/>
      <c r="I84" s="87"/>
      <c r="J84" s="88"/>
      <c r="K84" s="304">
        <v>0.05</v>
      </c>
      <c r="L84" s="857">
        <f>N78*K84</f>
        <v>338.68396859235867</v>
      </c>
      <c r="M84" s="858"/>
      <c r="N84" s="51"/>
    </row>
    <row r="85" spans="1:14" ht="15.75" thickBot="1">
      <c r="B85" s="91" t="s">
        <v>974</v>
      </c>
      <c r="C85" s="92"/>
      <c r="D85" s="92"/>
      <c r="E85" s="92"/>
      <c r="F85" s="92"/>
      <c r="G85" s="92"/>
      <c r="H85" s="92"/>
      <c r="I85" s="93"/>
      <c r="J85" s="94"/>
      <c r="K85" s="305">
        <v>0.05</v>
      </c>
      <c r="L85" s="859">
        <f>N78*K85</f>
        <v>338.68396859235867</v>
      </c>
      <c r="M85" s="860"/>
      <c r="N85" s="51"/>
    </row>
    <row r="86" spans="1:14" ht="15.75" thickBot="1">
      <c r="B86" s="822" t="s">
        <v>953</v>
      </c>
      <c r="C86" s="823"/>
      <c r="D86" s="823"/>
      <c r="E86" s="823"/>
      <c r="F86" s="823"/>
      <c r="G86" s="823"/>
      <c r="H86" s="823"/>
      <c r="I86" s="823"/>
      <c r="J86" s="823"/>
      <c r="K86" s="823"/>
      <c r="L86" s="823"/>
      <c r="M86" s="824"/>
      <c r="N86" s="52">
        <f>L83+L84+L85</f>
        <v>2032.1038115541521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8805.783183401325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149439.58603868948</v>
      </c>
      <c r="L36" s="270"/>
      <c r="M36" s="271">
        <v>40</v>
      </c>
      <c r="N36" s="272">
        <f>K36/M36</f>
        <v>3735.9896509672371</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3735.9896509672371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502.55388629502494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4238.5435372622624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847.70870745245247</v>
      </c>
      <c r="M83" s="858"/>
      <c r="N83" s="51"/>
    </row>
    <row r="84" spans="1:14">
      <c r="B84" s="89" t="s">
        <v>973</v>
      </c>
      <c r="C84" s="90"/>
      <c r="D84" s="90"/>
      <c r="E84" s="90"/>
      <c r="F84" s="90"/>
      <c r="G84" s="90"/>
      <c r="H84" s="90"/>
      <c r="I84" s="87"/>
      <c r="J84" s="88"/>
      <c r="K84" s="304">
        <v>0.05</v>
      </c>
      <c r="L84" s="857">
        <f>N78*K84</f>
        <v>211.92717686311312</v>
      </c>
      <c r="M84" s="858"/>
      <c r="N84" s="51"/>
    </row>
    <row r="85" spans="1:14" ht="15.75" thickBot="1">
      <c r="B85" s="91" t="s">
        <v>974</v>
      </c>
      <c r="C85" s="92"/>
      <c r="D85" s="92"/>
      <c r="E85" s="92"/>
      <c r="F85" s="92"/>
      <c r="G85" s="92"/>
      <c r="H85" s="92"/>
      <c r="I85" s="93"/>
      <c r="J85" s="94"/>
      <c r="K85" s="305">
        <v>0.05</v>
      </c>
      <c r="L85" s="859">
        <f>N78*K85</f>
        <v>211.92717686311312</v>
      </c>
      <c r="M85" s="860"/>
      <c r="N85" s="51"/>
    </row>
    <row r="86" spans="1:14" ht="15.75" thickBot="1">
      <c r="B86" s="822" t="s">
        <v>953</v>
      </c>
      <c r="C86" s="823"/>
      <c r="D86" s="823"/>
      <c r="E86" s="823"/>
      <c r="F86" s="823"/>
      <c r="G86" s="823"/>
      <c r="H86" s="823"/>
      <c r="I86" s="823"/>
      <c r="J86" s="823"/>
      <c r="K86" s="823"/>
      <c r="L86" s="823"/>
      <c r="M86" s="824"/>
      <c r="N86" s="52">
        <f>L83+L84+L85</f>
        <v>1271.5630611786787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5510.1065984409415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2.1494824361440799</v>
      </c>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4859.9967448765155</v>
      </c>
      <c r="N48" s="272">
        <f>K48*M48</f>
        <v>6317.9957683394705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6317.9957683394705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6535.0934943900229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1307.0186988780047</v>
      </c>
      <c r="M83" s="858"/>
      <c r="N83" s="51"/>
    </row>
    <row r="84" spans="1:14">
      <c r="B84" s="89" t="s">
        <v>973</v>
      </c>
      <c r="C84" s="90"/>
      <c r="D84" s="90"/>
      <c r="E84" s="90"/>
      <c r="F84" s="90"/>
      <c r="G84" s="90"/>
      <c r="H84" s="90"/>
      <c r="I84" s="87"/>
      <c r="J84" s="88"/>
      <c r="K84" s="304">
        <v>0.05</v>
      </c>
      <c r="L84" s="857">
        <f>N78*K84</f>
        <v>326.75467471950117</v>
      </c>
      <c r="M84" s="858"/>
      <c r="N84" s="51"/>
    </row>
    <row r="85" spans="1:14" ht="15.75" thickBot="1">
      <c r="B85" s="91" t="s">
        <v>974</v>
      </c>
      <c r="C85" s="92"/>
      <c r="D85" s="92"/>
      <c r="E85" s="92"/>
      <c r="F85" s="92"/>
      <c r="G85" s="92"/>
      <c r="H85" s="92"/>
      <c r="I85" s="93"/>
      <c r="J85" s="94"/>
      <c r="K85" s="305">
        <v>0.05</v>
      </c>
      <c r="L85" s="859">
        <f>N78*K85</f>
        <v>326.75467471950117</v>
      </c>
      <c r="M85" s="860"/>
      <c r="N85" s="51"/>
    </row>
    <row r="86" spans="1:14" ht="15.75" thickBot="1">
      <c r="B86" s="822" t="s">
        <v>953</v>
      </c>
      <c r="C86" s="823"/>
      <c r="D86" s="823"/>
      <c r="E86" s="823"/>
      <c r="F86" s="823"/>
      <c r="G86" s="823"/>
      <c r="H86" s="823"/>
      <c r="I86" s="823"/>
      <c r="J86" s="823"/>
      <c r="K86" s="823"/>
      <c r="L86" s="823"/>
      <c r="M86" s="824"/>
      <c r="N86" s="52">
        <f>L83+L84+L85</f>
        <v>1960.5280483170068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8495.6215427070292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2.1494824361440799</v>
      </c>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4035.9920828748895</v>
      </c>
      <c r="N48" s="272">
        <f>K48*M48</f>
        <v>4843.1904994498673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4843.1904994498673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5060.2882255004197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1012.057645100084</v>
      </c>
      <c r="M83" s="858"/>
      <c r="N83" s="51"/>
    </row>
    <row r="84" spans="1:14">
      <c r="B84" s="89" t="s">
        <v>973</v>
      </c>
      <c r="C84" s="90"/>
      <c r="D84" s="90"/>
      <c r="E84" s="90"/>
      <c r="F84" s="90"/>
      <c r="G84" s="90"/>
      <c r="H84" s="90"/>
      <c r="I84" s="87"/>
      <c r="J84" s="88"/>
      <c r="K84" s="304">
        <v>0.05</v>
      </c>
      <c r="L84" s="857">
        <f>N78*K84</f>
        <v>253.01441127502099</v>
      </c>
      <c r="M84" s="858"/>
      <c r="N84" s="51"/>
    </row>
    <row r="85" spans="1:14" ht="15.75" thickBot="1">
      <c r="B85" s="91" t="s">
        <v>974</v>
      </c>
      <c r="C85" s="92"/>
      <c r="D85" s="92"/>
      <c r="E85" s="92"/>
      <c r="F85" s="92"/>
      <c r="G85" s="92"/>
      <c r="H85" s="92"/>
      <c r="I85" s="93"/>
      <c r="J85" s="94"/>
      <c r="K85" s="305">
        <v>0.05</v>
      </c>
      <c r="L85" s="859">
        <f>N78*K85</f>
        <v>253.01441127502099</v>
      </c>
      <c r="M85" s="860"/>
      <c r="N85" s="51"/>
    </row>
    <row r="86" spans="1:14" ht="15.75" thickBot="1">
      <c r="B86" s="822" t="s">
        <v>953</v>
      </c>
      <c r="C86" s="823"/>
      <c r="D86" s="823"/>
      <c r="E86" s="823"/>
      <c r="F86" s="823"/>
      <c r="G86" s="823"/>
      <c r="H86" s="823"/>
      <c r="I86" s="823"/>
      <c r="J86" s="823"/>
      <c r="K86" s="823"/>
      <c r="L86" s="823"/>
      <c r="M86" s="824"/>
      <c r="N86" s="52">
        <f>L83+L84+L85</f>
        <v>1518.086467650126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6578.3746931505457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149439.58603868948</v>
      </c>
      <c r="L36" s="270"/>
      <c r="M36" s="271">
        <v>45</v>
      </c>
      <c r="N36" s="272">
        <f>K36/M36</f>
        <v>3320.879689748655</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63439.992447049794</v>
      </c>
      <c r="L37" s="270"/>
      <c r="M37" s="271">
        <v>45</v>
      </c>
      <c r="N37" s="272">
        <f>K37/M37</f>
        <v>1409.7776099344399</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183597.20570467564</v>
      </c>
      <c r="L38" s="270"/>
      <c r="M38" s="271">
        <v>45</v>
      </c>
      <c r="N38" s="272">
        <f>K38/M38</f>
        <v>4079.9379045483474</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101405.43338339642</v>
      </c>
      <c r="L39" s="876">
        <v>45</v>
      </c>
      <c r="M39" s="877"/>
      <c r="N39" s="272">
        <f>K39/L39</f>
        <v>2253.454075186587</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11075.990848507718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25228.977757871813</v>
      </c>
      <c r="N48" s="272">
        <f>K48*M48</f>
        <v>31536.222197339768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31536.222197339768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09">
        <f>VLOOKUP(A59,TRANSPORTE!A5:D123,4,FALSE)</f>
        <v>1224.8662416957106</v>
      </c>
      <c r="M59" s="910"/>
      <c r="N59" s="291">
        <f>K59*L59</f>
        <v>1531.0828021196382</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1531.0828021196382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44740.374302451586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8948.0748604903183</v>
      </c>
      <c r="M83" s="858"/>
      <c r="N83" s="51"/>
    </row>
    <row r="84" spans="1:14">
      <c r="B84" s="89" t="s">
        <v>973</v>
      </c>
      <c r="C84" s="90"/>
      <c r="D84" s="90"/>
      <c r="E84" s="90"/>
      <c r="F84" s="90"/>
      <c r="G84" s="90"/>
      <c r="H84" s="90"/>
      <c r="I84" s="87"/>
      <c r="J84" s="88"/>
      <c r="K84" s="304">
        <v>0.05</v>
      </c>
      <c r="L84" s="857">
        <f>N78*K84</f>
        <v>2237.0187151225796</v>
      </c>
      <c r="M84" s="858"/>
      <c r="N84" s="51"/>
    </row>
    <row r="85" spans="1:14" ht="15.75" thickBot="1">
      <c r="B85" s="91" t="s">
        <v>974</v>
      </c>
      <c r="C85" s="92"/>
      <c r="D85" s="92"/>
      <c r="E85" s="92"/>
      <c r="F85" s="92"/>
      <c r="G85" s="92"/>
      <c r="H85" s="92"/>
      <c r="I85" s="93"/>
      <c r="J85" s="94"/>
      <c r="K85" s="305">
        <v>0.05</v>
      </c>
      <c r="L85" s="859">
        <f>N78*K85</f>
        <v>2237.0187151225796</v>
      </c>
      <c r="M85" s="860"/>
      <c r="N85" s="51"/>
    </row>
    <row r="86" spans="1:14" ht="15.75" thickBot="1">
      <c r="B86" s="822" t="s">
        <v>953</v>
      </c>
      <c r="C86" s="823"/>
      <c r="D86" s="823"/>
      <c r="E86" s="823"/>
      <c r="F86" s="823"/>
      <c r="G86" s="823"/>
      <c r="H86" s="823"/>
      <c r="I86" s="823"/>
      <c r="J86" s="823"/>
      <c r="K86" s="823"/>
      <c r="L86" s="823"/>
      <c r="M86" s="824"/>
      <c r="N86" s="52">
        <f>L83+L84+L85</f>
        <v>13422.112290735478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ROUND((N78+N86),0)</f>
        <v>58162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149439.58603868948</v>
      </c>
      <c r="L36" s="270"/>
      <c r="M36" s="271">
        <v>45</v>
      </c>
      <c r="N36" s="272">
        <f>K36/M36</f>
        <v>3320.879689748655</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63439.992447049794</v>
      </c>
      <c r="L37" s="270"/>
      <c r="M37" s="271">
        <v>45</v>
      </c>
      <c r="N37" s="272">
        <f>K37/M37</f>
        <v>1409.7776099344399</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183597.20570467564</v>
      </c>
      <c r="L38" s="270"/>
      <c r="M38" s="271">
        <v>45</v>
      </c>
      <c r="N38" s="272">
        <f>K38/M38</f>
        <v>4079.9379045483474</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101405.43338339642</v>
      </c>
      <c r="L39" s="876">
        <v>45</v>
      </c>
      <c r="M39" s="877"/>
      <c r="N39" s="272">
        <f>K39/L39</f>
        <v>2253.454075186587</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11075.990848507718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55512.592859191464</v>
      </c>
      <c r="N48" s="272">
        <f>K48*M48</f>
        <v>69390.741073989324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69390.741073989324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1224.8662416957106</v>
      </c>
      <c r="M59" s="910"/>
      <c r="N59" s="291">
        <f>K59*L59</f>
        <v>1531.0828021196382</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1531.0828021196382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82594.893179101142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16518.978635820229</v>
      </c>
      <c r="M83" s="858"/>
      <c r="N83" s="51"/>
    </row>
    <row r="84" spans="1:14">
      <c r="B84" s="89" t="s">
        <v>973</v>
      </c>
      <c r="C84" s="90"/>
      <c r="D84" s="90"/>
      <c r="E84" s="90"/>
      <c r="F84" s="90"/>
      <c r="G84" s="90"/>
      <c r="H84" s="90"/>
      <c r="I84" s="87"/>
      <c r="J84" s="88"/>
      <c r="K84" s="304">
        <v>0.05</v>
      </c>
      <c r="L84" s="857">
        <f>N78*K84</f>
        <v>4129.7446589550573</v>
      </c>
      <c r="M84" s="858"/>
      <c r="N84" s="51"/>
    </row>
    <row r="85" spans="1:14" ht="15.75" thickBot="1">
      <c r="B85" s="91" t="s">
        <v>974</v>
      </c>
      <c r="C85" s="92"/>
      <c r="D85" s="92"/>
      <c r="E85" s="92"/>
      <c r="F85" s="92"/>
      <c r="G85" s="92"/>
      <c r="H85" s="92"/>
      <c r="I85" s="93"/>
      <c r="J85" s="94"/>
      <c r="K85" s="305">
        <v>0.05</v>
      </c>
      <c r="L85" s="859">
        <f>N78*K85</f>
        <v>4129.7446589550573</v>
      </c>
      <c r="M85" s="860"/>
      <c r="N85" s="51"/>
    </row>
    <row r="86" spans="1:14" ht="15.75" thickBot="1">
      <c r="B86" s="822" t="s">
        <v>953</v>
      </c>
      <c r="C86" s="823"/>
      <c r="D86" s="823"/>
      <c r="E86" s="823"/>
      <c r="F86" s="823"/>
      <c r="G86" s="823"/>
      <c r="H86" s="823"/>
      <c r="I86" s="823"/>
      <c r="J86" s="823"/>
      <c r="K86" s="823"/>
      <c r="L86" s="823"/>
      <c r="M86" s="824"/>
      <c r="N86" s="52">
        <f>L83+L84+L85</f>
        <v>24778.467953730342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107373.36113283149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149439.58603868948</v>
      </c>
      <c r="L36" s="270"/>
      <c r="M36" s="271">
        <v>45</v>
      </c>
      <c r="N36" s="272">
        <f>K36/M36</f>
        <v>3320.879689748655</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63439.992447049794</v>
      </c>
      <c r="L37" s="270"/>
      <c r="M37" s="271">
        <v>45</v>
      </c>
      <c r="N37" s="272">
        <f>K37/M37</f>
        <v>1409.7776099344399</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183597.20570467564</v>
      </c>
      <c r="L38" s="270"/>
      <c r="M38" s="271">
        <v>45</v>
      </c>
      <c r="N38" s="272">
        <f>K38/M38</f>
        <v>4079.9379045483474</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101405.43338339642</v>
      </c>
      <c r="L39" s="876">
        <v>45</v>
      </c>
      <c r="M39" s="877"/>
      <c r="N39" s="272">
        <f>K39/L39</f>
        <v>2253.454075186587</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11075.990848507718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60469.074364476415</v>
      </c>
      <c r="N48" s="272">
        <f>K48*M48</f>
        <v>75586.342955595523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75586.342955595523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1224.8662416957106</v>
      </c>
      <c r="M59" s="910"/>
      <c r="N59" s="291">
        <f>K59*L59</f>
        <v>1531.0828021196382</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1531.0828021196382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88790.495060707341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17758.099012141469</v>
      </c>
      <c r="M83" s="858"/>
      <c r="N83" s="51"/>
    </row>
    <row r="84" spans="1:14">
      <c r="B84" s="89" t="s">
        <v>973</v>
      </c>
      <c r="C84" s="90"/>
      <c r="D84" s="90"/>
      <c r="E84" s="90"/>
      <c r="F84" s="90"/>
      <c r="G84" s="90"/>
      <c r="H84" s="90"/>
      <c r="I84" s="87"/>
      <c r="J84" s="88"/>
      <c r="K84" s="304">
        <v>0.05</v>
      </c>
      <c r="L84" s="857">
        <f>N78*K84</f>
        <v>4439.5247530353672</v>
      </c>
      <c r="M84" s="858"/>
      <c r="N84" s="51"/>
    </row>
    <row r="85" spans="1:14" ht="15.75" thickBot="1">
      <c r="B85" s="91" t="s">
        <v>974</v>
      </c>
      <c r="C85" s="92"/>
      <c r="D85" s="92"/>
      <c r="E85" s="92"/>
      <c r="F85" s="92"/>
      <c r="G85" s="92"/>
      <c r="H85" s="92"/>
      <c r="I85" s="93"/>
      <c r="J85" s="94"/>
      <c r="K85" s="305">
        <v>0.05</v>
      </c>
      <c r="L85" s="859">
        <f>N78*K85</f>
        <v>4439.5247530353672</v>
      </c>
      <c r="M85" s="860"/>
      <c r="N85" s="51"/>
    </row>
    <row r="86" spans="1:14" ht="15.75" thickBot="1">
      <c r="B86" s="822" t="s">
        <v>953</v>
      </c>
      <c r="C86" s="823"/>
      <c r="D86" s="823"/>
      <c r="E86" s="823"/>
      <c r="F86" s="823"/>
      <c r="G86" s="823"/>
      <c r="H86" s="823"/>
      <c r="I86" s="823"/>
      <c r="J86" s="823"/>
      <c r="K86" s="823"/>
      <c r="L86" s="823"/>
      <c r="M86" s="824"/>
      <c r="N86" s="52">
        <f>L83+L84+L85</f>
        <v>26637.148518212201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115427.64357891954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149439.58603868948</v>
      </c>
      <c r="L36" s="270"/>
      <c r="M36" s="271">
        <v>400</v>
      </c>
      <c r="N36" s="272">
        <f>K36/M36</f>
        <v>373.5989650967237</v>
      </c>
    </row>
    <row r="37" spans="1:14">
      <c r="A37" s="113" t="s">
        <v>152</v>
      </c>
      <c r="B37" s="871" t="str">
        <f>VLOOKUP(A37,EQUIPOS!A7:D154,3,FALSE)</f>
        <v xml:space="preserve">Carrotanque de agua(1000 Galones) </v>
      </c>
      <c r="C37" s="872"/>
      <c r="D37" s="872"/>
      <c r="E37" s="872"/>
      <c r="F37" s="872"/>
      <c r="G37" s="872"/>
      <c r="H37" s="873"/>
      <c r="I37" s="267"/>
      <c r="J37" s="268"/>
      <c r="K37" s="269">
        <f>VLOOKUP(A37,EQUIPOS!A7:D164,4,FALSE)</f>
        <v>63439.992447049794</v>
      </c>
      <c r="L37" s="270"/>
      <c r="M37" s="271">
        <v>200</v>
      </c>
      <c r="N37" s="272">
        <f>K37/M37</f>
        <v>317.19996223524896</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183597.20570467564</v>
      </c>
      <c r="L38" s="270"/>
      <c r="M38" s="271">
        <v>200</v>
      </c>
      <c r="N38" s="272">
        <f>K38/M38</f>
        <v>917.9860285233782</v>
      </c>
    </row>
    <row r="39" spans="1:14">
      <c r="A39" t="s">
        <v>365</v>
      </c>
      <c r="B39" s="871" t="str">
        <f>VLOOKUP(A39,EQUIPOS!A9:D155,3,FALSE)</f>
        <v xml:space="preserve">Vibrocompatador, potencia 153 HP, peso 10 Ton. </v>
      </c>
      <c r="C39" s="872"/>
      <c r="D39" s="872"/>
      <c r="E39" s="872"/>
      <c r="F39" s="872"/>
      <c r="G39" s="872"/>
      <c r="H39" s="873"/>
      <c r="I39" s="874"/>
      <c r="J39" s="875"/>
      <c r="K39" s="269">
        <f>VLOOKUP(A39,EQUIPOS!A9:D166,4,FALSE)</f>
        <v>101405.43338339642</v>
      </c>
      <c r="L39" s="876">
        <v>200</v>
      </c>
      <c r="M39" s="877"/>
      <c r="N39" s="272">
        <f>K39/L39</f>
        <v>507.02716691698208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2.6868530451800998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2118.4989758175129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134.34265225900498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2252.8416280765177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450.56832561530359</v>
      </c>
      <c r="M83" s="858"/>
      <c r="N83" s="51"/>
    </row>
    <row r="84" spans="1:14">
      <c r="B84" s="89" t="s">
        <v>973</v>
      </c>
      <c r="C84" s="90"/>
      <c r="D84" s="90"/>
      <c r="E84" s="90"/>
      <c r="F84" s="90"/>
      <c r="G84" s="90"/>
      <c r="H84" s="90"/>
      <c r="I84" s="87"/>
      <c r="J84" s="88"/>
      <c r="K84" s="304">
        <v>0.05</v>
      </c>
      <c r="L84" s="857">
        <f>N78*K84</f>
        <v>112.6420814038259</v>
      </c>
      <c r="M84" s="858"/>
      <c r="N84" s="51"/>
    </row>
    <row r="85" spans="1:14" ht="15.75" thickBot="1">
      <c r="B85" s="91" t="s">
        <v>974</v>
      </c>
      <c r="C85" s="92"/>
      <c r="D85" s="92"/>
      <c r="E85" s="92"/>
      <c r="F85" s="92"/>
      <c r="G85" s="92"/>
      <c r="H85" s="92"/>
      <c r="I85" s="93"/>
      <c r="J85" s="94"/>
      <c r="K85" s="305">
        <v>0.05</v>
      </c>
      <c r="L85" s="859">
        <f>N78*K85</f>
        <v>112.6420814038259</v>
      </c>
      <c r="M85" s="860"/>
      <c r="N85" s="51"/>
    </row>
    <row r="86" spans="1:14" ht="15.75" thickBot="1">
      <c r="B86" s="822" t="s">
        <v>953</v>
      </c>
      <c r="C86" s="823"/>
      <c r="D86" s="823"/>
      <c r="E86" s="823"/>
      <c r="F86" s="823"/>
      <c r="G86" s="823"/>
      <c r="H86" s="823"/>
      <c r="I86" s="823"/>
      <c r="J86" s="823"/>
      <c r="K86" s="823"/>
      <c r="L86" s="823"/>
      <c r="M86" s="824"/>
      <c r="N86" s="52">
        <f>L83+L84+L85</f>
        <v>675.85248842295528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2928.6941164994732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5811.3704371838903</v>
      </c>
      <c r="N48" s="272">
        <f>K48*M48</f>
        <v>6973.6445246206686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6973.6445246206686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7190.742250671221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1438.1484501342443</v>
      </c>
      <c r="M83" s="858"/>
      <c r="N83" s="51"/>
    </row>
    <row r="84" spans="1:14">
      <c r="B84" s="89" t="s">
        <v>973</v>
      </c>
      <c r="C84" s="90"/>
      <c r="D84" s="90"/>
      <c r="E84" s="90"/>
      <c r="F84" s="90"/>
      <c r="G84" s="90"/>
      <c r="H84" s="90"/>
      <c r="I84" s="87"/>
      <c r="J84" s="88"/>
      <c r="K84" s="304">
        <v>0.05</v>
      </c>
      <c r="L84" s="857">
        <f>N78*K84</f>
        <v>359.53711253356107</v>
      </c>
      <c r="M84" s="858"/>
      <c r="N84" s="51"/>
    </row>
    <row r="85" spans="1:14" ht="15.75" thickBot="1">
      <c r="B85" s="91" t="s">
        <v>974</v>
      </c>
      <c r="C85" s="92"/>
      <c r="D85" s="92"/>
      <c r="E85" s="92"/>
      <c r="F85" s="92"/>
      <c r="G85" s="92"/>
      <c r="H85" s="92"/>
      <c r="I85" s="93"/>
      <c r="J85" s="94"/>
      <c r="K85" s="305">
        <v>0.05</v>
      </c>
      <c r="L85" s="859">
        <f>N78*K85</f>
        <v>359.53711253356107</v>
      </c>
      <c r="M85" s="860"/>
      <c r="N85" s="51"/>
    </row>
    <row r="86" spans="1:14" ht="15.75" thickBot="1">
      <c r="B86" s="822" t="s">
        <v>953</v>
      </c>
      <c r="C86" s="823"/>
      <c r="D86" s="823"/>
      <c r="E86" s="823"/>
      <c r="F86" s="823"/>
      <c r="G86" s="823"/>
      <c r="H86" s="823"/>
      <c r="I86" s="823"/>
      <c r="J86" s="823"/>
      <c r="K86" s="823"/>
      <c r="L86" s="823"/>
      <c r="M86" s="824"/>
      <c r="N86" s="52">
        <f>L83+L84+L85</f>
        <v>2157.2226752013662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9347.9649258725876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1160.4915452101106</v>
      </c>
      <c r="M83" s="858"/>
      <c r="N83" s="51"/>
    </row>
    <row r="84" spans="1:14">
      <c r="B84" s="89" t="s">
        <v>973</v>
      </c>
      <c r="C84" s="90"/>
      <c r="D84" s="90"/>
      <c r="E84" s="90"/>
      <c r="F84" s="90"/>
      <c r="G84" s="90"/>
      <c r="H84" s="90"/>
      <c r="I84" s="87"/>
      <c r="J84" s="88"/>
      <c r="K84" s="304">
        <v>0.05</v>
      </c>
      <c r="L84" s="857">
        <f>N78*K84</f>
        <v>290.12288630252766</v>
      </c>
      <c r="M84" s="858"/>
      <c r="N84" s="51"/>
    </row>
    <row r="85" spans="1:14" ht="15.75" thickBot="1">
      <c r="B85" s="91" t="s">
        <v>974</v>
      </c>
      <c r="C85" s="92"/>
      <c r="D85" s="92"/>
      <c r="E85" s="92"/>
      <c r="F85" s="92"/>
      <c r="G85" s="92"/>
      <c r="H85" s="92"/>
      <c r="I85" s="93"/>
      <c r="J85" s="94"/>
      <c r="K85" s="305">
        <v>0.05</v>
      </c>
      <c r="L85" s="859">
        <f>N78*K85</f>
        <v>290.12288630252766</v>
      </c>
      <c r="M85" s="860"/>
      <c r="N85" s="51"/>
    </row>
    <row r="86" spans="1:14" ht="15.75" thickBot="1">
      <c r="B86" s="822" t="s">
        <v>953</v>
      </c>
      <c r="C86" s="823"/>
      <c r="D86" s="823"/>
      <c r="E86" s="823"/>
      <c r="F86" s="823"/>
      <c r="G86" s="823"/>
      <c r="H86" s="823"/>
      <c r="I86" s="823"/>
      <c r="J86" s="823"/>
      <c r="K86" s="823"/>
      <c r="L86" s="823"/>
      <c r="M86" s="824"/>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5622.4579003257186</v>
      </c>
      <c r="N48" s="272">
        <f>K48*M48</f>
        <v>6746.9494803908619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6746.9494803908619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6964.0472064414143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1392.8094412882829</v>
      </c>
      <c r="M83" s="858"/>
      <c r="N83" s="51"/>
    </row>
    <row r="84" spans="1:14">
      <c r="B84" s="89" t="s">
        <v>973</v>
      </c>
      <c r="C84" s="90"/>
      <c r="D84" s="90"/>
      <c r="E84" s="90"/>
      <c r="F84" s="90"/>
      <c r="G84" s="90"/>
      <c r="H84" s="90"/>
      <c r="I84" s="87"/>
      <c r="J84" s="88"/>
      <c r="K84" s="304">
        <v>0.05</v>
      </c>
      <c r="L84" s="857">
        <f>N78*K84</f>
        <v>348.20236032207072</v>
      </c>
      <c r="M84" s="858"/>
      <c r="N84" s="51"/>
    </row>
    <row r="85" spans="1:14" ht="15.75" thickBot="1">
      <c r="B85" s="91" t="s">
        <v>974</v>
      </c>
      <c r="C85" s="92"/>
      <c r="D85" s="92"/>
      <c r="E85" s="92"/>
      <c r="F85" s="92"/>
      <c r="G85" s="92"/>
      <c r="H85" s="92"/>
      <c r="I85" s="93"/>
      <c r="J85" s="94"/>
      <c r="K85" s="305">
        <v>0.05</v>
      </c>
      <c r="L85" s="859">
        <f>N78*K85</f>
        <v>348.20236032207072</v>
      </c>
      <c r="M85" s="860"/>
      <c r="N85" s="51"/>
    </row>
    <row r="86" spans="1:14" ht="15.75" thickBot="1">
      <c r="B86" s="822" t="s">
        <v>953</v>
      </c>
      <c r="C86" s="823"/>
      <c r="D86" s="823"/>
      <c r="E86" s="823"/>
      <c r="F86" s="823"/>
      <c r="G86" s="823"/>
      <c r="H86" s="823"/>
      <c r="I86" s="823"/>
      <c r="J86" s="823"/>
      <c r="K86" s="823"/>
      <c r="L86" s="823"/>
      <c r="M86" s="824"/>
      <c r="N86" s="52">
        <f>L83+L84+L85</f>
        <v>2089.2141619324243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9053.2613683738382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14851.742796193124</v>
      </c>
      <c r="N48" s="272">
        <f>K48*M48</f>
        <v>19307.265635051062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19307.265635051062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19524.363361101612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3904.8726722203228</v>
      </c>
      <c r="M83" s="858"/>
      <c r="N83" s="51"/>
    </row>
    <row r="84" spans="1:14">
      <c r="B84" s="89" t="s">
        <v>973</v>
      </c>
      <c r="C84" s="90"/>
      <c r="D84" s="90"/>
      <c r="E84" s="90"/>
      <c r="F84" s="90"/>
      <c r="G84" s="90"/>
      <c r="H84" s="90"/>
      <c r="I84" s="87"/>
      <c r="J84" s="88"/>
      <c r="K84" s="304">
        <v>0.05</v>
      </c>
      <c r="L84" s="857">
        <f>N78*K84</f>
        <v>976.2181680550807</v>
      </c>
      <c r="M84" s="858"/>
      <c r="N84" s="51"/>
    </row>
    <row r="85" spans="1:14" ht="15.75" thickBot="1">
      <c r="B85" s="91" t="s">
        <v>974</v>
      </c>
      <c r="C85" s="92"/>
      <c r="D85" s="92"/>
      <c r="E85" s="92"/>
      <c r="F85" s="92"/>
      <c r="G85" s="92"/>
      <c r="H85" s="92"/>
      <c r="I85" s="93"/>
      <c r="J85" s="94"/>
      <c r="K85" s="305">
        <v>0.05</v>
      </c>
      <c r="L85" s="859">
        <f>N78*K85</f>
        <v>976.2181680550807</v>
      </c>
      <c r="M85" s="860"/>
      <c r="N85" s="51"/>
    </row>
    <row r="86" spans="1:14" ht="15.75" thickBot="1">
      <c r="B86" s="822" t="s">
        <v>953</v>
      </c>
      <c r="C86" s="823"/>
      <c r="D86" s="823"/>
      <c r="E86" s="823"/>
      <c r="F86" s="823"/>
      <c r="G86" s="823"/>
      <c r="H86" s="823"/>
      <c r="I86" s="823"/>
      <c r="J86" s="823"/>
      <c r="K86" s="823"/>
      <c r="L86" s="823"/>
      <c r="M86" s="824"/>
      <c r="N86" s="52">
        <f>L83+L84+L85</f>
        <v>5857.3090083304833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25381.672369432097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303</v>
      </c>
      <c r="B36" s="871" t="str">
        <f>VLOOKUP(A36,EQUIPOS!A6:D154,3,FALSE)</f>
        <v>Retrocargador, pala de 1,1 m3 de capacidad, profundidad de excavación de 4.400 mm y una altura de 5.680 mm</v>
      </c>
      <c r="C36" s="872"/>
      <c r="D36" s="872"/>
      <c r="E36" s="872"/>
      <c r="F36" s="872"/>
      <c r="G36" s="872"/>
      <c r="H36" s="873"/>
      <c r="I36" s="267"/>
      <c r="J36" s="268"/>
      <c r="K36" s="269">
        <f>VLOOKUP(A36,EQUIPOS!A6:D163,4,FALSE)</f>
        <v>96068.305310586089</v>
      </c>
      <c r="L36" s="270"/>
      <c r="M36" s="271">
        <v>250</v>
      </c>
      <c r="N36" s="272">
        <f>K36/M36</f>
        <v>384.27322124234433</v>
      </c>
    </row>
    <row r="37" spans="1:14">
      <c r="A37" s="113" t="s">
        <v>373</v>
      </c>
      <c r="B37" s="871" t="str">
        <f>VLOOKUP(A37,EQUIPOS!A7:D154,3,FALSE)</f>
        <v>Volqueta 6 m3</v>
      </c>
      <c r="C37" s="872"/>
      <c r="D37" s="872"/>
      <c r="E37" s="872"/>
      <c r="F37" s="872"/>
      <c r="G37" s="872"/>
      <c r="H37" s="873"/>
      <c r="I37" s="267"/>
      <c r="J37" s="268"/>
      <c r="K37" s="269">
        <f>VLOOKUP(A37,EQUIPOS!A7:D164,4,FALSE)</f>
        <v>61910.685644599929</v>
      </c>
      <c r="L37" s="270"/>
      <c r="M37" s="271">
        <v>250</v>
      </c>
      <c r="N37" s="272">
        <f>K37/M37</f>
        <v>247.64274257839972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5.3737060903602005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637.28966991110428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107.474121807204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744.76379171830831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148.95275834366166</v>
      </c>
      <c r="M83" s="858"/>
      <c r="N83" s="51"/>
    </row>
    <row r="84" spans="1:14">
      <c r="B84" s="89" t="s">
        <v>973</v>
      </c>
      <c r="C84" s="90"/>
      <c r="D84" s="90"/>
      <c r="E84" s="90"/>
      <c r="F84" s="90"/>
      <c r="G84" s="90"/>
      <c r="H84" s="90"/>
      <c r="I84" s="87"/>
      <c r="J84" s="88"/>
      <c r="K84" s="304">
        <v>0.05</v>
      </c>
      <c r="L84" s="857">
        <f>N78*K84</f>
        <v>37.238189585915414</v>
      </c>
      <c r="M84" s="858"/>
      <c r="N84" s="51"/>
    </row>
    <row r="85" spans="1:14" ht="15.75" thickBot="1">
      <c r="B85" s="91" t="s">
        <v>974</v>
      </c>
      <c r="C85" s="92"/>
      <c r="D85" s="92"/>
      <c r="E85" s="92"/>
      <c r="F85" s="92"/>
      <c r="G85" s="92"/>
      <c r="H85" s="92"/>
      <c r="I85" s="93"/>
      <c r="J85" s="94"/>
      <c r="K85" s="305">
        <v>0.05</v>
      </c>
      <c r="L85" s="859">
        <f>N78*K85</f>
        <v>37.238189585915414</v>
      </c>
      <c r="M85" s="860"/>
      <c r="N85" s="51"/>
    </row>
    <row r="86" spans="1:14" ht="15.75" thickBot="1">
      <c r="B86" s="822" t="s">
        <v>953</v>
      </c>
      <c r="C86" s="823"/>
      <c r="D86" s="823"/>
      <c r="E86" s="823"/>
      <c r="F86" s="823"/>
      <c r="G86" s="823"/>
      <c r="H86" s="823"/>
      <c r="I86" s="823"/>
      <c r="J86" s="823"/>
      <c r="K86" s="823"/>
      <c r="L86" s="823"/>
      <c r="M86" s="824"/>
      <c r="N86" s="52">
        <f>L83+L84+L85</f>
        <v>223.4291375154925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968.19292923380078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35</v>
      </c>
      <c r="N36" s="272">
        <f>K36/M36</f>
        <v>1812.5712127728511</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35</v>
      </c>
      <c r="N37" s="272">
        <f>K37/M37</f>
        <v>5245.6344487050183</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35</v>
      </c>
      <c r="N38" s="272">
        <f>K38/M38</f>
        <v>2897.298096668469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9970.8572041187963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47.214229804017251</v>
      </c>
      <c r="N48" s="272">
        <f>K48*M48</f>
        <v>1180.3557451004312</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590.40441460011937</v>
      </c>
      <c r="N49" s="272">
        <f>K49*M49</f>
        <v>47232.353168009548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48412.708913109978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59151.238415851658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11830.247683170332</v>
      </c>
      <c r="M83" s="858"/>
      <c r="N83" s="51"/>
    </row>
    <row r="84" spans="1:14">
      <c r="B84" s="89" t="s">
        <v>973</v>
      </c>
      <c r="C84" s="90"/>
      <c r="D84" s="90"/>
      <c r="E84" s="90"/>
      <c r="F84" s="90"/>
      <c r="G84" s="90"/>
      <c r="H84" s="90"/>
      <c r="I84" s="87"/>
      <c r="J84" s="88"/>
      <c r="K84" s="304">
        <v>0.05</v>
      </c>
      <c r="L84" s="857">
        <f>N78*K84</f>
        <v>2957.5619207925829</v>
      </c>
      <c r="M84" s="858"/>
      <c r="N84" s="51"/>
    </row>
    <row r="85" spans="1:14" ht="15.75" thickBot="1">
      <c r="B85" s="91" t="s">
        <v>974</v>
      </c>
      <c r="C85" s="92"/>
      <c r="D85" s="92"/>
      <c r="E85" s="92"/>
      <c r="F85" s="92"/>
      <c r="G85" s="92"/>
      <c r="H85" s="92"/>
      <c r="I85" s="93"/>
      <c r="J85" s="94"/>
      <c r="K85" s="305">
        <v>0.05</v>
      </c>
      <c r="L85" s="859">
        <f>N78*K85</f>
        <v>2957.5619207925829</v>
      </c>
      <c r="M85" s="860"/>
      <c r="N85" s="51"/>
    </row>
    <row r="86" spans="1:14" ht="15.75" thickBot="1">
      <c r="B86" s="822" t="s">
        <v>953</v>
      </c>
      <c r="C86" s="823"/>
      <c r="D86" s="823"/>
      <c r="E86" s="823"/>
      <c r="F86" s="823"/>
      <c r="G86" s="823"/>
      <c r="H86" s="823"/>
      <c r="I86" s="823"/>
      <c r="J86" s="823"/>
      <c r="K86" s="823"/>
      <c r="L86" s="823"/>
      <c r="M86" s="824"/>
      <c r="N86" s="52">
        <f>L83+L84+L85</f>
        <v>17745.371524755497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76896.609940607159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35</v>
      </c>
      <c r="N36" s="272">
        <f>K36/M36</f>
        <v>1812.5712127728511</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35</v>
      </c>
      <c r="N37" s="272">
        <f>K37/M37</f>
        <v>5245.6344487050183</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35</v>
      </c>
      <c r="N38" s="272">
        <f>K38/M38</f>
        <v>2897.298096668469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9970.8572041187963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47.214229804017251</v>
      </c>
      <c r="N48" s="272">
        <f>K48*M48</f>
        <v>1180.3557451004312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1180.3557451004312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11918.885247842112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2383.7770495684226</v>
      </c>
      <c r="M83" s="858"/>
      <c r="N83" s="51"/>
    </row>
    <row r="84" spans="1:14">
      <c r="B84" s="89" t="s">
        <v>973</v>
      </c>
      <c r="C84" s="90"/>
      <c r="D84" s="90"/>
      <c r="E84" s="90"/>
      <c r="F84" s="90"/>
      <c r="G84" s="90"/>
      <c r="H84" s="90"/>
      <c r="I84" s="87"/>
      <c r="J84" s="88"/>
      <c r="K84" s="304">
        <v>0.05</v>
      </c>
      <c r="L84" s="857">
        <f>N78*K84</f>
        <v>595.94426239210566</v>
      </c>
      <c r="M84" s="858"/>
      <c r="N84" s="51"/>
    </row>
    <row r="85" spans="1:14" ht="15.75" thickBot="1">
      <c r="B85" s="91" t="s">
        <v>974</v>
      </c>
      <c r="C85" s="92"/>
      <c r="D85" s="92"/>
      <c r="E85" s="92"/>
      <c r="F85" s="92"/>
      <c r="G85" s="92"/>
      <c r="H85" s="92"/>
      <c r="I85" s="93"/>
      <c r="J85" s="94"/>
      <c r="K85" s="305">
        <v>0.05</v>
      </c>
      <c r="L85" s="859">
        <f>N78*K85</f>
        <v>595.94426239210566</v>
      </c>
      <c r="M85" s="860"/>
      <c r="N85" s="51"/>
    </row>
    <row r="86" spans="1:14" ht="15.75" thickBot="1">
      <c r="B86" s="822" t="s">
        <v>953</v>
      </c>
      <c r="C86" s="823"/>
      <c r="D86" s="823"/>
      <c r="E86" s="823"/>
      <c r="F86" s="823"/>
      <c r="G86" s="823"/>
      <c r="H86" s="823"/>
      <c r="I86" s="823"/>
      <c r="J86" s="823"/>
      <c r="K86" s="823"/>
      <c r="L86" s="823"/>
      <c r="M86" s="824"/>
      <c r="N86" s="52">
        <f>L83+L84+L85</f>
        <v>3575.6655743526344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15494.550822194746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590.40441460011937</v>
      </c>
      <c r="N48" s="272">
        <f>K48*M48</f>
        <v>590.40441460011937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590.40441460011937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f>SUM(N70:N75)</f>
        <v>0</v>
      </c>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590.40441460011937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118.08088292002388</v>
      </c>
      <c r="M83" s="858"/>
      <c r="N83" s="51"/>
    </row>
    <row r="84" spans="1:14">
      <c r="B84" s="89" t="s">
        <v>973</v>
      </c>
      <c r="C84" s="90"/>
      <c r="D84" s="90"/>
      <c r="E84" s="90"/>
      <c r="F84" s="90"/>
      <c r="G84" s="90"/>
      <c r="H84" s="90"/>
      <c r="I84" s="87"/>
      <c r="J84" s="88"/>
      <c r="K84" s="304">
        <v>0.05</v>
      </c>
      <c r="L84" s="857">
        <f>N78*K84</f>
        <v>29.52022073000597</v>
      </c>
      <c r="M84" s="858"/>
      <c r="N84" s="51"/>
    </row>
    <row r="85" spans="1:14" ht="15.75" thickBot="1">
      <c r="B85" s="91" t="s">
        <v>974</v>
      </c>
      <c r="C85" s="92"/>
      <c r="D85" s="92"/>
      <c r="E85" s="92"/>
      <c r="F85" s="92"/>
      <c r="G85" s="92"/>
      <c r="H85" s="92"/>
      <c r="I85" s="93"/>
      <c r="J85" s="94"/>
      <c r="K85" s="305">
        <v>0.05</v>
      </c>
      <c r="L85" s="859">
        <f>N78*K85</f>
        <v>29.52022073000597</v>
      </c>
      <c r="M85" s="860"/>
      <c r="N85" s="51"/>
    </row>
    <row r="86" spans="1:14" ht="15.75" thickBot="1">
      <c r="B86" s="822" t="s">
        <v>953</v>
      </c>
      <c r="C86" s="823"/>
      <c r="D86" s="823"/>
      <c r="E86" s="823"/>
      <c r="F86" s="823"/>
      <c r="G86" s="823"/>
      <c r="H86" s="823"/>
      <c r="I86" s="823"/>
      <c r="J86" s="823"/>
      <c r="K86" s="823"/>
      <c r="L86" s="823"/>
      <c r="M86" s="824"/>
      <c r="N86" s="52">
        <f>L83+L84+L85</f>
        <v>177.12132438003582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767.52573898015521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35</v>
      </c>
      <c r="N36" s="272">
        <f>K36/M36</f>
        <v>1812.5712127728511</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35</v>
      </c>
      <c r="N37" s="272">
        <f>K37/M37</f>
        <v>5245.6344487050183</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35</v>
      </c>
      <c r="N38" s="272">
        <f>K38/M38</f>
        <v>2897.298096668469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9970.8572041187963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1093.3415085187394</v>
      </c>
      <c r="N48" s="272">
        <f>K48*M48</f>
        <v>87467.320681499143</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47.214229804017251</v>
      </c>
      <c r="N49" s="272">
        <f>K49*M49</f>
        <v>1180.3557451004312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88647.676426599573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99386.20592934126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19877.241185868254</v>
      </c>
      <c r="M83" s="858"/>
      <c r="N83" s="51"/>
    </row>
    <row r="84" spans="1:14">
      <c r="B84" s="89" t="s">
        <v>973</v>
      </c>
      <c r="C84" s="90"/>
      <c r="D84" s="90"/>
      <c r="E84" s="90"/>
      <c r="F84" s="90"/>
      <c r="G84" s="90"/>
      <c r="H84" s="90"/>
      <c r="I84" s="87"/>
      <c r="J84" s="88"/>
      <c r="K84" s="304">
        <v>0.05</v>
      </c>
      <c r="L84" s="857">
        <f>N78*K84</f>
        <v>4969.3102964670634</v>
      </c>
      <c r="M84" s="858"/>
      <c r="N84" s="51"/>
    </row>
    <row r="85" spans="1:14" ht="15.75" thickBot="1">
      <c r="B85" s="91" t="s">
        <v>974</v>
      </c>
      <c r="C85" s="92"/>
      <c r="D85" s="92"/>
      <c r="E85" s="92"/>
      <c r="F85" s="92"/>
      <c r="G85" s="92"/>
      <c r="H85" s="92"/>
      <c r="I85" s="93"/>
      <c r="J85" s="94"/>
      <c r="K85" s="305">
        <v>0.05</v>
      </c>
      <c r="L85" s="859">
        <f>N78*K85</f>
        <v>4969.3102964670634</v>
      </c>
      <c r="M85" s="860"/>
      <c r="N85" s="51"/>
    </row>
    <row r="86" spans="1:14" ht="15.75" thickBot="1">
      <c r="B86" s="822" t="s">
        <v>953</v>
      </c>
      <c r="C86" s="823"/>
      <c r="D86" s="823"/>
      <c r="E86" s="823"/>
      <c r="F86" s="823"/>
      <c r="G86" s="823"/>
      <c r="H86" s="823"/>
      <c r="I86" s="823"/>
      <c r="J86" s="823"/>
      <c r="K86" s="823"/>
      <c r="L86" s="823"/>
      <c r="M86" s="824"/>
      <c r="N86" s="52">
        <f>L83+L84+L85</f>
        <v>29815.861778802377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129202.06770814364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35</v>
      </c>
      <c r="N36" s="272">
        <f>K36/M36</f>
        <v>1812.5712127728511</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35</v>
      </c>
      <c r="N37" s="272">
        <f>K37/M37</f>
        <v>5245.6344487050183</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35</v>
      </c>
      <c r="N38" s="272">
        <f>K38/M38</f>
        <v>2897.298096668469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9970.8572041187963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47.214229804017251</v>
      </c>
      <c r="N48" s="272">
        <f>K48*M48</f>
        <v>1180.3557451004312</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1180.3557451004312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767.67229862288559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11918.885247842112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2383.7770495684226</v>
      </c>
      <c r="M82" s="858"/>
      <c r="N82" s="51"/>
    </row>
    <row r="83" spans="1:14">
      <c r="B83" s="89" t="s">
        <v>973</v>
      </c>
      <c r="C83" s="90"/>
      <c r="D83" s="90"/>
      <c r="E83" s="90"/>
      <c r="F83" s="90"/>
      <c r="G83" s="90"/>
      <c r="H83" s="90"/>
      <c r="I83" s="87"/>
      <c r="J83" s="88"/>
      <c r="K83" s="304">
        <v>0.05</v>
      </c>
      <c r="L83" s="857">
        <f>N77*K83</f>
        <v>595.94426239210566</v>
      </c>
      <c r="M83" s="858"/>
      <c r="N83" s="51"/>
    </row>
    <row r="84" spans="1:14" ht="15.75" thickBot="1">
      <c r="B84" s="91" t="s">
        <v>974</v>
      </c>
      <c r="C84" s="92"/>
      <c r="D84" s="92"/>
      <c r="E84" s="92"/>
      <c r="F84" s="92"/>
      <c r="G84" s="92"/>
      <c r="H84" s="92"/>
      <c r="I84" s="93"/>
      <c r="J84" s="94"/>
      <c r="K84" s="305">
        <v>0.05</v>
      </c>
      <c r="L84" s="859">
        <f>N77*K84</f>
        <v>595.94426239210566</v>
      </c>
      <c r="M84" s="860"/>
      <c r="N84" s="51"/>
    </row>
    <row r="85" spans="1:14" ht="15.75" thickBot="1">
      <c r="B85" s="822" t="s">
        <v>953</v>
      </c>
      <c r="C85" s="823"/>
      <c r="D85" s="823"/>
      <c r="E85" s="823"/>
      <c r="F85" s="823"/>
      <c r="G85" s="823"/>
      <c r="H85" s="823"/>
      <c r="I85" s="823"/>
      <c r="J85" s="823"/>
      <c r="K85" s="823"/>
      <c r="L85" s="823"/>
      <c r="M85" s="824"/>
      <c r="N85" s="52">
        <f>L82+L83+L84</f>
        <v>3575.6655743526344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15494.550822194746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1093.3415085187394</v>
      </c>
      <c r="N48" s="272">
        <f>K48*M48</f>
        <v>1093.3415085187394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1093.3415085187394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1093.3415085187394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218.66830170374789</v>
      </c>
      <c r="M83" s="858"/>
      <c r="N83" s="51"/>
    </row>
    <row r="84" spans="1:14">
      <c r="B84" s="89" t="s">
        <v>973</v>
      </c>
      <c r="C84" s="90"/>
      <c r="D84" s="90"/>
      <c r="E84" s="90"/>
      <c r="F84" s="90"/>
      <c r="G84" s="90"/>
      <c r="H84" s="90"/>
      <c r="I84" s="87"/>
      <c r="J84" s="88"/>
      <c r="K84" s="304">
        <v>0.05</v>
      </c>
      <c r="L84" s="857">
        <f>N78*K84</f>
        <v>54.667075425936972</v>
      </c>
      <c r="M84" s="858"/>
      <c r="N84" s="51"/>
    </row>
    <row r="85" spans="1:14" ht="15.75" thickBot="1">
      <c r="B85" s="91" t="s">
        <v>974</v>
      </c>
      <c r="C85" s="92"/>
      <c r="D85" s="92"/>
      <c r="E85" s="92"/>
      <c r="F85" s="92"/>
      <c r="G85" s="92"/>
      <c r="H85" s="92"/>
      <c r="I85" s="93"/>
      <c r="J85" s="94"/>
      <c r="K85" s="305">
        <v>0.05</v>
      </c>
      <c r="L85" s="859">
        <f>N78*K85</f>
        <v>54.667075425936972</v>
      </c>
      <c r="M85" s="860"/>
      <c r="N85" s="51"/>
    </row>
    <row r="86" spans="1:14" ht="15.75" thickBot="1">
      <c r="B86" s="822" t="s">
        <v>953</v>
      </c>
      <c r="C86" s="823"/>
      <c r="D86" s="823"/>
      <c r="E86" s="823"/>
      <c r="F86" s="823"/>
      <c r="G86" s="823"/>
      <c r="H86" s="823"/>
      <c r="I86" s="823"/>
      <c r="J86" s="823"/>
      <c r="K86" s="823"/>
      <c r="L86" s="823"/>
      <c r="M86" s="824"/>
      <c r="N86" s="52">
        <f>L83+L84+L85</f>
        <v>328.0024525556218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1421.3439610743612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600</v>
      </c>
      <c r="N36" s="272">
        <f>K36/M36</f>
        <v>105.73332074508299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600</v>
      </c>
      <c r="N37" s="272">
        <f>K37/M37</f>
        <v>305.99534284112605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600</v>
      </c>
      <c r="N38" s="272">
        <f>K38/M38</f>
        <v>169.00905563899403</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0.44780884086334993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581.18552806606647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47.214229804017251</v>
      </c>
      <c r="N48" s="272">
        <f>K48*M48</f>
        <v>141.64268941205177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141.64268941205177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44.780884086334993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767.60910156445311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153.52182031289064</v>
      </c>
      <c r="M82" s="858"/>
      <c r="N82" s="51"/>
    </row>
    <row r="83" spans="1:14">
      <c r="B83" s="89" t="s">
        <v>973</v>
      </c>
      <c r="C83" s="90"/>
      <c r="D83" s="90"/>
      <c r="E83" s="90"/>
      <c r="F83" s="90"/>
      <c r="G83" s="90"/>
      <c r="H83" s="90"/>
      <c r="I83" s="87"/>
      <c r="J83" s="88"/>
      <c r="K83" s="304">
        <v>0.05</v>
      </c>
      <c r="L83" s="857">
        <f>N77*K83</f>
        <v>38.38045507822266</v>
      </c>
      <c r="M83" s="858"/>
      <c r="N83" s="51"/>
    </row>
    <row r="84" spans="1:14" ht="15.75" thickBot="1">
      <c r="B84" s="91" t="s">
        <v>974</v>
      </c>
      <c r="C84" s="92"/>
      <c r="D84" s="92"/>
      <c r="E84" s="92"/>
      <c r="F84" s="92"/>
      <c r="G84" s="92"/>
      <c r="H84" s="92"/>
      <c r="I84" s="93"/>
      <c r="J84" s="94"/>
      <c r="K84" s="305">
        <v>0.05</v>
      </c>
      <c r="L84" s="859">
        <f>N77*K84</f>
        <v>38.38045507822266</v>
      </c>
      <c r="M84" s="860"/>
      <c r="N84" s="51"/>
    </row>
    <row r="85" spans="1:14" ht="15.75" thickBot="1">
      <c r="B85" s="822" t="s">
        <v>953</v>
      </c>
      <c r="C85" s="823"/>
      <c r="D85" s="823"/>
      <c r="E85" s="823"/>
      <c r="F85" s="823"/>
      <c r="G85" s="823"/>
      <c r="H85" s="823"/>
      <c r="I85" s="823"/>
      <c r="J85" s="823"/>
      <c r="K85" s="823"/>
      <c r="L85" s="823"/>
      <c r="M85" s="824"/>
      <c r="N85" s="52">
        <f>L82+L83+L84</f>
        <v>230.28273046933597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997.89183203378911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45</v>
      </c>
      <c r="N37" s="272">
        <f>K37/M37</f>
        <v>4079.9379045483474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11.941569089689333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7755.111158759064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47.214229804017251</v>
      </c>
      <c r="N48" s="272">
        <f>K48*M48</f>
        <v>1180.3557451004312</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37843.466636807723</v>
      </c>
      <c r="N49" s="272">
        <f>K49*M49</f>
        <v>47304.333296009652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48484.689041110083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09">
        <f>VLOOKUP(A58,TRANSPORTE!A5:D117,4,FALSE)</f>
        <v>1224.8662416957106</v>
      </c>
      <c r="M58" s="910"/>
      <c r="N58" s="287">
        <f>K58*L58</f>
        <v>1531.0828021196382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1531.0828021196382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597.07845448446665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58367.961456473247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11673.59229129465</v>
      </c>
      <c r="M82" s="858"/>
      <c r="N82" s="51"/>
    </row>
    <row r="83" spans="1:14">
      <c r="B83" s="89" t="s">
        <v>973</v>
      </c>
      <c r="C83" s="90"/>
      <c r="D83" s="90"/>
      <c r="E83" s="90"/>
      <c r="F83" s="90"/>
      <c r="G83" s="90"/>
      <c r="H83" s="90"/>
      <c r="I83" s="87"/>
      <c r="J83" s="88"/>
      <c r="K83" s="304">
        <v>0.05</v>
      </c>
      <c r="L83" s="857">
        <f>N77*K83</f>
        <v>2918.3980728236625</v>
      </c>
      <c r="M83" s="858"/>
      <c r="N83" s="51"/>
    </row>
    <row r="84" spans="1:14" ht="15.75" thickBot="1">
      <c r="B84" s="91" t="s">
        <v>974</v>
      </c>
      <c r="C84" s="92"/>
      <c r="D84" s="92"/>
      <c r="E84" s="92"/>
      <c r="F84" s="92"/>
      <c r="G84" s="92"/>
      <c r="H84" s="92"/>
      <c r="I84" s="93"/>
      <c r="J84" s="94"/>
      <c r="K84" s="305">
        <v>0.05</v>
      </c>
      <c r="L84" s="859">
        <f>N77*K84</f>
        <v>2918.3980728236625</v>
      </c>
      <c r="M84" s="860"/>
      <c r="N84" s="51"/>
    </row>
    <row r="85" spans="1:14" ht="15.75" thickBot="1">
      <c r="B85" s="822" t="s">
        <v>953</v>
      </c>
      <c r="C85" s="823"/>
      <c r="D85" s="823"/>
      <c r="E85" s="823"/>
      <c r="F85" s="823"/>
      <c r="G85" s="823"/>
      <c r="H85" s="823"/>
      <c r="I85" s="823"/>
      <c r="J85" s="823"/>
      <c r="K85" s="823"/>
      <c r="L85" s="823"/>
      <c r="M85" s="824"/>
      <c r="N85" s="52">
        <f>L82+L83+L84</f>
        <v>17510.388436941976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75878.34989341523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29.25"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5835.4497970997927</v>
      </c>
      <c r="N48" s="272">
        <f>K48*M48</f>
        <v>5835.4497970997927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5835.4497970997927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5835.4497970997927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1167.0899594199586</v>
      </c>
      <c r="M83" s="858"/>
      <c r="N83" s="51"/>
    </row>
    <row r="84" spans="1:14">
      <c r="B84" s="89" t="s">
        <v>973</v>
      </c>
      <c r="C84" s="90"/>
      <c r="D84" s="90"/>
      <c r="E84" s="90"/>
      <c r="F84" s="90"/>
      <c r="G84" s="90"/>
      <c r="H84" s="90"/>
      <c r="I84" s="87"/>
      <c r="J84" s="88"/>
      <c r="K84" s="304">
        <v>0.05</v>
      </c>
      <c r="L84" s="857">
        <f>N78*K84</f>
        <v>291.77248985498966</v>
      </c>
      <c r="M84" s="858"/>
      <c r="N84" s="51"/>
    </row>
    <row r="85" spans="1:14" ht="15.75" thickBot="1">
      <c r="B85" s="91" t="s">
        <v>974</v>
      </c>
      <c r="C85" s="92"/>
      <c r="D85" s="92"/>
      <c r="E85" s="92"/>
      <c r="F85" s="92"/>
      <c r="G85" s="92"/>
      <c r="H85" s="92"/>
      <c r="I85" s="93"/>
      <c r="J85" s="94"/>
      <c r="K85" s="305">
        <v>0.05</v>
      </c>
      <c r="L85" s="859">
        <f>N78*K85</f>
        <v>291.77248985498966</v>
      </c>
      <c r="M85" s="860"/>
      <c r="N85" s="51"/>
    </row>
    <row r="86" spans="1:14" ht="15.75" thickBot="1">
      <c r="B86" s="822" t="s">
        <v>953</v>
      </c>
      <c r="C86" s="823"/>
      <c r="D86" s="823"/>
      <c r="E86" s="823"/>
      <c r="F86" s="823"/>
      <c r="G86" s="823"/>
      <c r="H86" s="823"/>
      <c r="I86" s="823"/>
      <c r="J86" s="823"/>
      <c r="K86" s="823"/>
      <c r="L86" s="823"/>
      <c r="M86" s="824"/>
      <c r="N86" s="52">
        <f>L83+L84+L85</f>
        <v>1750.6349391299377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7586.08473622973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3647.1561231873711</v>
      </c>
      <c r="N48" s="272">
        <f>K48*M48</f>
        <v>3647.1561231873711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3647.1561231873711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3647.1561231873711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729.43122463747432</v>
      </c>
      <c r="M83" s="858"/>
      <c r="N83" s="51"/>
    </row>
    <row r="84" spans="1:14">
      <c r="B84" s="89" t="s">
        <v>973</v>
      </c>
      <c r="C84" s="90"/>
      <c r="D84" s="90"/>
      <c r="E84" s="90"/>
      <c r="F84" s="90"/>
      <c r="G84" s="90"/>
      <c r="H84" s="90"/>
      <c r="I84" s="87"/>
      <c r="J84" s="88"/>
      <c r="K84" s="304">
        <v>0.05</v>
      </c>
      <c r="L84" s="857">
        <f>N78*K84</f>
        <v>182.35780615936858</v>
      </c>
      <c r="M84" s="858"/>
      <c r="N84" s="51"/>
    </row>
    <row r="85" spans="1:14" ht="15.75" thickBot="1">
      <c r="B85" s="91" t="s">
        <v>974</v>
      </c>
      <c r="C85" s="92"/>
      <c r="D85" s="92"/>
      <c r="E85" s="92"/>
      <c r="F85" s="92"/>
      <c r="G85" s="92"/>
      <c r="H85" s="92"/>
      <c r="I85" s="93"/>
      <c r="J85" s="94"/>
      <c r="K85" s="305">
        <v>0.05</v>
      </c>
      <c r="L85" s="859">
        <f>N78*K85</f>
        <v>182.35780615936858</v>
      </c>
      <c r="M85" s="860"/>
      <c r="N85" s="51"/>
    </row>
    <row r="86" spans="1:14" ht="15.75" thickBot="1">
      <c r="B86" s="822" t="s">
        <v>953</v>
      </c>
      <c r="C86" s="823"/>
      <c r="D86" s="823"/>
      <c r="E86" s="823"/>
      <c r="F86" s="823"/>
      <c r="G86" s="823"/>
      <c r="H86" s="823"/>
      <c r="I86" s="823"/>
      <c r="J86" s="823"/>
      <c r="K86" s="823"/>
      <c r="L86" s="823"/>
      <c r="M86" s="824"/>
      <c r="N86" s="52">
        <f>L83+L84+L85</f>
        <v>1094.1468369562115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4741.3029601435828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47.214229804017251</v>
      </c>
      <c r="N48" s="272">
        <f>K48*M48</f>
        <v>47.214229804017251</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3647.1561231873711</v>
      </c>
      <c r="N49" s="272">
        <f>K49*M49</f>
        <v>1312.9762043474536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1360.190434151471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1" t="s">
        <v>963</v>
      </c>
      <c r="C68" s="862"/>
      <c r="D68" s="862"/>
      <c r="E68" s="862"/>
      <c r="F68" s="862"/>
      <c r="G68" s="862"/>
      <c r="H68" s="862"/>
      <c r="I68" s="73" t="s">
        <v>964</v>
      </c>
      <c r="J68" s="75" t="s">
        <v>1410</v>
      </c>
      <c r="K68" s="74" t="s">
        <v>966</v>
      </c>
      <c r="L68" s="863" t="s">
        <v>950</v>
      </c>
      <c r="M68" s="86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8"/>
      <c r="C74" s="899"/>
      <c r="D74" s="899"/>
      <c r="E74" s="899"/>
      <c r="F74" s="899"/>
      <c r="G74" s="899"/>
      <c r="H74" s="899"/>
      <c r="I74" s="126"/>
      <c r="J74" s="126"/>
      <c r="K74" s="126"/>
      <c r="L74" s="912"/>
      <c r="M74" s="912"/>
      <c r="N74" s="45"/>
    </row>
    <row r="75" spans="2:15" ht="15.75" thickBot="1">
      <c r="B75" s="822" t="s">
        <v>953</v>
      </c>
      <c r="C75" s="823"/>
      <c r="D75" s="823"/>
      <c r="E75" s="823"/>
      <c r="F75" s="823"/>
      <c r="G75" s="823"/>
      <c r="H75" s="823"/>
      <c r="I75" s="865"/>
      <c r="J75" s="865"/>
      <c r="K75" s="865"/>
      <c r="L75" s="865"/>
      <c r="M75" s="866"/>
      <c r="N75" s="301"/>
    </row>
    <row r="76" spans="2:15" ht="15.75" thickBot="1">
      <c r="B76" s="33"/>
      <c r="C76" s="34"/>
      <c r="D76" s="34"/>
      <c r="E76" s="34"/>
      <c r="F76" s="34"/>
      <c r="G76" s="34"/>
      <c r="H76" s="34"/>
      <c r="I76" s="34"/>
      <c r="J76" s="34"/>
      <c r="K76" s="34"/>
      <c r="L76" s="34"/>
      <c r="M76" s="34"/>
      <c r="N76" s="35"/>
    </row>
    <row r="77" spans="2:15" ht="15.75" thickBot="1">
      <c r="B77" s="822" t="s">
        <v>967</v>
      </c>
      <c r="C77" s="823"/>
      <c r="D77" s="823"/>
      <c r="E77" s="823"/>
      <c r="F77" s="823"/>
      <c r="G77" s="823"/>
      <c r="H77" s="823"/>
      <c r="I77" s="823"/>
      <c r="J77" s="823"/>
      <c r="K77" s="823"/>
      <c r="L77" s="823"/>
      <c r="M77" s="824"/>
      <c r="N77" s="99">
        <f>N43+N53+N64+N75</f>
        <v>1360.190434151471</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272.03808683029422</v>
      </c>
      <c r="M82" s="858"/>
      <c r="N82" s="51"/>
    </row>
    <row r="83" spans="1:14">
      <c r="B83" s="89" t="s">
        <v>973</v>
      </c>
      <c r="C83" s="90"/>
      <c r="D83" s="90"/>
      <c r="E83" s="90"/>
      <c r="F83" s="90"/>
      <c r="G83" s="90"/>
      <c r="H83" s="90"/>
      <c r="I83" s="87"/>
      <c r="J83" s="88"/>
      <c r="K83" s="304">
        <v>0.05</v>
      </c>
      <c r="L83" s="857">
        <f>N77*K83</f>
        <v>68.009521707573555</v>
      </c>
      <c r="M83" s="858"/>
      <c r="N83" s="51"/>
    </row>
    <row r="84" spans="1:14" ht="15.75" thickBot="1">
      <c r="B84" s="91" t="s">
        <v>974</v>
      </c>
      <c r="C84" s="92"/>
      <c r="D84" s="92"/>
      <c r="E84" s="92"/>
      <c r="F84" s="92"/>
      <c r="G84" s="92"/>
      <c r="H84" s="92"/>
      <c r="I84" s="93"/>
      <c r="J84" s="94"/>
      <c r="K84" s="305">
        <v>0.05</v>
      </c>
      <c r="L84" s="859">
        <f>N77*K84</f>
        <v>68.009521707573555</v>
      </c>
      <c r="M84" s="860"/>
      <c r="N84" s="51"/>
    </row>
    <row r="85" spans="1:14" ht="15.75" thickBot="1">
      <c r="B85" s="822" t="s">
        <v>953</v>
      </c>
      <c r="C85" s="823"/>
      <c r="D85" s="823"/>
      <c r="E85" s="823"/>
      <c r="F85" s="823"/>
      <c r="G85" s="823"/>
      <c r="H85" s="823"/>
      <c r="I85" s="823"/>
      <c r="J85" s="823"/>
      <c r="K85" s="823"/>
      <c r="L85" s="823"/>
      <c r="M85" s="824"/>
      <c r="N85" s="52">
        <f>L82+L83+L84</f>
        <v>408.05713024544127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1768.2475643969124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45</v>
      </c>
      <c r="N37" s="272">
        <f>K37/M37</f>
        <v>4079.9379045483474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7749.1403742142193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37843.466636807723</v>
      </c>
      <c r="N48" s="272">
        <f>K48*M48</f>
        <v>47304.333296009652</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47.214229804017251</v>
      </c>
      <c r="N49" s="272">
        <f>K49*M49</f>
        <v>1180.3557451004312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48484.689041110083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09">
        <f>VLOOKUP(A59,TRANSPORTE!A5:D123,4,FALSE)</f>
        <v>1224.8662416957106</v>
      </c>
      <c r="M59" s="910"/>
      <c r="N59" s="287">
        <f>K59*L59</f>
        <v>1531.0828021196382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1531.0828021196382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58361.990671928404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11672.398134385681</v>
      </c>
      <c r="M83" s="858"/>
      <c r="N83" s="51"/>
    </row>
    <row r="84" spans="1:14">
      <c r="B84" s="89" t="s">
        <v>973</v>
      </c>
      <c r="C84" s="90"/>
      <c r="D84" s="90"/>
      <c r="E84" s="90"/>
      <c r="F84" s="90"/>
      <c r="G84" s="90"/>
      <c r="H84" s="90"/>
      <c r="I84" s="87"/>
      <c r="J84" s="88"/>
      <c r="K84" s="304">
        <v>0.05</v>
      </c>
      <c r="L84" s="857">
        <f>N78*K84</f>
        <v>2918.0995335964203</v>
      </c>
      <c r="M84" s="858"/>
      <c r="N84" s="51"/>
    </row>
    <row r="85" spans="1:14" ht="15.75" thickBot="1">
      <c r="B85" s="91" t="s">
        <v>974</v>
      </c>
      <c r="C85" s="92"/>
      <c r="D85" s="92"/>
      <c r="E85" s="92"/>
      <c r="F85" s="92"/>
      <c r="G85" s="92"/>
      <c r="H85" s="92"/>
      <c r="I85" s="93"/>
      <c r="J85" s="94"/>
      <c r="K85" s="305">
        <v>0.05</v>
      </c>
      <c r="L85" s="859">
        <f>N78*K85</f>
        <v>2918.0995335964203</v>
      </c>
      <c r="M85" s="860"/>
      <c r="N85" s="51"/>
    </row>
    <row r="86" spans="1:14" ht="15.75" thickBot="1">
      <c r="B86" s="822" t="s">
        <v>953</v>
      </c>
      <c r="C86" s="823"/>
      <c r="D86" s="823"/>
      <c r="E86" s="823"/>
      <c r="F86" s="823"/>
      <c r="G86" s="823"/>
      <c r="H86" s="823"/>
      <c r="I86" s="823"/>
      <c r="J86" s="823"/>
      <c r="K86" s="823"/>
      <c r="L86" s="823"/>
      <c r="M86" s="824"/>
      <c r="N86" s="52">
        <f>L83+L84+L85</f>
        <v>17508.597201578523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75870.587873506927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45</v>
      </c>
      <c r="N37" s="272">
        <f>K37/M37</f>
        <v>4079.9379045483474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7749.1403742142193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46104.034644681567</v>
      </c>
      <c r="N48" s="272">
        <f>K48*M48</f>
        <v>59935.245038086039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61068.38655338245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71006.931496285557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14201.386299257112</v>
      </c>
      <c r="M83" s="858"/>
      <c r="N83" s="51"/>
    </row>
    <row r="84" spans="1:14">
      <c r="B84" s="89" t="s">
        <v>973</v>
      </c>
      <c r="C84" s="90"/>
      <c r="D84" s="90"/>
      <c r="E84" s="90"/>
      <c r="F84" s="90"/>
      <c r="G84" s="90"/>
      <c r="H84" s="90"/>
      <c r="I84" s="87"/>
      <c r="J84" s="88"/>
      <c r="K84" s="304">
        <v>0.05</v>
      </c>
      <c r="L84" s="857">
        <f>N78*K84</f>
        <v>3550.346574814278</v>
      </c>
      <c r="M84" s="858"/>
      <c r="N84" s="51"/>
    </row>
    <row r="85" spans="1:14" ht="15.75" thickBot="1">
      <c r="B85" s="91" t="s">
        <v>974</v>
      </c>
      <c r="C85" s="92"/>
      <c r="D85" s="92"/>
      <c r="E85" s="92"/>
      <c r="F85" s="92"/>
      <c r="G85" s="92"/>
      <c r="H85" s="92"/>
      <c r="I85" s="93"/>
      <c r="J85" s="94"/>
      <c r="K85" s="305">
        <v>0.05</v>
      </c>
      <c r="L85" s="859">
        <f>N78*K85</f>
        <v>3550.346574814278</v>
      </c>
      <c r="M85" s="860"/>
      <c r="N85" s="51"/>
    </row>
    <row r="86" spans="1:14" ht="15.75" thickBot="1">
      <c r="B86" s="822" t="s">
        <v>953</v>
      </c>
      <c r="C86" s="823"/>
      <c r="D86" s="823"/>
      <c r="E86" s="823"/>
      <c r="F86" s="823"/>
      <c r="G86" s="823"/>
      <c r="H86" s="823"/>
      <c r="I86" s="823"/>
      <c r="J86" s="823"/>
      <c r="K86" s="823"/>
      <c r="L86" s="823"/>
      <c r="M86" s="824"/>
      <c r="N86" s="52">
        <f>L83+L84+L85</f>
        <v>21302.079448885666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92309.01094517122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45</v>
      </c>
      <c r="N37" s="272">
        <f>K37/M37</f>
        <v>4079.9379045483474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7749.1403742142193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44894.845782143573</v>
      </c>
      <c r="N48" s="272">
        <f>K48*M48</f>
        <v>58363.299516786647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59496.441032083058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69434.985974986164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13886.997194997233</v>
      </c>
      <c r="M83" s="858"/>
      <c r="N83" s="51"/>
    </row>
    <row r="84" spans="1:14">
      <c r="B84" s="89" t="s">
        <v>973</v>
      </c>
      <c r="C84" s="90"/>
      <c r="D84" s="90"/>
      <c r="E84" s="90"/>
      <c r="F84" s="90"/>
      <c r="G84" s="90"/>
      <c r="H84" s="90"/>
      <c r="I84" s="87"/>
      <c r="J84" s="88"/>
      <c r="K84" s="304">
        <v>0.05</v>
      </c>
      <c r="L84" s="857">
        <f>N78*K84</f>
        <v>3471.7492987493083</v>
      </c>
      <c r="M84" s="858"/>
      <c r="N84" s="51"/>
    </row>
    <row r="85" spans="1:14" ht="15.75" thickBot="1">
      <c r="B85" s="91" t="s">
        <v>974</v>
      </c>
      <c r="C85" s="92"/>
      <c r="D85" s="92"/>
      <c r="E85" s="92"/>
      <c r="F85" s="92"/>
      <c r="G85" s="92"/>
      <c r="H85" s="92"/>
      <c r="I85" s="93"/>
      <c r="J85" s="94"/>
      <c r="K85" s="305">
        <v>0.05</v>
      </c>
      <c r="L85" s="859">
        <f>N78*K85</f>
        <v>3471.7492987493083</v>
      </c>
      <c r="M85" s="860"/>
      <c r="N85" s="51"/>
    </row>
    <row r="86" spans="1:14" ht="15.75" thickBot="1">
      <c r="B86" s="822" t="s">
        <v>953</v>
      </c>
      <c r="C86" s="823"/>
      <c r="D86" s="823"/>
      <c r="E86" s="823"/>
      <c r="F86" s="823"/>
      <c r="G86" s="823"/>
      <c r="H86" s="823"/>
      <c r="I86" s="823"/>
      <c r="J86" s="823"/>
      <c r="K86" s="823"/>
      <c r="L86" s="823"/>
      <c r="M86" s="824"/>
      <c r="N86" s="52">
        <f>L83+L84+L85</f>
        <v>20830.495792495851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90265.481767482008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45</v>
      </c>
      <c r="N37" s="272">
        <f>K37/M37</f>
        <v>4079.9379045483474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7749.1403742142193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55512.592859191464</v>
      </c>
      <c r="N48" s="272">
        <f>K48*M48</f>
        <v>72166.370716948906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73299.512232245324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83238.057175148424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16647.611435029685</v>
      </c>
      <c r="M83" s="858"/>
      <c r="N83" s="51"/>
    </row>
    <row r="84" spans="1:14">
      <c r="B84" s="89" t="s">
        <v>973</v>
      </c>
      <c r="C84" s="90"/>
      <c r="D84" s="90"/>
      <c r="E84" s="90"/>
      <c r="F84" s="90"/>
      <c r="G84" s="90"/>
      <c r="H84" s="90"/>
      <c r="I84" s="87"/>
      <c r="J84" s="88"/>
      <c r="K84" s="304">
        <v>0.05</v>
      </c>
      <c r="L84" s="857">
        <f>N78*K84</f>
        <v>4161.9028587574212</v>
      </c>
      <c r="M84" s="858"/>
      <c r="N84" s="51"/>
    </row>
    <row r="85" spans="1:14" ht="15.75" thickBot="1">
      <c r="B85" s="91" t="s">
        <v>974</v>
      </c>
      <c r="C85" s="92"/>
      <c r="D85" s="92"/>
      <c r="E85" s="92"/>
      <c r="F85" s="92"/>
      <c r="G85" s="92"/>
      <c r="H85" s="92"/>
      <c r="I85" s="93"/>
      <c r="J85" s="94"/>
      <c r="K85" s="305">
        <v>0.05</v>
      </c>
      <c r="L85" s="859">
        <f>N78*K85</f>
        <v>4161.9028587574212</v>
      </c>
      <c r="M85" s="860"/>
      <c r="N85" s="51"/>
    </row>
    <row r="86" spans="1:14" ht="15.75" thickBot="1">
      <c r="B86" s="822" t="s">
        <v>953</v>
      </c>
      <c r="C86" s="823"/>
      <c r="D86" s="823"/>
      <c r="E86" s="823"/>
      <c r="F86" s="823"/>
      <c r="G86" s="823"/>
      <c r="H86" s="823"/>
      <c r="I86" s="823"/>
      <c r="J86" s="823"/>
      <c r="K86" s="823"/>
      <c r="L86" s="823"/>
      <c r="M86" s="824"/>
      <c r="N86" s="52">
        <f>L83+L84+L85</f>
        <v>24971.417152544527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108209.47432769295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13129.335059113435</v>
      </c>
      <c r="L36" s="270"/>
      <c r="M36" s="271">
        <v>2.5</v>
      </c>
      <c r="N36" s="272">
        <f>K36/M36</f>
        <v>5251.7340236453738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403"/>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6059.7596326813937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46104.034644681567</v>
      </c>
      <c r="N48" s="272">
        <f>K48*M48</f>
        <v>59935.245038086039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61068.38655338245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84880.984480988656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16976.196896197733</v>
      </c>
      <c r="M83" s="858"/>
      <c r="N83" s="51"/>
    </row>
    <row r="84" spans="1:14">
      <c r="B84" s="89" t="s">
        <v>973</v>
      </c>
      <c r="C84" s="90"/>
      <c r="D84" s="90"/>
      <c r="E84" s="90"/>
      <c r="F84" s="90"/>
      <c r="G84" s="90"/>
      <c r="H84" s="90"/>
      <c r="I84" s="87"/>
      <c r="J84" s="88"/>
      <c r="K84" s="304">
        <v>0.05</v>
      </c>
      <c r="L84" s="857">
        <f>N78*K84</f>
        <v>4244.0492240494332</v>
      </c>
      <c r="M84" s="858"/>
      <c r="N84" s="51"/>
    </row>
    <row r="85" spans="1:14" ht="15.75" thickBot="1">
      <c r="B85" s="91" t="s">
        <v>974</v>
      </c>
      <c r="C85" s="92"/>
      <c r="D85" s="92"/>
      <c r="E85" s="92"/>
      <c r="F85" s="92"/>
      <c r="G85" s="92"/>
      <c r="H85" s="92"/>
      <c r="I85" s="93"/>
      <c r="J85" s="94"/>
      <c r="K85" s="305">
        <v>0.05</v>
      </c>
      <c r="L85" s="859">
        <f>N78*K85</f>
        <v>4244.0492240494332</v>
      </c>
      <c r="M85" s="860"/>
      <c r="N85" s="51"/>
    </row>
    <row r="86" spans="1:14" ht="15.75" thickBot="1">
      <c r="B86" s="822" t="s">
        <v>953</v>
      </c>
      <c r="C86" s="823"/>
      <c r="D86" s="823"/>
      <c r="E86" s="823"/>
      <c r="F86" s="823"/>
      <c r="G86" s="823"/>
      <c r="H86" s="823"/>
      <c r="I86" s="823"/>
      <c r="J86" s="823"/>
      <c r="K86" s="823"/>
      <c r="L86" s="823"/>
      <c r="M86" s="824"/>
      <c r="N86" s="52">
        <f>L83+L84+L85</f>
        <v>25464.295344296603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110345.27982528525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13129.335059113435</v>
      </c>
      <c r="L36" s="270"/>
      <c r="M36" s="271">
        <v>2.5</v>
      </c>
      <c r="N36" s="272">
        <f>K36/M36</f>
        <v>5251.7340236453738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6059.7596326813937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44894.845782143573</v>
      </c>
      <c r="N48" s="272">
        <f>K48*M48</f>
        <v>58363.299516786647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59496.441032083058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83309.038959689264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16661.807791937852</v>
      </c>
      <c r="M83" s="858"/>
      <c r="N83" s="51"/>
    </row>
    <row r="84" spans="1:14">
      <c r="B84" s="89" t="s">
        <v>973</v>
      </c>
      <c r="C84" s="90"/>
      <c r="D84" s="90"/>
      <c r="E84" s="90"/>
      <c r="F84" s="90"/>
      <c r="G84" s="90"/>
      <c r="H84" s="90"/>
      <c r="I84" s="87"/>
      <c r="J84" s="88"/>
      <c r="K84" s="304">
        <v>0.05</v>
      </c>
      <c r="L84" s="857">
        <f>N78*K84</f>
        <v>4165.451947984463</v>
      </c>
      <c r="M84" s="858"/>
      <c r="N84" s="51"/>
    </row>
    <row r="85" spans="1:14" ht="15.75" thickBot="1">
      <c r="B85" s="91" t="s">
        <v>974</v>
      </c>
      <c r="C85" s="92"/>
      <c r="D85" s="92"/>
      <c r="E85" s="92"/>
      <c r="F85" s="92"/>
      <c r="G85" s="92"/>
      <c r="H85" s="92"/>
      <c r="I85" s="93"/>
      <c r="J85" s="94"/>
      <c r="K85" s="305">
        <v>0.05</v>
      </c>
      <c r="L85" s="859">
        <f>N78*K85</f>
        <v>4165.451947984463</v>
      </c>
      <c r="M85" s="860"/>
      <c r="N85" s="51"/>
    </row>
    <row r="86" spans="1:14" ht="15.75" thickBot="1">
      <c r="B86" s="822" t="s">
        <v>953</v>
      </c>
      <c r="C86" s="823"/>
      <c r="D86" s="823"/>
      <c r="E86" s="823"/>
      <c r="F86" s="823"/>
      <c r="G86" s="823"/>
      <c r="H86" s="823"/>
      <c r="I86" s="823"/>
      <c r="J86" s="823"/>
      <c r="K86" s="823"/>
      <c r="L86" s="823"/>
      <c r="M86" s="824"/>
      <c r="N86" s="52">
        <f>L83+L84+L85</f>
        <v>24992.71168790678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108301.75064759604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13129.335059113435</v>
      </c>
      <c r="L36" s="270"/>
      <c r="M36" s="271">
        <v>2.5</v>
      </c>
      <c r="N36" s="272">
        <f>K36/M36</f>
        <v>5251.7340236453738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6059.7596326813937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55512.592859191464</v>
      </c>
      <c r="N48" s="272">
        <f>K48*M48</f>
        <v>72166.370716948906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73299.512232245324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97112.110159851538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19422.422031970309</v>
      </c>
      <c r="M83" s="858"/>
      <c r="N83" s="51"/>
    </row>
    <row r="84" spans="1:14">
      <c r="B84" s="89" t="s">
        <v>973</v>
      </c>
      <c r="C84" s="90"/>
      <c r="D84" s="90"/>
      <c r="E84" s="90"/>
      <c r="F84" s="90"/>
      <c r="G84" s="90"/>
      <c r="H84" s="90"/>
      <c r="I84" s="87"/>
      <c r="J84" s="88"/>
      <c r="K84" s="304">
        <v>0.05</v>
      </c>
      <c r="L84" s="857">
        <f>N78*K84</f>
        <v>4855.6055079925773</v>
      </c>
      <c r="M84" s="858"/>
      <c r="N84" s="51"/>
    </row>
    <row r="85" spans="1:14" ht="15.75" thickBot="1">
      <c r="B85" s="91" t="s">
        <v>974</v>
      </c>
      <c r="C85" s="92"/>
      <c r="D85" s="92"/>
      <c r="E85" s="92"/>
      <c r="F85" s="92"/>
      <c r="G85" s="92"/>
      <c r="H85" s="92"/>
      <c r="I85" s="93"/>
      <c r="J85" s="94"/>
      <c r="K85" s="305">
        <v>0.05</v>
      </c>
      <c r="L85" s="859">
        <f>N78*K85</f>
        <v>4855.6055079925773</v>
      </c>
      <c r="M85" s="860"/>
      <c r="N85" s="51"/>
    </row>
    <row r="86" spans="1:14" ht="15.75" thickBot="1">
      <c r="B86" s="822" t="s">
        <v>953</v>
      </c>
      <c r="C86" s="823"/>
      <c r="D86" s="823"/>
      <c r="E86" s="823"/>
      <c r="F86" s="823"/>
      <c r="G86" s="823"/>
      <c r="H86" s="823"/>
      <c r="I86" s="823"/>
      <c r="J86" s="823"/>
      <c r="K86" s="823"/>
      <c r="L86" s="823"/>
      <c r="M86" s="824"/>
      <c r="N86" s="52">
        <f>L83+L84+L85</f>
        <v>29133.633047955467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126245.74320780701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45</v>
      </c>
      <c r="N37" s="272">
        <f>K37/M37</f>
        <v>4079.9379045483474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7749.1403742142193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76099.246852972661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86037.791795875761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17207.558359175153</v>
      </c>
      <c r="M83" s="858"/>
      <c r="N83" s="51"/>
    </row>
    <row r="84" spans="1:14">
      <c r="B84" s="89" t="s">
        <v>973</v>
      </c>
      <c r="C84" s="90"/>
      <c r="D84" s="90"/>
      <c r="E84" s="90"/>
      <c r="F84" s="90"/>
      <c r="G84" s="90"/>
      <c r="H84" s="90"/>
      <c r="I84" s="87"/>
      <c r="J84" s="88"/>
      <c r="K84" s="304">
        <v>0.05</v>
      </c>
      <c r="L84" s="857">
        <f>N78*K84</f>
        <v>4301.8895897937882</v>
      </c>
      <c r="M84" s="858"/>
      <c r="N84" s="51"/>
    </row>
    <row r="85" spans="1:14" ht="15.75" thickBot="1">
      <c r="B85" s="91" t="s">
        <v>974</v>
      </c>
      <c r="C85" s="92"/>
      <c r="D85" s="92"/>
      <c r="E85" s="92"/>
      <c r="F85" s="92"/>
      <c r="G85" s="92"/>
      <c r="H85" s="92"/>
      <c r="I85" s="93"/>
      <c r="J85" s="94"/>
      <c r="K85" s="305">
        <v>0.05</v>
      </c>
      <c r="L85" s="859">
        <f>N78*K85</f>
        <v>4301.8895897937882</v>
      </c>
      <c r="M85" s="860"/>
      <c r="N85" s="51"/>
    </row>
    <row r="86" spans="1:14" ht="15.75" thickBot="1">
      <c r="B86" s="822" t="s">
        <v>953</v>
      </c>
      <c r="C86" s="823"/>
      <c r="D86" s="823"/>
      <c r="E86" s="823"/>
      <c r="F86" s="823"/>
      <c r="G86" s="823"/>
      <c r="H86" s="823"/>
      <c r="I86" s="823"/>
      <c r="J86" s="823"/>
      <c r="K86" s="823"/>
      <c r="L86" s="823"/>
      <c r="M86" s="824"/>
      <c r="N86" s="52">
        <f>L83+L84+L85</f>
        <v>25811.337538762727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111849.12933463849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45</v>
      </c>
      <c r="N37" s="272">
        <f>K37/M37</f>
        <v>4079.9379045483474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7749.1403742142193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76099.246852972661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86037.791795875761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17207.558359175153</v>
      </c>
      <c r="M83" s="858"/>
      <c r="N83" s="51"/>
    </row>
    <row r="84" spans="1:14">
      <c r="B84" s="89" t="s">
        <v>973</v>
      </c>
      <c r="C84" s="90"/>
      <c r="D84" s="90"/>
      <c r="E84" s="90"/>
      <c r="F84" s="90"/>
      <c r="G84" s="90"/>
      <c r="H84" s="90"/>
      <c r="I84" s="87"/>
      <c r="J84" s="88"/>
      <c r="K84" s="304">
        <v>0.05</v>
      </c>
      <c r="L84" s="857">
        <f>N78*K84</f>
        <v>4301.8895897937882</v>
      </c>
      <c r="M84" s="858"/>
      <c r="N84" s="51"/>
    </row>
    <row r="85" spans="1:14" ht="15.75" thickBot="1">
      <c r="B85" s="91" t="s">
        <v>974</v>
      </c>
      <c r="C85" s="92"/>
      <c r="D85" s="92"/>
      <c r="E85" s="92"/>
      <c r="F85" s="92"/>
      <c r="G85" s="92"/>
      <c r="H85" s="92"/>
      <c r="I85" s="93"/>
      <c r="J85" s="94"/>
      <c r="K85" s="305">
        <v>0.05</v>
      </c>
      <c r="L85" s="859">
        <f>N78*K85</f>
        <v>4301.8895897937882</v>
      </c>
      <c r="M85" s="860"/>
      <c r="N85" s="51"/>
    </row>
    <row r="86" spans="1:14" ht="15.75" thickBot="1">
      <c r="B86" s="822" t="s">
        <v>953</v>
      </c>
      <c r="C86" s="823"/>
      <c r="D86" s="823"/>
      <c r="E86" s="823"/>
      <c r="F86" s="823"/>
      <c r="G86" s="823"/>
      <c r="H86" s="823"/>
      <c r="I86" s="823"/>
      <c r="J86" s="823"/>
      <c r="K86" s="823"/>
      <c r="L86" s="823"/>
      <c r="M86" s="824"/>
      <c r="N86" s="52">
        <f>L83+L84+L85</f>
        <v>25811.337538762727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111849.12933463849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183597.20570467564</v>
      </c>
      <c r="L37" s="270"/>
      <c r="M37" s="271">
        <v>45</v>
      </c>
      <c r="N37" s="272">
        <f>K37/M37</f>
        <v>4079.9379045483474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7749.1403742142193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76099.246852972661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86037.791795875761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17207.558359175153</v>
      </c>
      <c r="M83" s="858"/>
      <c r="N83" s="51"/>
    </row>
    <row r="84" spans="1:14">
      <c r="B84" s="89" t="s">
        <v>973</v>
      </c>
      <c r="C84" s="90"/>
      <c r="D84" s="90"/>
      <c r="E84" s="90"/>
      <c r="F84" s="90"/>
      <c r="G84" s="90"/>
      <c r="H84" s="90"/>
      <c r="I84" s="87"/>
      <c r="J84" s="88"/>
      <c r="K84" s="304">
        <v>0.05</v>
      </c>
      <c r="L84" s="857">
        <f>N78*K84</f>
        <v>4301.8895897937882</v>
      </c>
      <c r="M84" s="858"/>
      <c r="N84" s="51"/>
    </row>
    <row r="85" spans="1:14" ht="15.75" thickBot="1">
      <c r="B85" s="91" t="s">
        <v>974</v>
      </c>
      <c r="C85" s="92"/>
      <c r="D85" s="92"/>
      <c r="E85" s="92"/>
      <c r="F85" s="92"/>
      <c r="G85" s="92"/>
      <c r="H85" s="92"/>
      <c r="I85" s="93"/>
      <c r="J85" s="94"/>
      <c r="K85" s="305">
        <v>0.05</v>
      </c>
      <c r="L85" s="859">
        <f>N78*K85</f>
        <v>4301.8895897937882</v>
      </c>
      <c r="M85" s="860"/>
      <c r="N85" s="51"/>
    </row>
    <row r="86" spans="1:14" ht="15.75" thickBot="1">
      <c r="B86" s="822" t="s">
        <v>953</v>
      </c>
      <c r="C86" s="823"/>
      <c r="D86" s="823"/>
      <c r="E86" s="823"/>
      <c r="F86" s="823"/>
      <c r="G86" s="823"/>
      <c r="H86" s="823"/>
      <c r="I86" s="823"/>
      <c r="J86" s="823"/>
      <c r="K86" s="823"/>
      <c r="L86" s="823"/>
      <c r="M86" s="824"/>
      <c r="N86" s="52">
        <f>L83+L84+L85</f>
        <v>25811.337538762727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111849.12933463849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13129.335059113435</v>
      </c>
      <c r="L36" s="270"/>
      <c r="M36" s="271">
        <v>2.5</v>
      </c>
      <c r="N36" s="272">
        <f>K36/M36</f>
        <v>5251.7340236453738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6059.7596326813937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76099.246852972661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99911.844780578875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19982.368956115777</v>
      </c>
      <c r="M83" s="858"/>
      <c r="N83" s="51"/>
    </row>
    <row r="84" spans="1:14">
      <c r="B84" s="89" t="s">
        <v>973</v>
      </c>
      <c r="C84" s="90"/>
      <c r="D84" s="90"/>
      <c r="E84" s="90"/>
      <c r="F84" s="90"/>
      <c r="G84" s="90"/>
      <c r="H84" s="90"/>
      <c r="I84" s="87"/>
      <c r="J84" s="88"/>
      <c r="K84" s="304">
        <v>0.05</v>
      </c>
      <c r="L84" s="857">
        <f>N78*K84</f>
        <v>4995.5922390289443</v>
      </c>
      <c r="M84" s="858"/>
      <c r="N84" s="51"/>
    </row>
    <row r="85" spans="1:14" ht="15.75" thickBot="1">
      <c r="B85" s="91" t="s">
        <v>974</v>
      </c>
      <c r="C85" s="92"/>
      <c r="D85" s="92"/>
      <c r="E85" s="92"/>
      <c r="F85" s="92"/>
      <c r="G85" s="92"/>
      <c r="H85" s="92"/>
      <c r="I85" s="93"/>
      <c r="J85" s="94"/>
      <c r="K85" s="305">
        <v>0.05</v>
      </c>
      <c r="L85" s="859">
        <f>N78*K85</f>
        <v>4995.5922390289443</v>
      </c>
      <c r="M85" s="860"/>
      <c r="N85" s="51"/>
    </row>
    <row r="86" spans="1:14" ht="15.75" thickBot="1">
      <c r="B86" s="822" t="s">
        <v>953</v>
      </c>
      <c r="C86" s="823"/>
      <c r="D86" s="823"/>
      <c r="E86" s="823"/>
      <c r="F86" s="823"/>
      <c r="G86" s="823"/>
      <c r="H86" s="823"/>
      <c r="I86" s="823"/>
      <c r="J86" s="823"/>
      <c r="K86" s="823"/>
      <c r="L86" s="823"/>
      <c r="M86" s="824"/>
      <c r="N86" s="52">
        <f>L83+L84+L85</f>
        <v>29973.553434173667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129885.39821475254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13129.335059113435</v>
      </c>
      <c r="L36" s="270"/>
      <c r="M36" s="271">
        <v>2.5</v>
      </c>
      <c r="N36" s="272">
        <f>K36/M36</f>
        <v>5251.7340236453738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6059.7596326813937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76099.246852972661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99911.844780578875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19982.368956115777</v>
      </c>
      <c r="M83" s="858"/>
      <c r="N83" s="51"/>
    </row>
    <row r="84" spans="1:14">
      <c r="B84" s="89" t="s">
        <v>973</v>
      </c>
      <c r="C84" s="90"/>
      <c r="D84" s="90"/>
      <c r="E84" s="90"/>
      <c r="F84" s="90"/>
      <c r="G84" s="90"/>
      <c r="H84" s="90"/>
      <c r="I84" s="87"/>
      <c r="J84" s="88"/>
      <c r="K84" s="304">
        <v>0.05</v>
      </c>
      <c r="L84" s="857">
        <f>N78*K84</f>
        <v>4995.5922390289443</v>
      </c>
      <c r="M84" s="858"/>
      <c r="N84" s="51"/>
    </row>
    <row r="85" spans="1:14" ht="15.75" thickBot="1">
      <c r="B85" s="91" t="s">
        <v>974</v>
      </c>
      <c r="C85" s="92"/>
      <c r="D85" s="92"/>
      <c r="E85" s="92"/>
      <c r="F85" s="92"/>
      <c r="G85" s="92"/>
      <c r="H85" s="92"/>
      <c r="I85" s="93"/>
      <c r="J85" s="94"/>
      <c r="K85" s="305">
        <v>0.05</v>
      </c>
      <c r="L85" s="859">
        <f>N78*K85</f>
        <v>4995.5922390289443</v>
      </c>
      <c r="M85" s="860"/>
      <c r="N85" s="51"/>
    </row>
    <row r="86" spans="1:14" ht="15.75" thickBot="1">
      <c r="B86" s="822" t="s">
        <v>953</v>
      </c>
      <c r="C86" s="823"/>
      <c r="D86" s="823"/>
      <c r="E86" s="823"/>
      <c r="F86" s="823"/>
      <c r="G86" s="823"/>
      <c r="H86" s="823"/>
      <c r="I86" s="823"/>
      <c r="J86" s="823"/>
      <c r="K86" s="823"/>
      <c r="L86" s="823"/>
      <c r="M86" s="824"/>
      <c r="N86" s="52">
        <f>L83+L84+L85</f>
        <v>29973.553434173667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129885.39821475254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13129.335059113435</v>
      </c>
      <c r="L36" s="270"/>
      <c r="M36" s="271">
        <v>2.5</v>
      </c>
      <c r="N36" s="272">
        <f>K36/M36</f>
        <v>5251.7340236453738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6059.7596326813937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47.214229804017251</v>
      </c>
      <c r="N49" s="272">
        <f>K49*M49</f>
        <v>1133.1415152964141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76099.246852972661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99911.844780578875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19982.368956115777</v>
      </c>
      <c r="M83" s="858"/>
      <c r="N83" s="51"/>
    </row>
    <row r="84" spans="1:14">
      <c r="B84" s="89" t="s">
        <v>973</v>
      </c>
      <c r="C84" s="90"/>
      <c r="D84" s="90"/>
      <c r="E84" s="90"/>
      <c r="F84" s="90"/>
      <c r="G84" s="90"/>
      <c r="H84" s="90"/>
      <c r="I84" s="87"/>
      <c r="J84" s="88"/>
      <c r="K84" s="304">
        <v>0.05</v>
      </c>
      <c r="L84" s="857">
        <f>N78*K84</f>
        <v>4995.5922390289443</v>
      </c>
      <c r="M84" s="858"/>
      <c r="N84" s="51"/>
    </row>
    <row r="85" spans="1:14" ht="15.75" thickBot="1">
      <c r="B85" s="91" t="s">
        <v>974</v>
      </c>
      <c r="C85" s="92"/>
      <c r="D85" s="92"/>
      <c r="E85" s="92"/>
      <c r="F85" s="92"/>
      <c r="G85" s="92"/>
      <c r="H85" s="92"/>
      <c r="I85" s="93"/>
      <c r="J85" s="94"/>
      <c r="K85" s="305">
        <v>0.05</v>
      </c>
      <c r="L85" s="859">
        <f>N78*K85</f>
        <v>4995.5922390289443</v>
      </c>
      <c r="M85" s="860"/>
      <c r="N85" s="51"/>
    </row>
    <row r="86" spans="1:14" ht="15.75" thickBot="1">
      <c r="B86" s="822" t="s">
        <v>953</v>
      </c>
      <c r="C86" s="823"/>
      <c r="D86" s="823"/>
      <c r="E86" s="823"/>
      <c r="F86" s="823"/>
      <c r="G86" s="823"/>
      <c r="H86" s="823"/>
      <c r="I86" s="823"/>
      <c r="J86" s="823"/>
      <c r="K86" s="823"/>
      <c r="L86" s="823"/>
      <c r="M86" s="824"/>
      <c r="N86" s="52">
        <f>L83+L84+L85</f>
        <v>29973.553434173667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129885.39821475254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30</v>
      </c>
      <c r="N36" s="272">
        <f>K36/M36</f>
        <v>3024.3725745925253</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30</v>
      </c>
      <c r="N37" s="272">
        <f>K37/M37</f>
        <v>4625.5109964356261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30</v>
      </c>
      <c r="N38" s="272">
        <f>K38/M38</f>
        <v>3380.1811127798806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11039.020860625298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57666.234875135575</v>
      </c>
      <c r="N48" s="272">
        <f>K48*M48</f>
        <v>72082.793593919472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72082.793593919472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1224.8662416957106</v>
      </c>
      <c r="M59" s="910"/>
      <c r="N59" s="287">
        <f>K59*L59</f>
        <v>1531.0828021196382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1531.0828021196382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85548.514938391105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17109.702987678222</v>
      </c>
      <c r="M83" s="858"/>
      <c r="N83" s="51"/>
    </row>
    <row r="84" spans="1:14">
      <c r="B84" s="89" t="s">
        <v>973</v>
      </c>
      <c r="C84" s="90"/>
      <c r="D84" s="90"/>
      <c r="E84" s="90"/>
      <c r="F84" s="90"/>
      <c r="G84" s="90"/>
      <c r="H84" s="90"/>
      <c r="I84" s="87"/>
      <c r="J84" s="88"/>
      <c r="K84" s="304">
        <v>0.05</v>
      </c>
      <c r="L84" s="857">
        <f>N78*K84</f>
        <v>4277.4257469195554</v>
      </c>
      <c r="M84" s="858"/>
      <c r="N84" s="51"/>
    </row>
    <row r="85" spans="1:14" ht="15.75" thickBot="1">
      <c r="B85" s="91" t="s">
        <v>974</v>
      </c>
      <c r="C85" s="92"/>
      <c r="D85" s="92"/>
      <c r="E85" s="92"/>
      <c r="F85" s="92"/>
      <c r="G85" s="92"/>
      <c r="H85" s="92"/>
      <c r="I85" s="93"/>
      <c r="J85" s="94"/>
      <c r="K85" s="305">
        <v>0.05</v>
      </c>
      <c r="L85" s="859">
        <f>N78*K85</f>
        <v>4277.4257469195554</v>
      </c>
      <c r="M85" s="860"/>
      <c r="N85" s="51"/>
    </row>
    <row r="86" spans="1:14" ht="15.75" thickBot="1">
      <c r="B86" s="822" t="s">
        <v>953</v>
      </c>
      <c r="C86" s="823"/>
      <c r="D86" s="823"/>
      <c r="E86" s="823"/>
      <c r="F86" s="823"/>
      <c r="G86" s="823"/>
      <c r="H86" s="823"/>
      <c r="I86" s="823"/>
      <c r="J86" s="823"/>
      <c r="K86" s="823"/>
      <c r="L86" s="823"/>
      <c r="M86" s="824"/>
      <c r="N86" s="52">
        <f>L83+L84+L85</f>
        <v>25664.554481517331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111213.06941990844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30</v>
      </c>
      <c r="N36" s="272">
        <f>K36/M36</f>
        <v>3024.3725745925253</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30</v>
      </c>
      <c r="N37" s="272">
        <f>K37/M37</f>
        <v>4625.5109964356261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30</v>
      </c>
      <c r="N38" s="272">
        <f>K38/M38</f>
        <v>3380.1811127798806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11039.020860625298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57666.234875135575</v>
      </c>
      <c r="N48" s="272">
        <f>K48*M48</f>
        <v>72082.793593919472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72082.793593919472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1224.8662416957106</v>
      </c>
      <c r="M59" s="910"/>
      <c r="N59" s="287">
        <f>K59*L59</f>
        <v>1531.0828021196382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1531.0828021196382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85548.514938391105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17109.702987678222</v>
      </c>
      <c r="M83" s="858"/>
      <c r="N83" s="51"/>
    </row>
    <row r="84" spans="1:14">
      <c r="B84" s="89" t="s">
        <v>973</v>
      </c>
      <c r="C84" s="90"/>
      <c r="D84" s="90"/>
      <c r="E84" s="90"/>
      <c r="F84" s="90"/>
      <c r="G84" s="90"/>
      <c r="H84" s="90"/>
      <c r="I84" s="87"/>
      <c r="J84" s="88"/>
      <c r="K84" s="304">
        <v>0.05</v>
      </c>
      <c r="L84" s="857">
        <f>N78*K84</f>
        <v>4277.4257469195554</v>
      </c>
      <c r="M84" s="858"/>
      <c r="N84" s="51"/>
    </row>
    <row r="85" spans="1:14" ht="15.75" thickBot="1">
      <c r="B85" s="91" t="s">
        <v>974</v>
      </c>
      <c r="C85" s="92"/>
      <c r="D85" s="92"/>
      <c r="E85" s="92"/>
      <c r="F85" s="92"/>
      <c r="G85" s="92"/>
      <c r="H85" s="92"/>
      <c r="I85" s="93"/>
      <c r="J85" s="94"/>
      <c r="K85" s="305">
        <v>0.05</v>
      </c>
      <c r="L85" s="859">
        <f>N78*K85</f>
        <v>4277.4257469195554</v>
      </c>
      <c r="M85" s="860"/>
      <c r="N85" s="51"/>
    </row>
    <row r="86" spans="1:14" ht="15.75" thickBot="1">
      <c r="B86" s="822" t="s">
        <v>953</v>
      </c>
      <c r="C86" s="823"/>
      <c r="D86" s="823"/>
      <c r="E86" s="823"/>
      <c r="F86" s="823"/>
      <c r="G86" s="823"/>
      <c r="H86" s="823"/>
      <c r="I86" s="823"/>
      <c r="J86" s="823"/>
      <c r="K86" s="823"/>
      <c r="L86" s="823"/>
      <c r="M86" s="824"/>
      <c r="N86" s="52">
        <f>L83+L84+L85</f>
        <v>25664.554481517331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111213.06941990844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30</v>
      </c>
      <c r="N36" s="272">
        <f>K36/M36</f>
        <v>3024.3725745925253</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30</v>
      </c>
      <c r="N37" s="272">
        <f>K37/M37</f>
        <v>4625.5109964356261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30</v>
      </c>
      <c r="N38" s="272">
        <f>K38/M38</f>
        <v>3380.1811127798806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11039.020860625298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57666.234875135575</v>
      </c>
      <c r="N48" s="272">
        <f>K48*M48</f>
        <v>72082.793593919472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72082.793593919472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1224.8662416957106</v>
      </c>
      <c r="M59" s="910"/>
      <c r="N59" s="287">
        <f>K59*L59</f>
        <v>1531.0828021196382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1531.0828021196382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85548.514938391105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17109.702987678222</v>
      </c>
      <c r="M83" s="858"/>
      <c r="N83" s="51"/>
    </row>
    <row r="84" spans="1:14">
      <c r="B84" s="89" t="s">
        <v>973</v>
      </c>
      <c r="C84" s="90"/>
      <c r="D84" s="90"/>
      <c r="E84" s="90"/>
      <c r="F84" s="90"/>
      <c r="G84" s="90"/>
      <c r="H84" s="90"/>
      <c r="I84" s="87"/>
      <c r="J84" s="88"/>
      <c r="K84" s="304">
        <v>0.05</v>
      </c>
      <c r="L84" s="857">
        <f>N78*K84</f>
        <v>4277.4257469195554</v>
      </c>
      <c r="M84" s="858"/>
      <c r="N84" s="51"/>
    </row>
    <row r="85" spans="1:14" ht="15.75" thickBot="1">
      <c r="B85" s="91" t="s">
        <v>974</v>
      </c>
      <c r="C85" s="92"/>
      <c r="D85" s="92"/>
      <c r="E85" s="92"/>
      <c r="F85" s="92"/>
      <c r="G85" s="92"/>
      <c r="H85" s="92"/>
      <c r="I85" s="93"/>
      <c r="J85" s="94"/>
      <c r="K85" s="305">
        <v>0.05</v>
      </c>
      <c r="L85" s="859">
        <f>N78*K85</f>
        <v>4277.4257469195554</v>
      </c>
      <c r="M85" s="860"/>
      <c r="N85" s="51"/>
    </row>
    <row r="86" spans="1:14" ht="15.75" thickBot="1">
      <c r="B86" s="822" t="s">
        <v>953</v>
      </c>
      <c r="C86" s="823"/>
      <c r="D86" s="823"/>
      <c r="E86" s="823"/>
      <c r="F86" s="823"/>
      <c r="G86" s="823"/>
      <c r="H86" s="823"/>
      <c r="I86" s="823"/>
      <c r="J86" s="823"/>
      <c r="K86" s="823"/>
      <c r="L86" s="823"/>
      <c r="M86" s="824"/>
      <c r="N86" s="52">
        <f>L83+L84+L85</f>
        <v>25664.554481517331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111213.06941990844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590.40441460011937</v>
      </c>
      <c r="N49" s="272">
        <f>K49*M49</f>
        <v>53136.397314010741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128102.50265168698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137044.78368766551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27408.956737533103</v>
      </c>
      <c r="M83" s="858"/>
      <c r="N83" s="51"/>
    </row>
    <row r="84" spans="1:14">
      <c r="B84" s="89" t="s">
        <v>973</v>
      </c>
      <c r="C84" s="90"/>
      <c r="D84" s="90"/>
      <c r="E84" s="90"/>
      <c r="F84" s="90"/>
      <c r="G84" s="90"/>
      <c r="H84" s="90"/>
      <c r="I84" s="87"/>
      <c r="J84" s="88"/>
      <c r="K84" s="304">
        <v>0.05</v>
      </c>
      <c r="L84" s="857">
        <f>N78*K84</f>
        <v>6852.2391843832756</v>
      </c>
      <c r="M84" s="858"/>
      <c r="N84" s="51"/>
    </row>
    <row r="85" spans="1:14" ht="15.75" thickBot="1">
      <c r="B85" s="91" t="s">
        <v>974</v>
      </c>
      <c r="C85" s="92"/>
      <c r="D85" s="92"/>
      <c r="E85" s="92"/>
      <c r="F85" s="92"/>
      <c r="G85" s="92"/>
      <c r="H85" s="92"/>
      <c r="I85" s="93"/>
      <c r="J85" s="94"/>
      <c r="K85" s="305">
        <v>0.05</v>
      </c>
      <c r="L85" s="859">
        <f>N78*K85</f>
        <v>6852.2391843832756</v>
      </c>
      <c r="M85" s="860"/>
      <c r="N85" s="51"/>
    </row>
    <row r="86" spans="1:14" ht="15.75" thickBot="1">
      <c r="B86" s="822" t="s">
        <v>953</v>
      </c>
      <c r="C86" s="823"/>
      <c r="D86" s="823"/>
      <c r="E86" s="823"/>
      <c r="F86" s="823"/>
      <c r="G86" s="823"/>
      <c r="H86" s="823"/>
      <c r="I86" s="823"/>
      <c r="J86" s="823"/>
      <c r="K86" s="823"/>
      <c r="L86" s="823"/>
      <c r="M86" s="824"/>
      <c r="N86" s="52">
        <f>L83+L84+L85</f>
        <v>41113.43510629965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178158.21879396515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590.40441460011937</v>
      </c>
      <c r="N49" s="272">
        <f>K49*M49</f>
        <v>53136.397314010741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128102.50265168698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137044.78368766551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27408.956737533103</v>
      </c>
      <c r="M83" s="858"/>
      <c r="N83" s="51"/>
    </row>
    <row r="84" spans="1:14">
      <c r="B84" s="89" t="s">
        <v>973</v>
      </c>
      <c r="C84" s="90"/>
      <c r="D84" s="90"/>
      <c r="E84" s="90"/>
      <c r="F84" s="90"/>
      <c r="G84" s="90"/>
      <c r="H84" s="90"/>
      <c r="I84" s="87"/>
      <c r="J84" s="88"/>
      <c r="K84" s="304">
        <v>0.05</v>
      </c>
      <c r="L84" s="857">
        <f>N78*K84</f>
        <v>6852.2391843832756</v>
      </c>
      <c r="M84" s="858"/>
      <c r="N84" s="51"/>
    </row>
    <row r="85" spans="1:14" ht="15.75" thickBot="1">
      <c r="B85" s="91" t="s">
        <v>974</v>
      </c>
      <c r="C85" s="92"/>
      <c r="D85" s="92"/>
      <c r="E85" s="92"/>
      <c r="F85" s="92"/>
      <c r="G85" s="92"/>
      <c r="H85" s="92"/>
      <c r="I85" s="93"/>
      <c r="J85" s="94"/>
      <c r="K85" s="305">
        <v>0.05</v>
      </c>
      <c r="L85" s="859">
        <f>N78*K85</f>
        <v>6852.2391843832756</v>
      </c>
      <c r="M85" s="860"/>
      <c r="N85" s="51"/>
    </row>
    <row r="86" spans="1:14" ht="15.75" thickBot="1">
      <c r="B86" s="822" t="s">
        <v>953</v>
      </c>
      <c r="C86" s="823"/>
      <c r="D86" s="823"/>
      <c r="E86" s="823"/>
      <c r="F86" s="823"/>
      <c r="G86" s="823"/>
      <c r="H86" s="823"/>
      <c r="I86" s="823"/>
      <c r="J86" s="823"/>
      <c r="K86" s="823"/>
      <c r="L86" s="823"/>
      <c r="M86" s="824"/>
      <c r="N86" s="52">
        <f>L83+L84+L85</f>
        <v>41113.43510629965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178158.21879396515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590.40441460011937</v>
      </c>
      <c r="N49" s="272">
        <f>K49*M49</f>
        <v>53136.397314010741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128102.50265168698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137044.78368766551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27408.956737533103</v>
      </c>
      <c r="M83" s="858"/>
      <c r="N83" s="51"/>
    </row>
    <row r="84" spans="1:14">
      <c r="B84" s="89" t="s">
        <v>973</v>
      </c>
      <c r="C84" s="90"/>
      <c r="D84" s="90"/>
      <c r="E84" s="90"/>
      <c r="F84" s="90"/>
      <c r="G84" s="90"/>
      <c r="H84" s="90"/>
      <c r="I84" s="87"/>
      <c r="J84" s="88"/>
      <c r="K84" s="304">
        <v>0.05</v>
      </c>
      <c r="L84" s="857">
        <f>N78*K84</f>
        <v>6852.2391843832756</v>
      </c>
      <c r="M84" s="858"/>
      <c r="N84" s="51"/>
    </row>
    <row r="85" spans="1:14" ht="15.75" thickBot="1">
      <c r="B85" s="91" t="s">
        <v>974</v>
      </c>
      <c r="C85" s="92"/>
      <c r="D85" s="92"/>
      <c r="E85" s="92"/>
      <c r="F85" s="92"/>
      <c r="G85" s="92"/>
      <c r="H85" s="92"/>
      <c r="I85" s="93"/>
      <c r="J85" s="94"/>
      <c r="K85" s="305">
        <v>0.05</v>
      </c>
      <c r="L85" s="859">
        <f>N78*K85</f>
        <v>6852.2391843832756</v>
      </c>
      <c r="M85" s="860"/>
      <c r="N85" s="51"/>
    </row>
    <row r="86" spans="1:14" ht="15.75" thickBot="1">
      <c r="B86" s="822" t="s">
        <v>953</v>
      </c>
      <c r="C86" s="823"/>
      <c r="D86" s="823"/>
      <c r="E86" s="823"/>
      <c r="F86" s="823"/>
      <c r="G86" s="823"/>
      <c r="H86" s="823"/>
      <c r="I86" s="823"/>
      <c r="J86" s="823"/>
      <c r="K86" s="823"/>
      <c r="L86" s="823"/>
      <c r="M86" s="824"/>
      <c r="N86" s="52">
        <f>L83+L84+L85</f>
        <v>41113.43510629965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178158.21879396515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590.40441460011937</v>
      </c>
      <c r="N49" s="272">
        <f>K49*M49</f>
        <v>53136.397314010741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128102.50265168698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137044.78368766551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27408.956737533103</v>
      </c>
      <c r="M83" s="858"/>
      <c r="N83" s="51"/>
    </row>
    <row r="84" spans="1:14">
      <c r="B84" s="89" t="s">
        <v>973</v>
      </c>
      <c r="C84" s="90"/>
      <c r="D84" s="90"/>
      <c r="E84" s="90"/>
      <c r="F84" s="90"/>
      <c r="G84" s="90"/>
      <c r="H84" s="90"/>
      <c r="I84" s="87"/>
      <c r="J84" s="88"/>
      <c r="K84" s="304">
        <v>0.05</v>
      </c>
      <c r="L84" s="857">
        <f>N78*K84</f>
        <v>6852.2391843832756</v>
      </c>
      <c r="M84" s="858"/>
      <c r="N84" s="51"/>
    </row>
    <row r="85" spans="1:14" ht="15.75" thickBot="1">
      <c r="B85" s="91" t="s">
        <v>974</v>
      </c>
      <c r="C85" s="92"/>
      <c r="D85" s="92"/>
      <c r="E85" s="92"/>
      <c r="F85" s="92"/>
      <c r="G85" s="92"/>
      <c r="H85" s="92"/>
      <c r="I85" s="93"/>
      <c r="J85" s="94"/>
      <c r="K85" s="305">
        <v>0.05</v>
      </c>
      <c r="L85" s="859">
        <f>N78*K85</f>
        <v>6852.2391843832756</v>
      </c>
      <c r="M85" s="860"/>
      <c r="N85" s="51"/>
    </row>
    <row r="86" spans="1:14" ht="15.75" thickBot="1">
      <c r="B86" s="822" t="s">
        <v>953</v>
      </c>
      <c r="C86" s="823"/>
      <c r="D86" s="823"/>
      <c r="E86" s="823"/>
      <c r="F86" s="823"/>
      <c r="G86" s="823"/>
      <c r="H86" s="823"/>
      <c r="I86" s="823"/>
      <c r="J86" s="823"/>
      <c r="K86" s="823"/>
      <c r="L86" s="823"/>
      <c r="M86" s="824"/>
      <c r="N86" s="52">
        <f>L83+L84+L85</f>
        <v>41113.43510629965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178158.21879396515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74966.105337676243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83908.38637365475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16781.677274730951</v>
      </c>
      <c r="M83" s="858"/>
      <c r="N83" s="51"/>
    </row>
    <row r="84" spans="1:14">
      <c r="B84" s="89" t="s">
        <v>973</v>
      </c>
      <c r="C84" s="90"/>
      <c r="D84" s="90"/>
      <c r="E84" s="90"/>
      <c r="F84" s="90"/>
      <c r="G84" s="90"/>
      <c r="H84" s="90"/>
      <c r="I84" s="87"/>
      <c r="J84" s="88"/>
      <c r="K84" s="304">
        <v>0.05</v>
      </c>
      <c r="L84" s="857">
        <f>N78*K84</f>
        <v>4195.4193186827379</v>
      </c>
      <c r="M84" s="858"/>
      <c r="N84" s="51"/>
    </row>
    <row r="85" spans="1:14" ht="15.75" thickBot="1">
      <c r="B85" s="91" t="s">
        <v>974</v>
      </c>
      <c r="C85" s="92"/>
      <c r="D85" s="92"/>
      <c r="E85" s="92"/>
      <c r="F85" s="92"/>
      <c r="G85" s="92"/>
      <c r="H85" s="92"/>
      <c r="I85" s="93"/>
      <c r="J85" s="94"/>
      <c r="K85" s="305">
        <v>0.05</v>
      </c>
      <c r="L85" s="859">
        <f>N78*K85</f>
        <v>4195.4193186827379</v>
      </c>
      <c r="M85" s="860"/>
      <c r="N85" s="51"/>
    </row>
    <row r="86" spans="1:14" ht="15.75" thickBot="1">
      <c r="B86" s="822" t="s">
        <v>953</v>
      </c>
      <c r="C86" s="823"/>
      <c r="D86" s="823"/>
      <c r="E86" s="823"/>
      <c r="F86" s="823"/>
      <c r="G86" s="823"/>
      <c r="H86" s="823"/>
      <c r="I86" s="823"/>
      <c r="J86" s="823"/>
      <c r="K86" s="823"/>
      <c r="L86" s="823"/>
      <c r="M86" s="824"/>
      <c r="N86" s="52">
        <f>L83+L84+L85</f>
        <v>25172.515912096431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109080.90228575119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74966.105337676243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83908.38637365475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16781.677274730951</v>
      </c>
      <c r="M83" s="858"/>
      <c r="N83" s="51"/>
    </row>
    <row r="84" spans="1:14">
      <c r="B84" s="89" t="s">
        <v>973</v>
      </c>
      <c r="C84" s="90"/>
      <c r="D84" s="90"/>
      <c r="E84" s="90"/>
      <c r="F84" s="90"/>
      <c r="G84" s="90"/>
      <c r="H84" s="90"/>
      <c r="I84" s="87"/>
      <c r="J84" s="88"/>
      <c r="K84" s="304">
        <v>0.05</v>
      </c>
      <c r="L84" s="857">
        <f>N78*K84</f>
        <v>4195.4193186827379</v>
      </c>
      <c r="M84" s="858"/>
      <c r="N84" s="51"/>
    </row>
    <row r="85" spans="1:14" ht="15.75" thickBot="1">
      <c r="B85" s="91" t="s">
        <v>974</v>
      </c>
      <c r="C85" s="92"/>
      <c r="D85" s="92"/>
      <c r="E85" s="92"/>
      <c r="F85" s="92"/>
      <c r="G85" s="92"/>
      <c r="H85" s="92"/>
      <c r="I85" s="93"/>
      <c r="J85" s="94"/>
      <c r="K85" s="305">
        <v>0.05</v>
      </c>
      <c r="L85" s="859">
        <f>N78*K85</f>
        <v>4195.4193186827379</v>
      </c>
      <c r="M85" s="860"/>
      <c r="N85" s="51"/>
    </row>
    <row r="86" spans="1:14" ht="15.75" thickBot="1">
      <c r="B86" s="822" t="s">
        <v>953</v>
      </c>
      <c r="C86" s="823"/>
      <c r="D86" s="823"/>
      <c r="E86" s="823"/>
      <c r="F86" s="823"/>
      <c r="G86" s="823"/>
      <c r="H86" s="823"/>
      <c r="I86" s="823"/>
      <c r="J86" s="823"/>
      <c r="K86" s="823"/>
      <c r="L86" s="823"/>
      <c r="M86" s="824"/>
      <c r="N86" s="52">
        <f>L83+L84+L85</f>
        <v>25172.515912096431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109080.90228575119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74966.105337676243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83908.38637365475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16781.677274730951</v>
      </c>
      <c r="M83" s="858"/>
      <c r="N83" s="51"/>
    </row>
    <row r="84" spans="1:14">
      <c r="B84" s="89" t="s">
        <v>973</v>
      </c>
      <c r="C84" s="90"/>
      <c r="D84" s="90"/>
      <c r="E84" s="90"/>
      <c r="F84" s="90"/>
      <c r="G84" s="90"/>
      <c r="H84" s="90"/>
      <c r="I84" s="87"/>
      <c r="J84" s="88"/>
      <c r="K84" s="304">
        <v>0.05</v>
      </c>
      <c r="L84" s="857">
        <f>N78*K84</f>
        <v>4195.4193186827379</v>
      </c>
      <c r="M84" s="858"/>
      <c r="N84" s="51"/>
    </row>
    <row r="85" spans="1:14" ht="15.75" thickBot="1">
      <c r="B85" s="91" t="s">
        <v>974</v>
      </c>
      <c r="C85" s="92"/>
      <c r="D85" s="92"/>
      <c r="E85" s="92"/>
      <c r="F85" s="92"/>
      <c r="G85" s="92"/>
      <c r="H85" s="92"/>
      <c r="I85" s="93"/>
      <c r="J85" s="94"/>
      <c r="K85" s="305">
        <v>0.05</v>
      </c>
      <c r="L85" s="859">
        <f>N78*K85</f>
        <v>4195.4193186827379</v>
      </c>
      <c r="M85" s="860"/>
      <c r="N85" s="51"/>
    </row>
    <row r="86" spans="1:14" ht="15.75" thickBot="1">
      <c r="B86" s="822" t="s">
        <v>953</v>
      </c>
      <c r="C86" s="823"/>
      <c r="D86" s="823"/>
      <c r="E86" s="823"/>
      <c r="F86" s="823"/>
      <c r="G86" s="823"/>
      <c r="H86" s="823"/>
      <c r="I86" s="823"/>
      <c r="J86" s="823"/>
      <c r="K86" s="823"/>
      <c r="L86" s="823"/>
      <c r="M86" s="824"/>
      <c r="N86" s="52">
        <f>L83+L84+L85</f>
        <v>25172.515912096431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109080.90228575119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74966.105337676243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83908.38637365475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16781.677274730951</v>
      </c>
      <c r="M83" s="858"/>
      <c r="N83" s="51"/>
    </row>
    <row r="84" spans="1:14">
      <c r="B84" s="89" t="s">
        <v>973</v>
      </c>
      <c r="C84" s="90"/>
      <c r="D84" s="90"/>
      <c r="E84" s="90"/>
      <c r="F84" s="90"/>
      <c r="G84" s="90"/>
      <c r="H84" s="90"/>
      <c r="I84" s="87"/>
      <c r="J84" s="88"/>
      <c r="K84" s="304">
        <v>0.05</v>
      </c>
      <c r="L84" s="857">
        <f>N78*K84</f>
        <v>4195.4193186827379</v>
      </c>
      <c r="M84" s="858"/>
      <c r="N84" s="51"/>
    </row>
    <row r="85" spans="1:14" ht="15.75" thickBot="1">
      <c r="B85" s="91" t="s">
        <v>974</v>
      </c>
      <c r="C85" s="92"/>
      <c r="D85" s="92"/>
      <c r="E85" s="92"/>
      <c r="F85" s="92"/>
      <c r="G85" s="92"/>
      <c r="H85" s="92"/>
      <c r="I85" s="93"/>
      <c r="J85" s="94"/>
      <c r="K85" s="305">
        <v>0.05</v>
      </c>
      <c r="L85" s="859">
        <f>N78*K85</f>
        <v>4195.4193186827379</v>
      </c>
      <c r="M85" s="860"/>
      <c r="N85" s="51"/>
    </row>
    <row r="86" spans="1:14" ht="15.75" thickBot="1">
      <c r="B86" s="822" t="s">
        <v>953</v>
      </c>
      <c r="C86" s="823"/>
      <c r="D86" s="823"/>
      <c r="E86" s="823"/>
      <c r="F86" s="823"/>
      <c r="G86" s="823"/>
      <c r="H86" s="823"/>
      <c r="I86" s="823"/>
      <c r="J86" s="823"/>
      <c r="K86" s="823"/>
      <c r="L86" s="823"/>
      <c r="M86" s="824"/>
      <c r="N86" s="52">
        <f>L83+L84+L85</f>
        <v>25172.515912096431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109080.90228575119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590.40441460011937</v>
      </c>
      <c r="N48" s="272">
        <f>K48*M48</f>
        <v>590.40441460011937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590.40441460011937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590.40441460011937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118.08088292002388</v>
      </c>
      <c r="M83" s="858"/>
      <c r="N83" s="51"/>
    </row>
    <row r="84" spans="1:14">
      <c r="B84" s="89" t="s">
        <v>973</v>
      </c>
      <c r="C84" s="90"/>
      <c r="D84" s="90"/>
      <c r="E84" s="90"/>
      <c r="F84" s="90"/>
      <c r="G84" s="90"/>
      <c r="H84" s="90"/>
      <c r="I84" s="87"/>
      <c r="J84" s="88"/>
      <c r="K84" s="304">
        <v>0.05</v>
      </c>
      <c r="L84" s="857">
        <f>N78*K84</f>
        <v>29.52022073000597</v>
      </c>
      <c r="M84" s="858"/>
      <c r="N84" s="51"/>
    </row>
    <row r="85" spans="1:14" ht="15.75" thickBot="1">
      <c r="B85" s="91" t="s">
        <v>974</v>
      </c>
      <c r="C85" s="92"/>
      <c r="D85" s="92"/>
      <c r="E85" s="92"/>
      <c r="F85" s="92"/>
      <c r="G85" s="92"/>
      <c r="H85" s="92"/>
      <c r="I85" s="93"/>
      <c r="J85" s="94"/>
      <c r="K85" s="305">
        <v>0.05</v>
      </c>
      <c r="L85" s="859">
        <f>N78*K85</f>
        <v>29.52022073000597</v>
      </c>
      <c r="M85" s="860"/>
      <c r="N85" s="51"/>
    </row>
    <row r="86" spans="1:14" ht="15.75" thickBot="1">
      <c r="B86" s="822" t="s">
        <v>953</v>
      </c>
      <c r="C86" s="823"/>
      <c r="D86" s="823"/>
      <c r="E86" s="823"/>
      <c r="F86" s="823"/>
      <c r="G86" s="823"/>
      <c r="H86" s="823"/>
      <c r="I86" s="823"/>
      <c r="J86" s="823"/>
      <c r="K86" s="823"/>
      <c r="L86" s="823"/>
      <c r="M86" s="824"/>
      <c r="N86" s="52">
        <f>L83+L84+L85</f>
        <v>177.12132438003582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767.52573898015521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590.40441460011937</v>
      </c>
      <c r="N49" s="272">
        <f>K49*M49</f>
        <v>53136.397314010741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128102.50265168698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137044.78368766551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27408.956737533103</v>
      </c>
      <c r="M83" s="858"/>
      <c r="N83" s="51"/>
    </row>
    <row r="84" spans="1:14">
      <c r="B84" s="89" t="s">
        <v>973</v>
      </c>
      <c r="C84" s="90"/>
      <c r="D84" s="90"/>
      <c r="E84" s="90"/>
      <c r="F84" s="90"/>
      <c r="G84" s="90"/>
      <c r="H84" s="90"/>
      <c r="I84" s="87"/>
      <c r="J84" s="88"/>
      <c r="K84" s="304">
        <v>0.05</v>
      </c>
      <c r="L84" s="857">
        <f>N78*K84</f>
        <v>6852.2391843832756</v>
      </c>
      <c r="M84" s="858"/>
      <c r="N84" s="51"/>
    </row>
    <row r="85" spans="1:14" ht="15.75" thickBot="1">
      <c r="B85" s="91" t="s">
        <v>974</v>
      </c>
      <c r="C85" s="92"/>
      <c r="D85" s="92"/>
      <c r="E85" s="92"/>
      <c r="F85" s="92"/>
      <c r="G85" s="92"/>
      <c r="H85" s="92"/>
      <c r="I85" s="93"/>
      <c r="J85" s="94"/>
      <c r="K85" s="305">
        <v>0.05</v>
      </c>
      <c r="L85" s="859">
        <f>N78*K85</f>
        <v>6852.2391843832756</v>
      </c>
      <c r="M85" s="860"/>
      <c r="N85" s="51"/>
    </row>
    <row r="86" spans="1:14" ht="15.75" thickBot="1">
      <c r="B86" s="822" t="s">
        <v>953</v>
      </c>
      <c r="C86" s="823"/>
      <c r="D86" s="823"/>
      <c r="E86" s="823"/>
      <c r="F86" s="823"/>
      <c r="G86" s="823"/>
      <c r="H86" s="823"/>
      <c r="I86" s="823"/>
      <c r="J86" s="823"/>
      <c r="K86" s="823"/>
      <c r="L86" s="823"/>
      <c r="M86" s="824"/>
      <c r="N86" s="52">
        <f>L83+L84+L85</f>
        <v>41113.43510629965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178158.21879396515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590.40441460011937</v>
      </c>
      <c r="N49" s="272">
        <f>K49*M49</f>
        <v>53136.397314010741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128102.50265168698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137044.78368766551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27408.956737533103</v>
      </c>
      <c r="M83" s="858"/>
      <c r="N83" s="51"/>
    </row>
    <row r="84" spans="1:14">
      <c r="B84" s="89" t="s">
        <v>973</v>
      </c>
      <c r="C84" s="90"/>
      <c r="D84" s="90"/>
      <c r="E84" s="90"/>
      <c r="F84" s="90"/>
      <c r="G84" s="90"/>
      <c r="H84" s="90"/>
      <c r="I84" s="87"/>
      <c r="J84" s="88"/>
      <c r="K84" s="304">
        <v>0.05</v>
      </c>
      <c r="L84" s="857">
        <f>N78*K84</f>
        <v>6852.2391843832756</v>
      </c>
      <c r="M84" s="858"/>
      <c r="N84" s="51"/>
    </row>
    <row r="85" spans="1:14" ht="15.75" thickBot="1">
      <c r="B85" s="91" t="s">
        <v>974</v>
      </c>
      <c r="C85" s="92"/>
      <c r="D85" s="92"/>
      <c r="E85" s="92"/>
      <c r="F85" s="92"/>
      <c r="G85" s="92"/>
      <c r="H85" s="92"/>
      <c r="I85" s="93"/>
      <c r="J85" s="94"/>
      <c r="K85" s="305">
        <v>0.05</v>
      </c>
      <c r="L85" s="859">
        <f>N78*K85</f>
        <v>6852.2391843832756</v>
      </c>
      <c r="M85" s="860"/>
      <c r="N85" s="51"/>
    </row>
    <row r="86" spans="1:14" ht="15.75" thickBot="1">
      <c r="B86" s="822" t="s">
        <v>953</v>
      </c>
      <c r="C86" s="823"/>
      <c r="D86" s="823"/>
      <c r="E86" s="823"/>
      <c r="F86" s="823"/>
      <c r="G86" s="823"/>
      <c r="H86" s="823"/>
      <c r="I86" s="823"/>
      <c r="J86" s="823"/>
      <c r="K86" s="823"/>
      <c r="L86" s="823"/>
      <c r="M86" s="824"/>
      <c r="N86" s="52">
        <f>L83+L84+L85</f>
        <v>41113.43510629965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178158.21879396515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74966.105337676243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83908.38637365475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16781.677274730951</v>
      </c>
      <c r="M83" s="858"/>
      <c r="N83" s="51"/>
    </row>
    <row r="84" spans="1:14">
      <c r="B84" s="89" t="s">
        <v>973</v>
      </c>
      <c r="C84" s="90"/>
      <c r="D84" s="90"/>
      <c r="E84" s="90"/>
      <c r="F84" s="90"/>
      <c r="G84" s="90"/>
      <c r="H84" s="90"/>
      <c r="I84" s="87"/>
      <c r="J84" s="88"/>
      <c r="K84" s="304">
        <v>0.05</v>
      </c>
      <c r="L84" s="857">
        <f>N78*K84</f>
        <v>4195.4193186827379</v>
      </c>
      <c r="M84" s="858"/>
      <c r="N84" s="51"/>
    </row>
    <row r="85" spans="1:14" ht="15.75" thickBot="1">
      <c r="B85" s="91" t="s">
        <v>974</v>
      </c>
      <c r="C85" s="92"/>
      <c r="D85" s="92"/>
      <c r="E85" s="92"/>
      <c r="F85" s="92"/>
      <c r="G85" s="92"/>
      <c r="H85" s="92"/>
      <c r="I85" s="93"/>
      <c r="J85" s="94"/>
      <c r="K85" s="305">
        <v>0.05</v>
      </c>
      <c r="L85" s="859">
        <f>N78*K85</f>
        <v>4195.4193186827379</v>
      </c>
      <c r="M85" s="860"/>
      <c r="N85" s="51"/>
    </row>
    <row r="86" spans="1:14" ht="15.75" thickBot="1">
      <c r="B86" s="822" t="s">
        <v>953</v>
      </c>
      <c r="C86" s="823"/>
      <c r="D86" s="823"/>
      <c r="E86" s="823"/>
      <c r="F86" s="823"/>
      <c r="G86" s="823"/>
      <c r="H86" s="823"/>
      <c r="I86" s="823"/>
      <c r="J86" s="823"/>
      <c r="K86" s="823"/>
      <c r="L86" s="823"/>
      <c r="M86" s="824"/>
      <c r="N86" s="52">
        <f>L83+L84+L85</f>
        <v>25172.515912096431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109080.90228575119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45</v>
      </c>
      <c r="N36" s="272">
        <f>K36/M36</f>
        <v>1409.7776099344399</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138765.32989306879</v>
      </c>
      <c r="L37" s="270"/>
      <c r="M37" s="271">
        <v>45</v>
      </c>
      <c r="N37" s="272">
        <f>K37/M37</f>
        <v>3083.6739976237509</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101405.43338339642</v>
      </c>
      <c r="L38" s="270"/>
      <c r="M38" s="271">
        <v>45</v>
      </c>
      <c r="N38" s="272">
        <f>K38/M38</f>
        <v>2253.454075186587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6752.8764672896223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57666.234875135575</v>
      </c>
      <c r="N48" s="272">
        <f>K48*M48</f>
        <v>74966.105337676243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74966.105337676243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1224.8662416957106</v>
      </c>
      <c r="M59" s="910"/>
      <c r="N59" s="287">
        <f>K59*L59</f>
        <v>1592.3261142044239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83908.38637365475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16781.677274730951</v>
      </c>
      <c r="M83" s="858"/>
      <c r="N83" s="51"/>
    </row>
    <row r="84" spans="1:14">
      <c r="B84" s="89" t="s">
        <v>973</v>
      </c>
      <c r="C84" s="90"/>
      <c r="D84" s="90"/>
      <c r="E84" s="90"/>
      <c r="F84" s="90"/>
      <c r="G84" s="90"/>
      <c r="H84" s="90"/>
      <c r="I84" s="87"/>
      <c r="J84" s="88"/>
      <c r="K84" s="304">
        <v>0.05</v>
      </c>
      <c r="L84" s="857">
        <f>N78*K84</f>
        <v>4195.4193186827379</v>
      </c>
      <c r="M84" s="858"/>
      <c r="N84" s="51"/>
    </row>
    <row r="85" spans="1:14" ht="15.75" thickBot="1">
      <c r="B85" s="91" t="s">
        <v>974</v>
      </c>
      <c r="C85" s="92"/>
      <c r="D85" s="92"/>
      <c r="E85" s="92"/>
      <c r="F85" s="92"/>
      <c r="G85" s="92"/>
      <c r="H85" s="92"/>
      <c r="I85" s="93"/>
      <c r="J85" s="94"/>
      <c r="K85" s="305">
        <v>0.05</v>
      </c>
      <c r="L85" s="859">
        <f>N78*K85</f>
        <v>4195.4193186827379</v>
      </c>
      <c r="M85" s="860"/>
      <c r="N85" s="51"/>
    </row>
    <row r="86" spans="1:14" ht="15.75" thickBot="1">
      <c r="B86" s="822" t="s">
        <v>953</v>
      </c>
      <c r="C86" s="823"/>
      <c r="D86" s="823"/>
      <c r="E86" s="823"/>
      <c r="F86" s="823"/>
      <c r="G86" s="823"/>
      <c r="H86" s="823"/>
      <c r="I86" s="823"/>
      <c r="J86" s="823"/>
      <c r="K86" s="823"/>
      <c r="L86" s="823"/>
      <c r="M86" s="824"/>
      <c r="N86" s="52">
        <f>L83+L84+L85</f>
        <v>25172.515912096431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109080.90228575119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590.40441460011937</v>
      </c>
      <c r="N48" s="272">
        <f>K48*M48</f>
        <v>590.40441460011937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590.40441460011937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590.40441460011937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118.08088292002388</v>
      </c>
      <c r="M83" s="858"/>
      <c r="N83" s="51"/>
    </row>
    <row r="84" spans="1:14">
      <c r="B84" s="89" t="s">
        <v>973</v>
      </c>
      <c r="C84" s="90"/>
      <c r="D84" s="90"/>
      <c r="E84" s="90"/>
      <c r="F84" s="90"/>
      <c r="G84" s="90"/>
      <c r="H84" s="90"/>
      <c r="I84" s="87"/>
      <c r="J84" s="88"/>
      <c r="K84" s="304">
        <v>0.05</v>
      </c>
      <c r="L84" s="857">
        <f>N78*K84</f>
        <v>29.52022073000597</v>
      </c>
      <c r="M84" s="858"/>
      <c r="N84" s="51"/>
    </row>
    <row r="85" spans="1:14" ht="15.75" thickBot="1">
      <c r="B85" s="91" t="s">
        <v>974</v>
      </c>
      <c r="C85" s="92"/>
      <c r="D85" s="92"/>
      <c r="E85" s="92"/>
      <c r="F85" s="92"/>
      <c r="G85" s="92"/>
      <c r="H85" s="92"/>
      <c r="I85" s="93"/>
      <c r="J85" s="94"/>
      <c r="K85" s="305">
        <v>0.05</v>
      </c>
      <c r="L85" s="859">
        <f>N78*K85</f>
        <v>29.52022073000597</v>
      </c>
      <c r="M85" s="860"/>
      <c r="N85" s="51"/>
    </row>
    <row r="86" spans="1:14" ht="15.75" thickBot="1">
      <c r="B86" s="822" t="s">
        <v>953</v>
      </c>
      <c r="C86" s="823"/>
      <c r="D86" s="823"/>
      <c r="E86" s="823"/>
      <c r="F86" s="823"/>
      <c r="G86" s="823"/>
      <c r="H86" s="823"/>
      <c r="I86" s="823"/>
      <c r="J86" s="823"/>
      <c r="K86" s="823"/>
      <c r="L86" s="823"/>
      <c r="M86" s="824"/>
      <c r="N86" s="52">
        <f>L83+L84+L85</f>
        <v>177.12132438003582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767.52573898015521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452"/>
      <c r="L30" s="798" t="s">
        <v>945</v>
      </c>
      <c r="M30" s="79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1775.4712890118301</v>
      </c>
      <c r="N48" s="272">
        <f>K48*M48</f>
        <v>1775.4712890118301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1775.4712890118301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1775.4712890118301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355.09425780236603</v>
      </c>
      <c r="M83" s="858"/>
      <c r="N83" s="51"/>
    </row>
    <row r="84" spans="1:14">
      <c r="B84" s="89" t="s">
        <v>973</v>
      </c>
      <c r="C84" s="90"/>
      <c r="D84" s="90"/>
      <c r="E84" s="90"/>
      <c r="F84" s="90"/>
      <c r="G84" s="90"/>
      <c r="H84" s="90"/>
      <c r="I84" s="87"/>
      <c r="J84" s="88"/>
      <c r="K84" s="304">
        <v>0.05</v>
      </c>
      <c r="L84" s="857">
        <f>N78*K84</f>
        <v>88.773564450591508</v>
      </c>
      <c r="M84" s="858"/>
      <c r="N84" s="51"/>
    </row>
    <row r="85" spans="1:14" ht="15.75" thickBot="1">
      <c r="B85" s="91" t="s">
        <v>974</v>
      </c>
      <c r="C85" s="92"/>
      <c r="D85" s="92"/>
      <c r="E85" s="92"/>
      <c r="F85" s="92"/>
      <c r="G85" s="92"/>
      <c r="H85" s="92"/>
      <c r="I85" s="93"/>
      <c r="J85" s="94"/>
      <c r="K85" s="305">
        <v>0.05</v>
      </c>
      <c r="L85" s="859">
        <f>N78*K85</f>
        <v>88.773564450591508</v>
      </c>
      <c r="M85" s="860"/>
      <c r="N85" s="51"/>
    </row>
    <row r="86" spans="1:14" ht="15.75" thickBot="1">
      <c r="B86" s="822" t="s">
        <v>953</v>
      </c>
      <c r="C86" s="823"/>
      <c r="D86" s="823"/>
      <c r="E86" s="823"/>
      <c r="F86" s="823"/>
      <c r="G86" s="823"/>
      <c r="H86" s="823"/>
      <c r="I86" s="823"/>
      <c r="J86" s="823"/>
      <c r="K86" s="823"/>
      <c r="L86" s="823"/>
      <c r="M86" s="824"/>
      <c r="N86" s="52">
        <f>L83+L84+L85</f>
        <v>532.64138670354907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2308.1126757153793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1633.8646409965756</v>
      </c>
      <c r="N48" s="272">
        <f>K48*M48</f>
        <v>1633.8646409965756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1633.8646409965756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1633.8646409965756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326.77292819931517</v>
      </c>
      <c r="M83" s="858"/>
      <c r="N83" s="51"/>
    </row>
    <row r="84" spans="1:14">
      <c r="B84" s="89" t="s">
        <v>973</v>
      </c>
      <c r="C84" s="90"/>
      <c r="D84" s="90"/>
      <c r="E84" s="90"/>
      <c r="F84" s="90"/>
      <c r="G84" s="90"/>
      <c r="H84" s="90"/>
      <c r="I84" s="87"/>
      <c r="J84" s="88"/>
      <c r="K84" s="304">
        <v>0.05</v>
      </c>
      <c r="L84" s="857">
        <f>N78*K84</f>
        <v>81.693232049828794</v>
      </c>
      <c r="M84" s="858"/>
      <c r="N84" s="51"/>
    </row>
    <row r="85" spans="1:14" ht="15.75" thickBot="1">
      <c r="B85" s="91" t="s">
        <v>974</v>
      </c>
      <c r="C85" s="92"/>
      <c r="D85" s="92"/>
      <c r="E85" s="92"/>
      <c r="F85" s="92"/>
      <c r="G85" s="92"/>
      <c r="H85" s="92"/>
      <c r="I85" s="93"/>
      <c r="J85" s="94"/>
      <c r="K85" s="305">
        <v>0.05</v>
      </c>
      <c r="L85" s="859">
        <f>N78*K85</f>
        <v>81.693232049828794</v>
      </c>
      <c r="M85" s="860"/>
      <c r="N85" s="51"/>
    </row>
    <row r="86" spans="1:14" ht="15.75" thickBot="1">
      <c r="B86" s="822" t="s">
        <v>953</v>
      </c>
      <c r="C86" s="823"/>
      <c r="D86" s="823"/>
      <c r="E86" s="823"/>
      <c r="F86" s="823"/>
      <c r="G86" s="823"/>
      <c r="H86" s="823"/>
      <c r="I86" s="823"/>
      <c r="J86" s="823"/>
      <c r="K86" s="823"/>
      <c r="L86" s="823"/>
      <c r="M86" s="824"/>
      <c r="N86" s="52">
        <f>L83+L84+L85</f>
        <v>490.15939229897276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2124.0240332955482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1633.8646409965756</v>
      </c>
      <c r="N48" s="272">
        <f>K48*M48</f>
        <v>1633.8646409965756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1633.8646409965756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1633.8646409965756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326.77292819931517</v>
      </c>
      <c r="M83" s="858"/>
      <c r="N83" s="51"/>
    </row>
    <row r="84" spans="1:14">
      <c r="B84" s="89" t="s">
        <v>973</v>
      </c>
      <c r="C84" s="90"/>
      <c r="D84" s="90"/>
      <c r="E84" s="90"/>
      <c r="F84" s="90"/>
      <c r="G84" s="90"/>
      <c r="H84" s="90"/>
      <c r="I84" s="87"/>
      <c r="J84" s="88"/>
      <c r="K84" s="304">
        <v>0.05</v>
      </c>
      <c r="L84" s="857">
        <f>N78*K84</f>
        <v>81.693232049828794</v>
      </c>
      <c r="M84" s="858"/>
      <c r="N84" s="51"/>
    </row>
    <row r="85" spans="1:14" ht="15.75" thickBot="1">
      <c r="B85" s="91" t="s">
        <v>974</v>
      </c>
      <c r="C85" s="92"/>
      <c r="D85" s="92"/>
      <c r="E85" s="92"/>
      <c r="F85" s="92"/>
      <c r="G85" s="92"/>
      <c r="H85" s="92"/>
      <c r="I85" s="93"/>
      <c r="J85" s="94"/>
      <c r="K85" s="305">
        <v>0.05</v>
      </c>
      <c r="L85" s="859">
        <f>N78*K85</f>
        <v>81.693232049828794</v>
      </c>
      <c r="M85" s="860"/>
      <c r="N85" s="51"/>
    </row>
    <row r="86" spans="1:14" ht="15.75" thickBot="1">
      <c r="B86" s="822" t="s">
        <v>953</v>
      </c>
      <c r="C86" s="823"/>
      <c r="D86" s="823"/>
      <c r="E86" s="823"/>
      <c r="F86" s="823"/>
      <c r="G86" s="823"/>
      <c r="H86" s="823"/>
      <c r="I86" s="823"/>
      <c r="J86" s="823"/>
      <c r="K86" s="823"/>
      <c r="L86" s="823"/>
      <c r="M86" s="824"/>
      <c r="N86" s="52">
        <f>L83+L84+L85</f>
        <v>490.15939229897276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2124.0240332955482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1311.5464294413646</v>
      </c>
      <c r="N48" s="272">
        <f>K48*M48</f>
        <v>1311.5464294413646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1311.5464294413646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1311.5464294413646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262.30928588827294</v>
      </c>
      <c r="M83" s="858"/>
      <c r="N83" s="51"/>
    </row>
    <row r="84" spans="1:14">
      <c r="B84" s="89" t="s">
        <v>973</v>
      </c>
      <c r="C84" s="90"/>
      <c r="D84" s="90"/>
      <c r="E84" s="90"/>
      <c r="F84" s="90"/>
      <c r="G84" s="90"/>
      <c r="H84" s="90"/>
      <c r="I84" s="87"/>
      <c r="J84" s="88"/>
      <c r="K84" s="304">
        <v>0.05</v>
      </c>
      <c r="L84" s="857">
        <f>N78*K84</f>
        <v>65.577321472068235</v>
      </c>
      <c r="M84" s="858"/>
      <c r="N84" s="51"/>
    </row>
    <row r="85" spans="1:14" ht="15.75" thickBot="1">
      <c r="B85" s="91" t="s">
        <v>974</v>
      </c>
      <c r="C85" s="92"/>
      <c r="D85" s="92"/>
      <c r="E85" s="92"/>
      <c r="F85" s="92"/>
      <c r="G85" s="92"/>
      <c r="H85" s="92"/>
      <c r="I85" s="93"/>
      <c r="J85" s="94"/>
      <c r="K85" s="305">
        <v>0.05</v>
      </c>
      <c r="L85" s="859">
        <f>N78*K85</f>
        <v>65.577321472068235</v>
      </c>
      <c r="M85" s="860"/>
      <c r="N85" s="51"/>
    </row>
    <row r="86" spans="1:14" ht="15.75" thickBot="1">
      <c r="B86" s="822" t="s">
        <v>953</v>
      </c>
      <c r="C86" s="823"/>
      <c r="D86" s="823"/>
      <c r="E86" s="823"/>
      <c r="F86" s="823"/>
      <c r="G86" s="823"/>
      <c r="H86" s="823"/>
      <c r="I86" s="823"/>
      <c r="J86" s="823"/>
      <c r="K86" s="823"/>
      <c r="L86" s="823"/>
      <c r="M86" s="824"/>
      <c r="N86" s="52">
        <f>L83+L84+L85</f>
        <v>393.46392883240935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1705.0103582737738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2167.5249455992061</v>
      </c>
      <c r="N48" s="272">
        <f>K48*M48</f>
        <v>2167.5249455992061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2167.5249455992061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2167.5249455992061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433.50498911984124</v>
      </c>
      <c r="M83" s="858"/>
      <c r="N83" s="51"/>
    </row>
    <row r="84" spans="1:14">
      <c r="B84" s="89" t="s">
        <v>973</v>
      </c>
      <c r="C84" s="90"/>
      <c r="D84" s="90"/>
      <c r="E84" s="90"/>
      <c r="F84" s="90"/>
      <c r="G84" s="90"/>
      <c r="H84" s="90"/>
      <c r="I84" s="87"/>
      <c r="J84" s="88"/>
      <c r="K84" s="304">
        <v>0.05</v>
      </c>
      <c r="L84" s="857">
        <f>N78*K84</f>
        <v>108.37624727996031</v>
      </c>
      <c r="M84" s="858"/>
      <c r="N84" s="51"/>
    </row>
    <row r="85" spans="1:14" ht="15.75" thickBot="1">
      <c r="B85" s="91" t="s">
        <v>974</v>
      </c>
      <c r="C85" s="92"/>
      <c r="D85" s="92"/>
      <c r="E85" s="92"/>
      <c r="F85" s="92"/>
      <c r="G85" s="92"/>
      <c r="H85" s="92"/>
      <c r="I85" s="93"/>
      <c r="J85" s="94"/>
      <c r="K85" s="305">
        <v>0.05</v>
      </c>
      <c r="L85" s="859">
        <f>N78*K85</f>
        <v>108.37624727996031</v>
      </c>
      <c r="M85" s="860"/>
      <c r="N85" s="51"/>
    </row>
    <row r="86" spans="1:14" ht="15.75" thickBot="1">
      <c r="B86" s="822" t="s">
        <v>953</v>
      </c>
      <c r="C86" s="823"/>
      <c r="D86" s="823"/>
      <c r="E86" s="823"/>
      <c r="F86" s="823"/>
      <c r="G86" s="823"/>
      <c r="H86" s="823"/>
      <c r="I86" s="823"/>
      <c r="J86" s="823"/>
      <c r="K86" s="823"/>
      <c r="L86" s="823"/>
      <c r="M86" s="824"/>
      <c r="N86" s="52">
        <f>L83+L84+L85</f>
        <v>650.25748367976189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2817.7824292789683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1611.0504368241</v>
      </c>
      <c r="N48" s="272">
        <f>K48*M48</f>
        <v>1611.0504368241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1611.0504368241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1611.0504368241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322.21008736482003</v>
      </c>
      <c r="M83" s="858"/>
      <c r="N83" s="51"/>
    </row>
    <row r="84" spans="1:14">
      <c r="B84" s="89" t="s">
        <v>973</v>
      </c>
      <c r="C84" s="90"/>
      <c r="D84" s="90"/>
      <c r="E84" s="90"/>
      <c r="F84" s="90"/>
      <c r="G84" s="90"/>
      <c r="H84" s="90"/>
      <c r="I84" s="87"/>
      <c r="J84" s="88"/>
      <c r="K84" s="304">
        <v>0.05</v>
      </c>
      <c r="L84" s="857">
        <f>N78*K84</f>
        <v>80.552521841205007</v>
      </c>
      <c r="M84" s="858"/>
      <c r="N84" s="51"/>
    </row>
    <row r="85" spans="1:14" ht="15.75" thickBot="1">
      <c r="B85" s="91" t="s">
        <v>974</v>
      </c>
      <c r="C85" s="92"/>
      <c r="D85" s="92"/>
      <c r="E85" s="92"/>
      <c r="F85" s="92"/>
      <c r="G85" s="92"/>
      <c r="H85" s="92"/>
      <c r="I85" s="93"/>
      <c r="J85" s="94"/>
      <c r="K85" s="305">
        <v>0.05</v>
      </c>
      <c r="L85" s="859">
        <f>N78*K85</f>
        <v>80.552521841205007</v>
      </c>
      <c r="M85" s="860"/>
      <c r="N85" s="51"/>
    </row>
    <row r="86" spans="1:14" ht="15.75" thickBot="1">
      <c r="B86" s="822" t="s">
        <v>953</v>
      </c>
      <c r="C86" s="823"/>
      <c r="D86" s="823"/>
      <c r="E86" s="823"/>
      <c r="F86" s="823"/>
      <c r="G86" s="823"/>
      <c r="H86" s="823"/>
      <c r="I86" s="823"/>
      <c r="J86" s="823"/>
      <c r="K86" s="823"/>
      <c r="L86" s="823"/>
      <c r="M86" s="824"/>
      <c r="N86" s="52">
        <f>L83+L84+L85</f>
        <v>483.31513104723007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2094.3655678713299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1288.8403494592799</v>
      </c>
      <c r="N48" s="272">
        <f>K48*M48</f>
        <v>1288.8403494592799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1288.8403494592799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1288.8403494592799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257.76806989185599</v>
      </c>
      <c r="M83" s="858"/>
      <c r="N83" s="51"/>
    </row>
    <row r="84" spans="1:14">
      <c r="B84" s="89" t="s">
        <v>973</v>
      </c>
      <c r="C84" s="90"/>
      <c r="D84" s="90"/>
      <c r="E84" s="90"/>
      <c r="F84" s="90"/>
      <c r="G84" s="90"/>
      <c r="H84" s="90"/>
      <c r="I84" s="87"/>
      <c r="J84" s="88"/>
      <c r="K84" s="304">
        <v>0.05</v>
      </c>
      <c r="L84" s="857">
        <f>N78*K84</f>
        <v>64.442017472963997</v>
      </c>
      <c r="M84" s="858"/>
      <c r="N84" s="51"/>
    </row>
    <row r="85" spans="1:14" ht="15.75" thickBot="1">
      <c r="B85" s="91" t="s">
        <v>974</v>
      </c>
      <c r="C85" s="92"/>
      <c r="D85" s="92"/>
      <c r="E85" s="92"/>
      <c r="F85" s="92"/>
      <c r="G85" s="92"/>
      <c r="H85" s="92"/>
      <c r="I85" s="93"/>
      <c r="J85" s="94"/>
      <c r="K85" s="305">
        <v>0.05</v>
      </c>
      <c r="L85" s="859">
        <f>N78*K85</f>
        <v>64.442017472963997</v>
      </c>
      <c r="M85" s="860"/>
      <c r="N85" s="51"/>
    </row>
    <row r="86" spans="1:14" ht="15.75" thickBot="1">
      <c r="B86" s="822" t="s">
        <v>953</v>
      </c>
      <c r="C86" s="823"/>
      <c r="D86" s="823"/>
      <c r="E86" s="823"/>
      <c r="F86" s="823"/>
      <c r="G86" s="823"/>
      <c r="H86" s="823"/>
      <c r="I86" s="823"/>
      <c r="J86" s="823"/>
      <c r="K86" s="823"/>
      <c r="L86" s="823"/>
      <c r="M86" s="824"/>
      <c r="N86" s="52">
        <f>L83+L84+L85</f>
        <v>386.65210483778395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1675.4924542970639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40" zoomScale="83" zoomScaleNormal="83" workbookViewId="0">
      <selection activeCell="B53" sqref="B53:I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3176.5553330986781</v>
      </c>
      <c r="N48" s="272">
        <f>K48*M48</f>
        <v>3176.5553330986781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3176.5553330986781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3176.5553330986781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635.3110666197357</v>
      </c>
      <c r="M83" s="858"/>
      <c r="N83" s="51"/>
    </row>
    <row r="84" spans="1:14">
      <c r="B84" s="89" t="s">
        <v>973</v>
      </c>
      <c r="C84" s="90"/>
      <c r="D84" s="90"/>
      <c r="E84" s="90"/>
      <c r="F84" s="90"/>
      <c r="G84" s="90"/>
      <c r="H84" s="90"/>
      <c r="I84" s="87"/>
      <c r="J84" s="88"/>
      <c r="K84" s="304">
        <v>0.05</v>
      </c>
      <c r="L84" s="857">
        <f>N78*K84</f>
        <v>158.82776665493392</v>
      </c>
      <c r="M84" s="858"/>
      <c r="N84" s="51"/>
    </row>
    <row r="85" spans="1:14" ht="15.75" thickBot="1">
      <c r="B85" s="91" t="s">
        <v>974</v>
      </c>
      <c r="C85" s="92"/>
      <c r="D85" s="92"/>
      <c r="E85" s="92"/>
      <c r="F85" s="92"/>
      <c r="G85" s="92"/>
      <c r="H85" s="92"/>
      <c r="I85" s="93"/>
      <c r="J85" s="94"/>
      <c r="K85" s="305">
        <v>0.05</v>
      </c>
      <c r="L85" s="859">
        <f>N78*K85</f>
        <v>158.82776665493392</v>
      </c>
      <c r="M85" s="860"/>
      <c r="N85" s="51"/>
    </row>
    <row r="86" spans="1:14" ht="15.75" thickBot="1">
      <c r="B86" s="822" t="s">
        <v>953</v>
      </c>
      <c r="C86" s="823"/>
      <c r="D86" s="823"/>
      <c r="E86" s="823"/>
      <c r="F86" s="823"/>
      <c r="G86" s="823"/>
      <c r="H86" s="823"/>
      <c r="I86" s="823"/>
      <c r="J86" s="823"/>
      <c r="K86" s="823"/>
      <c r="L86" s="823"/>
      <c r="M86" s="824"/>
      <c r="N86" s="52">
        <f>L83+L84+L85</f>
        <v>952.9665999296036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4129.5219330282816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topLeftCell="A37" zoomScale="78" zoomScaleNormal="78" workbookViewId="0">
      <selection activeCell="M48" sqref="M4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2590.3836734491388</v>
      </c>
      <c r="N48" s="272">
        <f>K48*M48</f>
        <v>2590.3836734491388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2590.3836734491388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2590.3836734491388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518.07673468982773</v>
      </c>
      <c r="M83" s="858"/>
      <c r="N83" s="51"/>
    </row>
    <row r="84" spans="1:14">
      <c r="B84" s="89" t="s">
        <v>973</v>
      </c>
      <c r="C84" s="90"/>
      <c r="D84" s="90"/>
      <c r="E84" s="90"/>
      <c r="F84" s="90"/>
      <c r="G84" s="90"/>
      <c r="H84" s="90"/>
      <c r="I84" s="87"/>
      <c r="J84" s="88"/>
      <c r="K84" s="304">
        <v>0.05</v>
      </c>
      <c r="L84" s="857">
        <f>N78*K84</f>
        <v>129.51918367245693</v>
      </c>
      <c r="M84" s="858"/>
      <c r="N84" s="51"/>
    </row>
    <row r="85" spans="1:14" ht="15.75" thickBot="1">
      <c r="B85" s="91" t="s">
        <v>974</v>
      </c>
      <c r="C85" s="92"/>
      <c r="D85" s="92"/>
      <c r="E85" s="92"/>
      <c r="F85" s="92"/>
      <c r="G85" s="92"/>
      <c r="H85" s="92"/>
      <c r="I85" s="93"/>
      <c r="J85" s="94"/>
      <c r="K85" s="305">
        <v>0.05</v>
      </c>
      <c r="L85" s="859">
        <f>N78*K85</f>
        <v>129.51918367245693</v>
      </c>
      <c r="M85" s="860"/>
      <c r="N85" s="51"/>
    </row>
    <row r="86" spans="1:14" ht="15.75" thickBot="1">
      <c r="B86" s="822" t="s">
        <v>953</v>
      </c>
      <c r="C86" s="823"/>
      <c r="D86" s="823"/>
      <c r="E86" s="823"/>
      <c r="F86" s="823"/>
      <c r="G86" s="823"/>
      <c r="H86" s="823"/>
      <c r="I86" s="823"/>
      <c r="J86" s="823"/>
      <c r="K86" s="823"/>
      <c r="L86" s="823"/>
      <c r="M86" s="824"/>
      <c r="N86" s="52">
        <f>L83+L84+L85</f>
        <v>777.11510203474165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3367.4987754838803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2761.7362409268198</v>
      </c>
      <c r="N48" s="272">
        <f>K48*M48</f>
        <v>2761.7362409268198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2761.7362409268198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2761.7362409268198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552.34724818536404</v>
      </c>
      <c r="M83" s="858"/>
      <c r="N83" s="51"/>
    </row>
    <row r="84" spans="1:14">
      <c r="B84" s="89" t="s">
        <v>973</v>
      </c>
      <c r="C84" s="90"/>
      <c r="D84" s="90"/>
      <c r="E84" s="90"/>
      <c r="F84" s="90"/>
      <c r="G84" s="90"/>
      <c r="H84" s="90"/>
      <c r="I84" s="87"/>
      <c r="J84" s="88"/>
      <c r="K84" s="304">
        <v>0.05</v>
      </c>
      <c r="L84" s="857">
        <f>N78*K84</f>
        <v>138.08681204634101</v>
      </c>
      <c r="M84" s="858"/>
      <c r="N84" s="51"/>
    </row>
    <row r="85" spans="1:14" ht="15.75" thickBot="1">
      <c r="B85" s="91" t="s">
        <v>974</v>
      </c>
      <c r="C85" s="92"/>
      <c r="D85" s="92"/>
      <c r="E85" s="92"/>
      <c r="F85" s="92"/>
      <c r="G85" s="92"/>
      <c r="H85" s="92"/>
      <c r="I85" s="93"/>
      <c r="J85" s="94"/>
      <c r="K85" s="305">
        <v>0.05</v>
      </c>
      <c r="L85" s="859">
        <f>N78*K85</f>
        <v>138.08681204634101</v>
      </c>
      <c r="M85" s="860"/>
      <c r="N85" s="51"/>
    </row>
    <row r="86" spans="1:14" ht="15.75" thickBot="1">
      <c r="B86" s="822" t="s">
        <v>953</v>
      </c>
      <c r="C86" s="823"/>
      <c r="D86" s="823"/>
      <c r="E86" s="823"/>
      <c r="F86" s="823"/>
      <c r="G86" s="823"/>
      <c r="H86" s="823"/>
      <c r="I86" s="823"/>
      <c r="J86" s="823"/>
      <c r="K86" s="823"/>
      <c r="L86" s="823"/>
      <c r="M86" s="824"/>
      <c r="N86" s="52">
        <f>L83+L84+L85</f>
        <v>828.52087227804611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3590.2571132048661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2729.4845825144198</v>
      </c>
      <c r="N48" s="272">
        <f>K48*M48</f>
        <v>2729.4845825144198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2729.4845825144198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2729.4845825144198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545.89691650288398</v>
      </c>
      <c r="M83" s="858"/>
      <c r="N83" s="51"/>
    </row>
    <row r="84" spans="1:14">
      <c r="B84" s="89" t="s">
        <v>973</v>
      </c>
      <c r="C84" s="90"/>
      <c r="D84" s="90"/>
      <c r="E84" s="90"/>
      <c r="F84" s="90"/>
      <c r="G84" s="90"/>
      <c r="H84" s="90"/>
      <c r="I84" s="87"/>
      <c r="J84" s="88"/>
      <c r="K84" s="304">
        <v>0.05</v>
      </c>
      <c r="L84" s="857">
        <f>N78*K84</f>
        <v>136.474229125721</v>
      </c>
      <c r="M84" s="858"/>
      <c r="N84" s="51"/>
    </row>
    <row r="85" spans="1:14" ht="15.75" thickBot="1">
      <c r="B85" s="91" t="s">
        <v>974</v>
      </c>
      <c r="C85" s="92"/>
      <c r="D85" s="92"/>
      <c r="E85" s="92"/>
      <c r="F85" s="92"/>
      <c r="G85" s="92"/>
      <c r="H85" s="92"/>
      <c r="I85" s="93"/>
      <c r="J85" s="94"/>
      <c r="K85" s="305">
        <v>0.05</v>
      </c>
      <c r="L85" s="859">
        <f>N78*K85</f>
        <v>136.474229125721</v>
      </c>
      <c r="M85" s="860"/>
      <c r="N85" s="51"/>
    </row>
    <row r="86" spans="1:14" ht="15.75" thickBot="1">
      <c r="B86" s="822" t="s">
        <v>953</v>
      </c>
      <c r="C86" s="823"/>
      <c r="D86" s="823"/>
      <c r="E86" s="823"/>
      <c r="F86" s="823"/>
      <c r="G86" s="823"/>
      <c r="H86" s="823"/>
      <c r="I86" s="823"/>
      <c r="J86" s="823"/>
      <c r="K86" s="823"/>
      <c r="L86" s="823"/>
      <c r="M86" s="824"/>
      <c r="N86" s="52">
        <f>L83+L84+L85</f>
        <v>818.84537475432592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3548.3299572687456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2729.4845825144198</v>
      </c>
      <c r="N48" s="272">
        <f>K48*M48</f>
        <v>2729.4845825144198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2729.4845825144198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2729.4845825144198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545.89691650288398</v>
      </c>
      <c r="M83" s="858"/>
      <c r="N83" s="51"/>
    </row>
    <row r="84" spans="1:14">
      <c r="B84" s="89" t="s">
        <v>973</v>
      </c>
      <c r="C84" s="90"/>
      <c r="D84" s="90"/>
      <c r="E84" s="90"/>
      <c r="F84" s="90"/>
      <c r="G84" s="90"/>
      <c r="H84" s="90"/>
      <c r="I84" s="87"/>
      <c r="J84" s="88"/>
      <c r="K84" s="304">
        <v>0.05</v>
      </c>
      <c r="L84" s="857">
        <f>N78*K84</f>
        <v>136.474229125721</v>
      </c>
      <c r="M84" s="858"/>
      <c r="N84" s="51"/>
    </row>
    <row r="85" spans="1:14" ht="15.75" thickBot="1">
      <c r="B85" s="91" t="s">
        <v>974</v>
      </c>
      <c r="C85" s="92"/>
      <c r="D85" s="92"/>
      <c r="E85" s="92"/>
      <c r="F85" s="92"/>
      <c r="G85" s="92"/>
      <c r="H85" s="92"/>
      <c r="I85" s="93"/>
      <c r="J85" s="94"/>
      <c r="K85" s="305">
        <v>0.05</v>
      </c>
      <c r="L85" s="859">
        <f>N78*K85</f>
        <v>136.474229125721</v>
      </c>
      <c r="M85" s="860"/>
      <c r="N85" s="51"/>
    </row>
    <row r="86" spans="1:14" ht="15.75" thickBot="1">
      <c r="B86" s="822" t="s">
        <v>953</v>
      </c>
      <c r="C86" s="823"/>
      <c r="D86" s="823"/>
      <c r="E86" s="823"/>
      <c r="F86" s="823"/>
      <c r="G86" s="823"/>
      <c r="H86" s="823"/>
      <c r="I86" s="823"/>
      <c r="J86" s="823"/>
      <c r="K86" s="823"/>
      <c r="L86" s="823"/>
      <c r="M86" s="824"/>
      <c r="N86" s="52">
        <f>L83+L84+L85</f>
        <v>818.84537475432592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3548.3299572687456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2729.4845825144198</v>
      </c>
      <c r="N48" s="272">
        <f>K48*M48</f>
        <v>2729.4845825144198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2729.4845825144198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2729.4845825144198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545.89691650288398</v>
      </c>
      <c r="M83" s="858"/>
      <c r="N83" s="51"/>
    </row>
    <row r="84" spans="1:14">
      <c r="B84" s="89" t="s">
        <v>973</v>
      </c>
      <c r="C84" s="90"/>
      <c r="D84" s="90"/>
      <c r="E84" s="90"/>
      <c r="F84" s="90"/>
      <c r="G84" s="90"/>
      <c r="H84" s="90"/>
      <c r="I84" s="87"/>
      <c r="J84" s="88"/>
      <c r="K84" s="304">
        <v>0.05</v>
      </c>
      <c r="L84" s="857">
        <f>N78*K84</f>
        <v>136.474229125721</v>
      </c>
      <c r="M84" s="858"/>
      <c r="N84" s="51"/>
    </row>
    <row r="85" spans="1:14" ht="15.75" thickBot="1">
      <c r="B85" s="91" t="s">
        <v>974</v>
      </c>
      <c r="C85" s="92"/>
      <c r="D85" s="92"/>
      <c r="E85" s="92"/>
      <c r="F85" s="92"/>
      <c r="G85" s="92"/>
      <c r="H85" s="92"/>
      <c r="I85" s="93"/>
      <c r="J85" s="94"/>
      <c r="K85" s="305">
        <v>0.05</v>
      </c>
      <c r="L85" s="859">
        <f>N78*K85</f>
        <v>136.474229125721</v>
      </c>
      <c r="M85" s="860"/>
      <c r="N85" s="51"/>
    </row>
    <row r="86" spans="1:14" ht="15.75" thickBot="1">
      <c r="B86" s="822" t="s">
        <v>953</v>
      </c>
      <c r="C86" s="823"/>
      <c r="D86" s="823"/>
      <c r="E86" s="823"/>
      <c r="F86" s="823"/>
      <c r="G86" s="823"/>
      <c r="H86" s="823"/>
      <c r="I86" s="823"/>
      <c r="J86" s="823"/>
      <c r="K86" s="823"/>
      <c r="L86" s="823"/>
      <c r="M86" s="824"/>
      <c r="N86" s="52">
        <f>L83+L84+L85</f>
        <v>818.84537475432592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3548.3299572687456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2729.4845825144198</v>
      </c>
      <c r="N48" s="272">
        <f>K48*M48</f>
        <v>2729.4845825144198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2729.4845825144198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2729.4845825144198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545.89691650288398</v>
      </c>
      <c r="M83" s="858"/>
      <c r="N83" s="51"/>
    </row>
    <row r="84" spans="1:14">
      <c r="B84" s="89" t="s">
        <v>973</v>
      </c>
      <c r="C84" s="90"/>
      <c r="D84" s="90"/>
      <c r="E84" s="90"/>
      <c r="F84" s="90"/>
      <c r="G84" s="90"/>
      <c r="H84" s="90"/>
      <c r="I84" s="87"/>
      <c r="J84" s="88"/>
      <c r="K84" s="304">
        <v>0.05</v>
      </c>
      <c r="L84" s="857">
        <f>N78*K84</f>
        <v>136.474229125721</v>
      </c>
      <c r="M84" s="858"/>
      <c r="N84" s="51"/>
    </row>
    <row r="85" spans="1:14" ht="15.75" thickBot="1">
      <c r="B85" s="91" t="s">
        <v>974</v>
      </c>
      <c r="C85" s="92"/>
      <c r="D85" s="92"/>
      <c r="E85" s="92"/>
      <c r="F85" s="92"/>
      <c r="G85" s="92"/>
      <c r="H85" s="92"/>
      <c r="I85" s="93"/>
      <c r="J85" s="94"/>
      <c r="K85" s="305">
        <v>0.05</v>
      </c>
      <c r="L85" s="859">
        <f>N78*K85</f>
        <v>136.474229125721</v>
      </c>
      <c r="M85" s="860"/>
      <c r="N85" s="51"/>
    </row>
    <row r="86" spans="1:14" ht="15.75" thickBot="1">
      <c r="B86" s="822" t="s">
        <v>953</v>
      </c>
      <c r="C86" s="823"/>
      <c r="D86" s="823"/>
      <c r="E86" s="823"/>
      <c r="F86" s="823"/>
      <c r="G86" s="823"/>
      <c r="H86" s="823"/>
      <c r="I86" s="823"/>
      <c r="J86" s="823"/>
      <c r="K86" s="823"/>
      <c r="L86" s="823"/>
      <c r="M86" s="824"/>
      <c r="N86" s="52">
        <f>L83+L84+L85</f>
        <v>818.84537475432592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3548.3299572687456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2729.4845825144198</v>
      </c>
      <c r="N48" s="272">
        <f>K48*M48</f>
        <v>2729.4845825144198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2729.4845825144198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2729.4845825144198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545.89691650288398</v>
      </c>
      <c r="M83" s="858"/>
      <c r="N83" s="51"/>
    </row>
    <row r="84" spans="1:14">
      <c r="B84" s="89" t="s">
        <v>973</v>
      </c>
      <c r="C84" s="90"/>
      <c r="D84" s="90"/>
      <c r="E84" s="90"/>
      <c r="F84" s="90"/>
      <c r="G84" s="90"/>
      <c r="H84" s="90"/>
      <c r="I84" s="87"/>
      <c r="J84" s="88"/>
      <c r="K84" s="304">
        <v>0.05</v>
      </c>
      <c r="L84" s="857">
        <f>N78*K84</f>
        <v>136.474229125721</v>
      </c>
      <c r="M84" s="858"/>
      <c r="N84" s="51"/>
    </row>
    <row r="85" spans="1:14" ht="15.75" thickBot="1">
      <c r="B85" s="91" t="s">
        <v>974</v>
      </c>
      <c r="C85" s="92"/>
      <c r="D85" s="92"/>
      <c r="E85" s="92"/>
      <c r="F85" s="92"/>
      <c r="G85" s="92"/>
      <c r="H85" s="92"/>
      <c r="I85" s="93"/>
      <c r="J85" s="94"/>
      <c r="K85" s="305">
        <v>0.05</v>
      </c>
      <c r="L85" s="859">
        <f>N78*K85</f>
        <v>136.474229125721</v>
      </c>
      <c r="M85" s="860"/>
      <c r="N85" s="51"/>
    </row>
    <row r="86" spans="1:14" ht="15.75" thickBot="1">
      <c r="B86" s="822" t="s">
        <v>953</v>
      </c>
      <c r="C86" s="823"/>
      <c r="D86" s="823"/>
      <c r="E86" s="823"/>
      <c r="F86" s="823"/>
      <c r="G86" s="823"/>
      <c r="H86" s="823"/>
      <c r="I86" s="823"/>
      <c r="J86" s="823"/>
      <c r="K86" s="823"/>
      <c r="L86" s="823"/>
      <c r="M86" s="824"/>
      <c r="N86" s="52">
        <f>L83+L84+L85</f>
        <v>818.84537475432592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3548.3299572687456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3647.1561231873711</v>
      </c>
      <c r="N48" s="272">
        <f>K48*M48</f>
        <v>3647.1561231873711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3647.1561231873711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3647.1561231873711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729.43122463747432</v>
      </c>
      <c r="M83" s="858"/>
      <c r="N83" s="51"/>
    </row>
    <row r="84" spans="1:14">
      <c r="B84" s="89" t="s">
        <v>973</v>
      </c>
      <c r="C84" s="90"/>
      <c r="D84" s="90"/>
      <c r="E84" s="90"/>
      <c r="F84" s="90"/>
      <c r="G84" s="90"/>
      <c r="H84" s="90"/>
      <c r="I84" s="87"/>
      <c r="J84" s="88"/>
      <c r="K84" s="304">
        <v>0.05</v>
      </c>
      <c r="L84" s="857">
        <f>N78*K84</f>
        <v>182.35780615936858</v>
      </c>
      <c r="M84" s="858"/>
      <c r="N84" s="51"/>
    </row>
    <row r="85" spans="1:14" ht="15.75" thickBot="1">
      <c r="B85" s="91" t="s">
        <v>974</v>
      </c>
      <c r="C85" s="92"/>
      <c r="D85" s="92"/>
      <c r="E85" s="92"/>
      <c r="F85" s="92"/>
      <c r="G85" s="92"/>
      <c r="H85" s="92"/>
      <c r="I85" s="93"/>
      <c r="J85" s="94"/>
      <c r="K85" s="305">
        <v>0.05</v>
      </c>
      <c r="L85" s="859">
        <f>N78*K85</f>
        <v>182.35780615936858</v>
      </c>
      <c r="M85" s="860"/>
      <c r="N85" s="51"/>
    </row>
    <row r="86" spans="1:14" ht="15.75" thickBot="1">
      <c r="B86" s="822" t="s">
        <v>953</v>
      </c>
      <c r="C86" s="823"/>
      <c r="D86" s="823"/>
      <c r="E86" s="823"/>
      <c r="F86" s="823"/>
      <c r="G86" s="823"/>
      <c r="H86" s="823"/>
      <c r="I86" s="823"/>
      <c r="J86" s="823"/>
      <c r="K86" s="823"/>
      <c r="L86" s="823"/>
      <c r="M86" s="824"/>
      <c r="N86" s="52">
        <f>L83+L84+L85</f>
        <v>1094.1468369562115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4741.3029601435828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2525.1744450706992</v>
      </c>
      <c r="N48" s="272">
        <f>K48*M48</f>
        <v>2525.1744450706992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2525.1744450706992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2525.1744450706992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505.03488901413988</v>
      </c>
      <c r="M83" s="858"/>
      <c r="N83" s="51"/>
    </row>
    <row r="84" spans="1:14">
      <c r="B84" s="89" t="s">
        <v>973</v>
      </c>
      <c r="C84" s="90"/>
      <c r="D84" s="90"/>
      <c r="E84" s="90"/>
      <c r="F84" s="90"/>
      <c r="G84" s="90"/>
      <c r="H84" s="90"/>
      <c r="I84" s="87"/>
      <c r="J84" s="88"/>
      <c r="K84" s="304">
        <v>0.05</v>
      </c>
      <c r="L84" s="857">
        <f>N78*K84</f>
        <v>126.25872225353497</v>
      </c>
      <c r="M84" s="858"/>
      <c r="N84" s="51"/>
    </row>
    <row r="85" spans="1:14" ht="15.75" thickBot="1">
      <c r="B85" s="91" t="s">
        <v>974</v>
      </c>
      <c r="C85" s="92"/>
      <c r="D85" s="92"/>
      <c r="E85" s="92"/>
      <c r="F85" s="92"/>
      <c r="G85" s="92"/>
      <c r="H85" s="92"/>
      <c r="I85" s="93"/>
      <c r="J85" s="94"/>
      <c r="K85" s="305">
        <v>0.05</v>
      </c>
      <c r="L85" s="859">
        <f>N78*K85</f>
        <v>126.25872225353497</v>
      </c>
      <c r="M85" s="860"/>
      <c r="N85" s="51"/>
    </row>
    <row r="86" spans="1:14" ht="15.75" thickBot="1">
      <c r="B86" s="822" t="s">
        <v>953</v>
      </c>
      <c r="C86" s="823"/>
      <c r="D86" s="823"/>
      <c r="E86" s="823"/>
      <c r="F86" s="823"/>
      <c r="G86" s="823"/>
      <c r="H86" s="823"/>
      <c r="I86" s="823"/>
      <c r="J86" s="823"/>
      <c r="K86" s="823"/>
      <c r="L86" s="823"/>
      <c r="M86" s="824"/>
      <c r="N86" s="52">
        <f>L83+L84+L85</f>
        <v>757.55233352120979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3282.7267785919089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500</v>
      </c>
      <c r="N36" s="272">
        <f>K36/M36</f>
        <v>181.46235447555151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500</v>
      </c>
      <c r="N37" s="272">
        <f>K37/M37</f>
        <v>137.40415255290361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319.4078170284551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1151.5226276628634</v>
      </c>
      <c r="N48" s="272">
        <f>K48*M48</f>
        <v>1151.5226276628634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1151.5226276628634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4" ht="15.75" thickBot="1">
      <c r="B65" s="911" t="s">
        <v>953</v>
      </c>
      <c r="C65" s="865"/>
      <c r="D65" s="865"/>
      <c r="E65" s="865"/>
      <c r="F65" s="865"/>
      <c r="G65" s="865"/>
      <c r="H65" s="865"/>
      <c r="I65" s="865"/>
      <c r="J65" s="865"/>
      <c r="K65" s="865"/>
      <c r="L65" s="865"/>
      <c r="M65" s="866"/>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1" t="s">
        <v>963</v>
      </c>
      <c r="C69" s="862"/>
      <c r="D69" s="862"/>
      <c r="E69" s="862"/>
      <c r="F69" s="862"/>
      <c r="G69" s="862"/>
      <c r="H69" s="862"/>
      <c r="I69" s="73" t="s">
        <v>964</v>
      </c>
      <c r="J69" s="75" t="s">
        <v>1410</v>
      </c>
      <c r="K69" s="74" t="s">
        <v>966</v>
      </c>
      <c r="L69" s="863" t="s">
        <v>950</v>
      </c>
      <c r="M69" s="864"/>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8"/>
      <c r="C74" s="899"/>
      <c r="D74" s="899"/>
      <c r="E74" s="899"/>
      <c r="F74" s="899"/>
      <c r="G74" s="899"/>
      <c r="H74" s="899"/>
      <c r="I74" s="126"/>
      <c r="J74" s="126"/>
      <c r="K74" s="126"/>
      <c r="L74" s="912"/>
      <c r="M74" s="912"/>
      <c r="N74" s="45"/>
    </row>
    <row r="75" spans="1:14" ht="15.75" thickBot="1">
      <c r="B75" s="911" t="s">
        <v>953</v>
      </c>
      <c r="C75" s="865"/>
      <c r="D75" s="865"/>
      <c r="E75" s="865"/>
      <c r="F75" s="865"/>
      <c r="G75" s="865"/>
      <c r="H75" s="865"/>
      <c r="I75" s="865"/>
      <c r="J75" s="865"/>
      <c r="K75" s="865"/>
      <c r="L75" s="865"/>
      <c r="M75" s="866"/>
      <c r="N75" s="301">
        <f>SUM(N70:N74)</f>
        <v>54.131</v>
      </c>
    </row>
    <row r="76" spans="1:14" ht="15.75" thickBot="1">
      <c r="B76" s="33"/>
      <c r="C76" s="34"/>
      <c r="D76" s="34"/>
      <c r="E76" s="34"/>
      <c r="F76" s="34"/>
      <c r="G76" s="34"/>
      <c r="H76" s="34"/>
      <c r="I76" s="34"/>
      <c r="J76" s="34"/>
      <c r="K76" s="34"/>
      <c r="L76" s="34"/>
      <c r="M76" s="34"/>
      <c r="N76" s="35"/>
    </row>
    <row r="77" spans="1:14" ht="15.75" thickBot="1">
      <c r="B77" s="822" t="s">
        <v>967</v>
      </c>
      <c r="C77" s="823"/>
      <c r="D77" s="823"/>
      <c r="E77" s="823"/>
      <c r="F77" s="823"/>
      <c r="G77" s="823"/>
      <c r="H77" s="823"/>
      <c r="I77" s="823"/>
      <c r="J77" s="823"/>
      <c r="K77" s="823"/>
      <c r="L77" s="823"/>
      <c r="M77" s="824"/>
      <c r="N77" s="99">
        <f>N43+N54+N65+N75</f>
        <v>1525.0614446913187</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305.01228893826374</v>
      </c>
      <c r="M82" s="858"/>
      <c r="N82" s="51"/>
    </row>
    <row r="83" spans="1:14">
      <c r="B83" s="89" t="s">
        <v>973</v>
      </c>
      <c r="C83" s="90"/>
      <c r="D83" s="90"/>
      <c r="E83" s="90"/>
      <c r="F83" s="90"/>
      <c r="G83" s="90"/>
      <c r="H83" s="90"/>
      <c r="I83" s="87"/>
      <c r="J83" s="88"/>
      <c r="K83" s="304">
        <v>0.05</v>
      </c>
      <c r="L83" s="857">
        <f>N77*K83</f>
        <v>76.253072234565934</v>
      </c>
      <c r="M83" s="858"/>
      <c r="N83" s="51"/>
    </row>
    <row r="84" spans="1:14" ht="15.75" thickBot="1">
      <c r="B84" s="91" t="s">
        <v>974</v>
      </c>
      <c r="C84" s="92"/>
      <c r="D84" s="92"/>
      <c r="E84" s="92"/>
      <c r="F84" s="92"/>
      <c r="G84" s="92"/>
      <c r="H84" s="92"/>
      <c r="I84" s="93"/>
      <c r="J84" s="94"/>
      <c r="K84" s="305">
        <v>0.05</v>
      </c>
      <c r="L84" s="859">
        <f>N77*K84</f>
        <v>76.253072234565934</v>
      </c>
      <c r="M84" s="860"/>
      <c r="N84" s="51"/>
    </row>
    <row r="85" spans="1:14" ht="15.75" thickBot="1">
      <c r="B85" s="822" t="s">
        <v>953</v>
      </c>
      <c r="C85" s="823"/>
      <c r="D85" s="823"/>
      <c r="E85" s="823"/>
      <c r="F85" s="823"/>
      <c r="G85" s="823"/>
      <c r="H85" s="823"/>
      <c r="I85" s="823"/>
      <c r="J85" s="823"/>
      <c r="K85" s="823"/>
      <c r="L85" s="823"/>
      <c r="M85" s="824"/>
      <c r="N85" s="52">
        <f>L82+L83+L84</f>
        <v>457.51843340739561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1982.5798780987143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500</v>
      </c>
      <c r="N36" s="272">
        <f>K36/M36</f>
        <v>181.46235447555151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500</v>
      </c>
      <c r="N37" s="272">
        <f>K37/M37</f>
        <v>137.40415255290361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319.4078170284551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1151.5226276628634</v>
      </c>
      <c r="N48" s="272">
        <f>K48*M48</f>
        <v>1151.5226276628634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1151.5226276628634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1525.0614446913187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305.01228893826374</v>
      </c>
      <c r="M83" s="858"/>
      <c r="N83" s="51"/>
    </row>
    <row r="84" spans="1:14">
      <c r="B84" s="89" t="s">
        <v>973</v>
      </c>
      <c r="C84" s="90"/>
      <c r="D84" s="90"/>
      <c r="E84" s="90"/>
      <c r="F84" s="90"/>
      <c r="G84" s="90"/>
      <c r="H84" s="90"/>
      <c r="I84" s="87"/>
      <c r="J84" s="88"/>
      <c r="K84" s="304">
        <v>0.05</v>
      </c>
      <c r="L84" s="857">
        <f>N78*K84</f>
        <v>76.253072234565934</v>
      </c>
      <c r="M84" s="858"/>
      <c r="N84" s="51"/>
    </row>
    <row r="85" spans="1:14" ht="15.75" thickBot="1">
      <c r="B85" s="91" t="s">
        <v>974</v>
      </c>
      <c r="C85" s="92"/>
      <c r="D85" s="92"/>
      <c r="E85" s="92"/>
      <c r="F85" s="92"/>
      <c r="G85" s="92"/>
      <c r="H85" s="92"/>
      <c r="I85" s="93"/>
      <c r="J85" s="94"/>
      <c r="K85" s="305">
        <v>0.05</v>
      </c>
      <c r="L85" s="859">
        <f>N78*K85</f>
        <v>76.253072234565934</v>
      </c>
      <c r="M85" s="860"/>
      <c r="N85" s="51"/>
    </row>
    <row r="86" spans="1:14" ht="15.75" thickBot="1">
      <c r="B86" s="822" t="s">
        <v>953</v>
      </c>
      <c r="C86" s="823"/>
      <c r="D86" s="823"/>
      <c r="E86" s="823"/>
      <c r="F86" s="823"/>
      <c r="G86" s="823"/>
      <c r="H86" s="823"/>
      <c r="I86" s="823"/>
      <c r="J86" s="823"/>
      <c r="K86" s="823"/>
      <c r="L86" s="823"/>
      <c r="M86" s="824"/>
      <c r="N86" s="52">
        <f>L83+L84+L85</f>
        <v>457.51843340739561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1982.5798780987143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500</v>
      </c>
      <c r="N36" s="272">
        <f>K36/M36</f>
        <v>181.46235447555151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500</v>
      </c>
      <c r="N37" s="272">
        <f>K37/M37</f>
        <v>137.40415255290361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319.4078170284551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9059.0652092073396</v>
      </c>
      <c r="N48" s="272">
        <f>K48*M48</f>
        <v>2717.7195627622018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2717.7195627622018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3091.2583797906568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618.25167595813139</v>
      </c>
      <c r="M83" s="858"/>
      <c r="N83" s="51"/>
    </row>
    <row r="84" spans="1:14">
      <c r="B84" s="89" t="s">
        <v>973</v>
      </c>
      <c r="C84" s="90"/>
      <c r="D84" s="90"/>
      <c r="E84" s="90"/>
      <c r="F84" s="90"/>
      <c r="G84" s="90"/>
      <c r="H84" s="90"/>
      <c r="I84" s="87"/>
      <c r="J84" s="88"/>
      <c r="K84" s="304">
        <v>0.05</v>
      </c>
      <c r="L84" s="857">
        <f>N78*K84</f>
        <v>154.56291898953285</v>
      </c>
      <c r="M84" s="858"/>
      <c r="N84" s="51"/>
    </row>
    <row r="85" spans="1:14" ht="15.75" thickBot="1">
      <c r="B85" s="91" t="s">
        <v>974</v>
      </c>
      <c r="C85" s="92"/>
      <c r="D85" s="92"/>
      <c r="E85" s="92"/>
      <c r="F85" s="92"/>
      <c r="G85" s="92"/>
      <c r="H85" s="92"/>
      <c r="I85" s="93"/>
      <c r="J85" s="94"/>
      <c r="K85" s="305">
        <v>0.05</v>
      </c>
      <c r="L85" s="859">
        <f>N78*K85</f>
        <v>154.56291898953285</v>
      </c>
      <c r="M85" s="860"/>
      <c r="N85" s="51"/>
    </row>
    <row r="86" spans="1:14" ht="15.75" thickBot="1">
      <c r="B86" s="822" t="s">
        <v>953</v>
      </c>
      <c r="C86" s="823"/>
      <c r="D86" s="823"/>
      <c r="E86" s="823"/>
      <c r="F86" s="823"/>
      <c r="G86" s="823"/>
      <c r="H86" s="823"/>
      <c r="I86" s="823"/>
      <c r="J86" s="823"/>
      <c r="K86" s="823"/>
      <c r="L86" s="823"/>
      <c r="M86" s="824"/>
      <c r="N86" s="52">
        <f>L83+L84+L85</f>
        <v>927.37751393719702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4018.6358937278537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90731.177237775759</v>
      </c>
      <c r="L36" s="270"/>
      <c r="M36" s="271">
        <v>500</v>
      </c>
      <c r="N36" s="272">
        <f>K36/M36</f>
        <v>181.46235447555151</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68702.0762764518</v>
      </c>
      <c r="L37" s="270"/>
      <c r="M37" s="271">
        <v>500</v>
      </c>
      <c r="N37" s="272">
        <f>K37/M37</f>
        <v>137.40415255290361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319.4078170284551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1160.5329768621034</v>
      </c>
      <c r="N48" s="272">
        <f>K48*M48</f>
        <v>522.23983958794656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522.23983958794656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895.77865661640169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179.15573132328035</v>
      </c>
      <c r="M83" s="858"/>
      <c r="N83" s="51"/>
    </row>
    <row r="84" spans="1:14">
      <c r="B84" s="89" t="s">
        <v>973</v>
      </c>
      <c r="C84" s="90"/>
      <c r="D84" s="90"/>
      <c r="E84" s="90"/>
      <c r="F84" s="90"/>
      <c r="G84" s="90"/>
      <c r="H84" s="90"/>
      <c r="I84" s="87"/>
      <c r="J84" s="88"/>
      <c r="K84" s="304">
        <v>0.05</v>
      </c>
      <c r="L84" s="857">
        <f>N78*K84</f>
        <v>44.788932830820087</v>
      </c>
      <c r="M84" s="858"/>
      <c r="N84" s="51"/>
    </row>
    <row r="85" spans="1:14" ht="15.75" thickBot="1">
      <c r="B85" s="91" t="s">
        <v>974</v>
      </c>
      <c r="C85" s="92"/>
      <c r="D85" s="92"/>
      <c r="E85" s="92"/>
      <c r="F85" s="92"/>
      <c r="G85" s="92"/>
      <c r="H85" s="92"/>
      <c r="I85" s="93"/>
      <c r="J85" s="94"/>
      <c r="K85" s="305">
        <v>0.05</v>
      </c>
      <c r="L85" s="859">
        <f>N78*K85</f>
        <v>44.788932830820087</v>
      </c>
      <c r="M85" s="860"/>
      <c r="N85" s="51"/>
    </row>
    <row r="86" spans="1:14" ht="15.75" thickBot="1">
      <c r="B86" s="822" t="s">
        <v>953</v>
      </c>
      <c r="C86" s="823"/>
      <c r="D86" s="823"/>
      <c r="E86" s="823"/>
      <c r="F86" s="823"/>
      <c r="G86" s="823"/>
      <c r="H86" s="823"/>
      <c r="I86" s="823"/>
      <c r="J86" s="823"/>
      <c r="K86" s="823"/>
      <c r="L86" s="823"/>
      <c r="M86" s="824"/>
      <c r="N86" s="52">
        <f>L83+L84+L85</f>
        <v>268.73359698492055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1164.5122536013223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500</v>
      </c>
      <c r="N36" s="272">
        <f>K36/M36</f>
        <v>181.46235447555151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500</v>
      </c>
      <c r="N37" s="272">
        <f>K37/M37</f>
        <v>137.40415255290361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319.4078170284551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1037.9922277524404</v>
      </c>
      <c r="N48" s="272">
        <f>K48*M48</f>
        <v>467.09650248859816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467.09650248859816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840.63531951705329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168.12706390341066</v>
      </c>
      <c r="M83" s="858"/>
      <c r="N83" s="51"/>
    </row>
    <row r="84" spans="1:14">
      <c r="B84" s="89" t="s">
        <v>973</v>
      </c>
      <c r="C84" s="90"/>
      <c r="D84" s="90"/>
      <c r="E84" s="90"/>
      <c r="F84" s="90"/>
      <c r="G84" s="90"/>
      <c r="H84" s="90"/>
      <c r="I84" s="87"/>
      <c r="J84" s="88"/>
      <c r="K84" s="304">
        <v>0.05</v>
      </c>
      <c r="L84" s="857">
        <f>N78*K84</f>
        <v>42.031765975852664</v>
      </c>
      <c r="M84" s="858"/>
      <c r="N84" s="51"/>
    </row>
    <row r="85" spans="1:14" ht="15.75" thickBot="1">
      <c r="B85" s="91" t="s">
        <v>974</v>
      </c>
      <c r="C85" s="92"/>
      <c r="D85" s="92"/>
      <c r="E85" s="92"/>
      <c r="F85" s="92"/>
      <c r="G85" s="92"/>
      <c r="H85" s="92"/>
      <c r="I85" s="93"/>
      <c r="J85" s="94"/>
      <c r="K85" s="305">
        <v>0.05</v>
      </c>
      <c r="L85" s="859">
        <f>N78*K85</f>
        <v>42.031765975852664</v>
      </c>
      <c r="M85" s="860"/>
      <c r="N85" s="51"/>
    </row>
    <row r="86" spans="1:14" ht="15.75" thickBot="1">
      <c r="B86" s="822" t="s">
        <v>953</v>
      </c>
      <c r="C86" s="823"/>
      <c r="D86" s="823"/>
      <c r="E86" s="823"/>
      <c r="F86" s="823"/>
      <c r="G86" s="823"/>
      <c r="H86" s="823"/>
      <c r="I86" s="823"/>
      <c r="J86" s="823"/>
      <c r="K86" s="823"/>
      <c r="L86" s="823"/>
      <c r="M86" s="824"/>
      <c r="N86" s="52">
        <f>L83+L84+L85</f>
        <v>252.19059585511599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1092.8259153721692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500</v>
      </c>
      <c r="N36" s="272">
        <f>K36/M36</f>
        <v>181.46235447555151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500</v>
      </c>
      <c r="N37" s="272">
        <f>K37/M37</f>
        <v>137.40415255290361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319.4078170284551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1778.1023109780085</v>
      </c>
      <c r="N48" s="272">
        <f>K48*M48</f>
        <v>800.14603994010383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800.14603994010383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1173.684856968559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234.7369713937118</v>
      </c>
      <c r="M83" s="858"/>
      <c r="N83" s="51"/>
    </row>
    <row r="84" spans="1:14">
      <c r="B84" s="89" t="s">
        <v>973</v>
      </c>
      <c r="C84" s="90"/>
      <c r="D84" s="90"/>
      <c r="E84" s="90"/>
      <c r="F84" s="90"/>
      <c r="G84" s="90"/>
      <c r="H84" s="90"/>
      <c r="I84" s="87"/>
      <c r="J84" s="88"/>
      <c r="K84" s="304">
        <v>0.05</v>
      </c>
      <c r="L84" s="857">
        <f>N78*K84</f>
        <v>58.684242848427949</v>
      </c>
      <c r="M84" s="858"/>
      <c r="N84" s="51"/>
    </row>
    <row r="85" spans="1:14" ht="15.75" thickBot="1">
      <c r="B85" s="91" t="s">
        <v>974</v>
      </c>
      <c r="C85" s="92"/>
      <c r="D85" s="92"/>
      <c r="E85" s="92"/>
      <c r="F85" s="92"/>
      <c r="G85" s="92"/>
      <c r="H85" s="92"/>
      <c r="I85" s="93"/>
      <c r="J85" s="94"/>
      <c r="K85" s="305">
        <v>0.05</v>
      </c>
      <c r="L85" s="859">
        <f>N78*K85</f>
        <v>58.684242848427949</v>
      </c>
      <c r="M85" s="860"/>
      <c r="N85" s="51"/>
    </row>
    <row r="86" spans="1:14" ht="15.75" thickBot="1">
      <c r="B86" s="822" t="s">
        <v>953</v>
      </c>
      <c r="C86" s="823"/>
      <c r="D86" s="823"/>
      <c r="E86" s="823"/>
      <c r="F86" s="823"/>
      <c r="G86" s="823"/>
      <c r="H86" s="823"/>
      <c r="I86" s="823"/>
      <c r="J86" s="823"/>
      <c r="K86" s="823"/>
      <c r="L86" s="823"/>
      <c r="M86" s="824"/>
      <c r="N86" s="52">
        <f>L83+L84+L85</f>
        <v>352.10545709056771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1525.7903140591266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500</v>
      </c>
      <c r="N36" s="272">
        <f>K36/M36</f>
        <v>181.46235447555151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500</v>
      </c>
      <c r="N37" s="272">
        <f>K37/M37</f>
        <v>137.40415255290361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319.4078170284551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1513.7386654723089</v>
      </c>
      <c r="N48" s="272">
        <f>K48*M48</f>
        <v>681.18239946253902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681.18239946253902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1054.7212164909943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210.94424329819887</v>
      </c>
      <c r="M83" s="858"/>
      <c r="N83" s="51"/>
    </row>
    <row r="84" spans="1:14">
      <c r="B84" s="89" t="s">
        <v>973</v>
      </c>
      <c r="C84" s="90"/>
      <c r="D84" s="90"/>
      <c r="E84" s="90"/>
      <c r="F84" s="90"/>
      <c r="G84" s="90"/>
      <c r="H84" s="90"/>
      <c r="I84" s="87"/>
      <c r="J84" s="88"/>
      <c r="K84" s="304">
        <v>0.05</v>
      </c>
      <c r="L84" s="857">
        <f>N78*K84</f>
        <v>52.736060824549718</v>
      </c>
      <c r="M84" s="858"/>
      <c r="N84" s="51"/>
    </row>
    <row r="85" spans="1:14" ht="15.75" thickBot="1">
      <c r="B85" s="91" t="s">
        <v>974</v>
      </c>
      <c r="C85" s="92"/>
      <c r="D85" s="92"/>
      <c r="E85" s="92"/>
      <c r="F85" s="92"/>
      <c r="G85" s="92"/>
      <c r="H85" s="92"/>
      <c r="I85" s="93"/>
      <c r="J85" s="94"/>
      <c r="K85" s="305">
        <v>0.05</v>
      </c>
      <c r="L85" s="859">
        <f>N78*K85</f>
        <v>52.736060824549718</v>
      </c>
      <c r="M85" s="860"/>
      <c r="N85" s="51"/>
    </row>
    <row r="86" spans="1:14" ht="15.75" thickBot="1">
      <c r="B86" s="822" t="s">
        <v>953</v>
      </c>
      <c r="C86" s="823"/>
      <c r="D86" s="823"/>
      <c r="E86" s="823"/>
      <c r="F86" s="823"/>
      <c r="G86" s="823"/>
      <c r="H86" s="823"/>
      <c r="I86" s="823"/>
      <c r="J86" s="823"/>
      <c r="K86" s="823"/>
      <c r="L86" s="823"/>
      <c r="M86" s="824"/>
      <c r="N86" s="52">
        <f>L83+L84+L85</f>
        <v>316.41636494729829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1371.1375814382925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400</v>
      </c>
      <c r="N36" s="272">
        <f>K36/M36</f>
        <v>226.82794309443941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400</v>
      </c>
      <c r="N37" s="272">
        <f>K37/M37</f>
        <v>320.22768436862026</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68702.0762764518</v>
      </c>
      <c r="L38" s="270"/>
      <c r="M38" s="271">
        <v>400</v>
      </c>
      <c r="N38" s="272">
        <f>K38/M38</f>
        <v>171.75519069112951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96068.305310586089</v>
      </c>
      <c r="L39" s="876">
        <v>400</v>
      </c>
      <c r="M39" s="877"/>
      <c r="N39" s="272">
        <f>K39/L39</f>
        <v>240.17076327646521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959.99161344194943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1037.9922277524404</v>
      </c>
      <c r="N48" s="272">
        <f>K48*M48</f>
        <v>1899.5257767869659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58387.062811074771</v>
      </c>
      <c r="N49" s="272">
        <f>K49*M49</f>
        <v>1109.3541934104205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3008.8799701973867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1224.8662416957106</v>
      </c>
      <c r="M58" s="910"/>
      <c r="N58" s="287">
        <f>K58*L58</f>
        <v>23.272458592218502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23.272458592218502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4093.147243361057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818.62944867221142</v>
      </c>
      <c r="M82" s="858"/>
      <c r="N82" s="51"/>
    </row>
    <row r="83" spans="1:14">
      <c r="B83" s="89" t="s">
        <v>973</v>
      </c>
      <c r="C83" s="90"/>
      <c r="D83" s="90"/>
      <c r="E83" s="90"/>
      <c r="F83" s="90"/>
      <c r="G83" s="90"/>
      <c r="H83" s="90"/>
      <c r="I83" s="87"/>
      <c r="J83" s="88"/>
      <c r="K83" s="304">
        <v>0.05</v>
      </c>
      <c r="L83" s="857">
        <f>N77*K83</f>
        <v>204.65736216805286</v>
      </c>
      <c r="M83" s="858"/>
      <c r="N83" s="51"/>
    </row>
    <row r="84" spans="1:14" ht="15.75" thickBot="1">
      <c r="B84" s="91" t="s">
        <v>974</v>
      </c>
      <c r="C84" s="92"/>
      <c r="D84" s="92"/>
      <c r="E84" s="92"/>
      <c r="F84" s="92"/>
      <c r="G84" s="92"/>
      <c r="H84" s="92"/>
      <c r="I84" s="93"/>
      <c r="J84" s="94"/>
      <c r="K84" s="305">
        <v>0.05</v>
      </c>
      <c r="L84" s="859">
        <f>N77*K84</f>
        <v>204.65736216805286</v>
      </c>
      <c r="M84" s="860"/>
      <c r="N84" s="51"/>
    </row>
    <row r="85" spans="1:14" ht="15.75" thickBot="1">
      <c r="B85" s="822" t="s">
        <v>953</v>
      </c>
      <c r="C85" s="823"/>
      <c r="D85" s="823"/>
      <c r="E85" s="823"/>
      <c r="F85" s="823"/>
      <c r="G85" s="823"/>
      <c r="H85" s="823"/>
      <c r="I85" s="823"/>
      <c r="J85" s="823"/>
      <c r="K85" s="823"/>
      <c r="L85" s="823"/>
      <c r="M85" s="824"/>
      <c r="N85" s="52">
        <f>L82+L83+L84</f>
        <v>1227.9441730083172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5321.0914163693742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400</v>
      </c>
      <c r="N36" s="272">
        <f>K36/M36</f>
        <v>226.82794309443941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400</v>
      </c>
      <c r="N37" s="272">
        <f>K37/M37</f>
        <v>320.22768436862026</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68702.0762764518</v>
      </c>
      <c r="L38" s="270"/>
      <c r="M38" s="271">
        <v>400</v>
      </c>
      <c r="N38" s="272">
        <f>K38/M38</f>
        <v>171.75519069112951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96068.305310586089</v>
      </c>
      <c r="L39" s="876">
        <v>400</v>
      </c>
      <c r="M39" s="877"/>
      <c r="N39" s="272">
        <f>K39/L39</f>
        <v>240.17076327646521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959.99161344194943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1037.9922277524404</v>
      </c>
      <c r="N48" s="272">
        <f>K48*M48</f>
        <v>1556.9883416286607</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58387.062811074771</v>
      </c>
      <c r="N49" s="272">
        <f>K49*M49</f>
        <v>759.03181654397201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2316.0201581726328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1224.8662416957106</v>
      </c>
      <c r="M58" s="910"/>
      <c r="N58" s="287">
        <f>K58*L58</f>
        <v>15.923261142044238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15.923261142044238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3392.9382338861292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678.58764677722593</v>
      </c>
      <c r="M83" s="858"/>
      <c r="N83" s="51"/>
    </row>
    <row r="84" spans="1:14">
      <c r="B84" s="89" t="s">
        <v>973</v>
      </c>
      <c r="C84" s="90"/>
      <c r="D84" s="90"/>
      <c r="E84" s="90"/>
      <c r="F84" s="90"/>
      <c r="G84" s="90"/>
      <c r="H84" s="90"/>
      <c r="I84" s="87"/>
      <c r="J84" s="88"/>
      <c r="K84" s="304">
        <v>0.05</v>
      </c>
      <c r="L84" s="857">
        <f>N78*K84</f>
        <v>169.64691169430648</v>
      </c>
      <c r="M84" s="858"/>
      <c r="N84" s="51"/>
    </row>
    <row r="85" spans="1:14" ht="15.75" thickBot="1">
      <c r="B85" s="91" t="s">
        <v>974</v>
      </c>
      <c r="C85" s="92"/>
      <c r="D85" s="92"/>
      <c r="E85" s="92"/>
      <c r="F85" s="92"/>
      <c r="G85" s="92"/>
      <c r="H85" s="92"/>
      <c r="I85" s="93"/>
      <c r="J85" s="94"/>
      <c r="K85" s="305">
        <v>0.05</v>
      </c>
      <c r="L85" s="859">
        <f>N78*K85</f>
        <v>169.64691169430648</v>
      </c>
      <c r="M85" s="860"/>
      <c r="N85" s="51"/>
    </row>
    <row r="86" spans="1:14" ht="15.75" thickBot="1">
      <c r="B86" s="822" t="s">
        <v>953</v>
      </c>
      <c r="C86" s="823"/>
      <c r="D86" s="823"/>
      <c r="E86" s="823"/>
      <c r="F86" s="823"/>
      <c r="G86" s="823"/>
      <c r="H86" s="823"/>
      <c r="I86" s="823"/>
      <c r="J86" s="823"/>
      <c r="K86" s="823"/>
      <c r="L86" s="823"/>
      <c r="M86" s="824"/>
      <c r="N86" s="52">
        <f>L83+L84+L85</f>
        <v>1017.8814701658389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4410.8197040519681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400</v>
      </c>
      <c r="N36" s="272">
        <f>K36/M36</f>
        <v>226.82794309443941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400</v>
      </c>
      <c r="N37" s="272">
        <f>K37/M37</f>
        <v>320.22768436862026</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68702.0762764518</v>
      </c>
      <c r="L38" s="270"/>
      <c r="M38" s="271">
        <v>400</v>
      </c>
      <c r="N38" s="272">
        <f>K38/M38</f>
        <v>171.75519069112951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96068.305310586089</v>
      </c>
      <c r="L39" s="876">
        <v>400</v>
      </c>
      <c r="M39" s="877"/>
      <c r="N39" s="272">
        <f>K39/L39</f>
        <v>240.17076327646521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959.99161344194943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1037.9922277524404</v>
      </c>
      <c r="N48" s="272">
        <f>K48*M48</f>
        <v>1899.5257767869659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58387.062811074771</v>
      </c>
      <c r="N49" s="272">
        <f>K49*M49</f>
        <v>1109.3541934104205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3008.8799701973867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1224.8662416957106</v>
      </c>
      <c r="M58" s="910"/>
      <c r="N58" s="287">
        <f>K58*L58</f>
        <v>23.272458592218502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23.272458592218502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4093.147243361057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818.62944867221142</v>
      </c>
      <c r="M83" s="858"/>
      <c r="N83" s="51"/>
    </row>
    <row r="84" spans="1:14">
      <c r="B84" s="89" t="s">
        <v>973</v>
      </c>
      <c r="C84" s="90"/>
      <c r="D84" s="90"/>
      <c r="E84" s="90"/>
      <c r="F84" s="90"/>
      <c r="G84" s="90"/>
      <c r="H84" s="90"/>
      <c r="I84" s="87"/>
      <c r="J84" s="88"/>
      <c r="K84" s="304">
        <v>0.05</v>
      </c>
      <c r="L84" s="857">
        <f>N78*K84</f>
        <v>204.65736216805286</v>
      </c>
      <c r="M84" s="858"/>
      <c r="N84" s="51"/>
    </row>
    <row r="85" spans="1:14" ht="15.75" thickBot="1">
      <c r="B85" s="91" t="s">
        <v>974</v>
      </c>
      <c r="C85" s="92"/>
      <c r="D85" s="92"/>
      <c r="E85" s="92"/>
      <c r="F85" s="92"/>
      <c r="G85" s="92"/>
      <c r="H85" s="92"/>
      <c r="I85" s="93"/>
      <c r="J85" s="94"/>
      <c r="K85" s="305">
        <v>0.05</v>
      </c>
      <c r="L85" s="859">
        <f>N78*K85</f>
        <v>204.65736216805286</v>
      </c>
      <c r="M85" s="860"/>
      <c r="N85" s="51"/>
    </row>
    <row r="86" spans="1:14" ht="15.75" thickBot="1">
      <c r="B86" s="822" t="s">
        <v>953</v>
      </c>
      <c r="C86" s="823"/>
      <c r="D86" s="823"/>
      <c r="E86" s="823"/>
      <c r="F86" s="823"/>
      <c r="G86" s="823"/>
      <c r="H86" s="823"/>
      <c r="I86" s="823"/>
      <c r="J86" s="823"/>
      <c r="K86" s="823"/>
      <c r="L86" s="823"/>
      <c r="M86" s="824"/>
      <c r="N86" s="52">
        <f>L83+L84+L85</f>
        <v>1227.9441730083172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5321.0914163693742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400</v>
      </c>
      <c r="N36" s="272">
        <f>K36/M36</f>
        <v>226.82794309443941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400</v>
      </c>
      <c r="N37" s="272">
        <f>K37/M37</f>
        <v>320.22768436862026</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68702.0762764518</v>
      </c>
      <c r="L38" s="270"/>
      <c r="M38" s="271">
        <v>400</v>
      </c>
      <c r="N38" s="272">
        <f>K38/M38</f>
        <v>171.75519069112951</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96068.305310586089</v>
      </c>
      <c r="L39" s="876">
        <v>400</v>
      </c>
      <c r="M39" s="877"/>
      <c r="N39" s="272">
        <f>K39/L39</f>
        <v>240.17076327646521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959.99161344194943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58387.062811074771</v>
      </c>
      <c r="N48" s="272">
        <f>K48*M48</f>
        <v>759.03181654397201</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1037.9922277524404</v>
      </c>
      <c r="N49" s="272">
        <f>K49*M49</f>
        <v>1556.9883416286607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2316.0201581726328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1224.8662416957106</v>
      </c>
      <c r="M58" s="910"/>
      <c r="N58" s="287">
        <f>K58*L58</f>
        <v>15.923261142044238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15.923261142044238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3392.9382338861292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678.58764677722593</v>
      </c>
      <c r="M83" s="858"/>
      <c r="N83" s="51"/>
    </row>
    <row r="84" spans="1:14">
      <c r="B84" s="89" t="s">
        <v>973</v>
      </c>
      <c r="C84" s="90"/>
      <c r="D84" s="90"/>
      <c r="E84" s="90"/>
      <c r="F84" s="90"/>
      <c r="G84" s="90"/>
      <c r="H84" s="90"/>
      <c r="I84" s="87"/>
      <c r="J84" s="88"/>
      <c r="K84" s="304">
        <v>0.05</v>
      </c>
      <c r="L84" s="857">
        <f>N78*K84</f>
        <v>169.64691169430648</v>
      </c>
      <c r="M84" s="858"/>
      <c r="N84" s="51"/>
    </row>
    <row r="85" spans="1:14" ht="15.75" thickBot="1">
      <c r="B85" s="91" t="s">
        <v>974</v>
      </c>
      <c r="C85" s="92"/>
      <c r="D85" s="92"/>
      <c r="E85" s="92"/>
      <c r="F85" s="92"/>
      <c r="G85" s="92"/>
      <c r="H85" s="92"/>
      <c r="I85" s="93"/>
      <c r="J85" s="94"/>
      <c r="K85" s="305">
        <v>0.05</v>
      </c>
      <c r="L85" s="859">
        <f>N78*K85</f>
        <v>169.64691169430648</v>
      </c>
      <c r="M85" s="860"/>
      <c r="N85" s="51"/>
    </row>
    <row r="86" spans="1:14" ht="15.75" thickBot="1">
      <c r="B86" s="822" t="s">
        <v>953</v>
      </c>
      <c r="C86" s="823"/>
      <c r="D86" s="823"/>
      <c r="E86" s="823"/>
      <c r="F86" s="823"/>
      <c r="G86" s="823"/>
      <c r="H86" s="823"/>
      <c r="I86" s="823"/>
      <c r="J86" s="823"/>
      <c r="K86" s="823"/>
      <c r="L86" s="823"/>
      <c r="M86" s="824"/>
      <c r="N86" s="52">
        <f>L83+L84+L85</f>
        <v>1017.8814701658389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4410.8197040519681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83">
        <v>275</v>
      </c>
      <c r="N36" s="272">
        <f>K36/M36</f>
        <v>329.93155359191184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83">
        <f>M36</f>
        <v>275</v>
      </c>
      <c r="N37" s="272">
        <f>K37/M37</f>
        <v>465.78572271799317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68702.0762764518</v>
      </c>
      <c r="L38" s="270"/>
      <c r="M38" s="283">
        <v>275</v>
      </c>
      <c r="N38" s="272">
        <f>K38/M38</f>
        <v>249.82573191437018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96068.305310586089</v>
      </c>
      <c r="L39" s="952">
        <v>275</v>
      </c>
      <c r="M39" s="953"/>
      <c r="N39" s="272">
        <f>K39/L39</f>
        <v>349.33929203849488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1396.3514377337447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58387.062811074771</v>
      </c>
      <c r="N48" s="272">
        <f>K48*M48</f>
        <v>1459.6765702768694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58387.062811074771</v>
      </c>
      <c r="N49" s="272">
        <f>K49*M49</f>
        <v>759.03181654397201</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1037.9922277524404</v>
      </c>
      <c r="N50" s="272">
        <f>K50*M50</f>
        <v>4401.0870456703478</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6619.7954324911898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1224.8662416957106</v>
      </c>
      <c r="M58" s="910"/>
      <c r="N58" s="287">
        <f>K58*L58</f>
        <v>46.544917184437004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46.544917184437004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8209.6055345068289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1641.9211069013659</v>
      </c>
      <c r="M83" s="858"/>
      <c r="N83" s="51"/>
    </row>
    <row r="84" spans="1:14">
      <c r="B84" s="89" t="s">
        <v>973</v>
      </c>
      <c r="C84" s="90"/>
      <c r="D84" s="90"/>
      <c r="E84" s="90"/>
      <c r="F84" s="90"/>
      <c r="G84" s="90"/>
      <c r="H84" s="90"/>
      <c r="I84" s="87"/>
      <c r="J84" s="88"/>
      <c r="K84" s="304">
        <v>0.05</v>
      </c>
      <c r="L84" s="857">
        <f>N78*K84</f>
        <v>410.48027672534147</v>
      </c>
      <c r="M84" s="858"/>
      <c r="N84" s="51"/>
    </row>
    <row r="85" spans="1:14" ht="15.75" thickBot="1">
      <c r="B85" s="91" t="s">
        <v>974</v>
      </c>
      <c r="C85" s="92"/>
      <c r="D85" s="92"/>
      <c r="E85" s="92"/>
      <c r="F85" s="92"/>
      <c r="G85" s="92"/>
      <c r="H85" s="92"/>
      <c r="I85" s="93"/>
      <c r="J85" s="94"/>
      <c r="K85" s="305">
        <v>0.05</v>
      </c>
      <c r="L85" s="859">
        <f>N78*K85</f>
        <v>410.48027672534147</v>
      </c>
      <c r="M85" s="860"/>
      <c r="N85" s="51"/>
    </row>
    <row r="86" spans="1:14" ht="15.75" thickBot="1">
      <c r="B86" s="822" t="s">
        <v>953</v>
      </c>
      <c r="C86" s="823"/>
      <c r="D86" s="823"/>
      <c r="E86" s="823"/>
      <c r="F86" s="823"/>
      <c r="G86" s="823"/>
      <c r="H86" s="823"/>
      <c r="I86" s="823"/>
      <c r="J86" s="823"/>
      <c r="K86" s="823"/>
      <c r="L86" s="823"/>
      <c r="M86" s="824"/>
      <c r="N86" s="52">
        <f>L83+L84+L85</f>
        <v>2462.8816603520486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10672.487194858877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83">
        <v>275</v>
      </c>
      <c r="N36" s="272">
        <f>K36/M36</f>
        <v>329.93155359191184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83">
        <v>275</v>
      </c>
      <c r="N37" s="272">
        <f>K37/M37</f>
        <v>465.78572271799317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68702.0762764518</v>
      </c>
      <c r="L38" s="270"/>
      <c r="M38" s="283">
        <v>275</v>
      </c>
      <c r="N38" s="272">
        <f>K38/M38</f>
        <v>249.82573191437018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96068.305310586089</v>
      </c>
      <c r="L39" s="952">
        <v>275</v>
      </c>
      <c r="M39" s="953"/>
      <c r="N39" s="272">
        <f>K39/L39</f>
        <v>349.33929203849488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1396.3514377337447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58387.062811074771</v>
      </c>
      <c r="N48" s="272">
        <f>K48*M48</f>
        <v>1109.3541934104205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58387.062811074771</v>
      </c>
      <c r="N49" s="272">
        <f>K49*M49</f>
        <v>583.8706281107477</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1037.9922277524404</v>
      </c>
      <c r="N50" s="272">
        <f>K50*M50</f>
        <v>3363.0948179179072</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5056.3196394390752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1224.8662416957106</v>
      </c>
      <c r="M58" s="910"/>
      <c r="N58" s="287">
        <f>K58*L58</f>
        <v>35.521121009175609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35.521121009175609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6635.1059452794534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1327.0211890558908</v>
      </c>
      <c r="M83" s="858"/>
      <c r="N83" s="51"/>
    </row>
    <row r="84" spans="1:14">
      <c r="B84" s="89" t="s">
        <v>973</v>
      </c>
      <c r="C84" s="90"/>
      <c r="D84" s="90"/>
      <c r="E84" s="90"/>
      <c r="F84" s="90"/>
      <c r="G84" s="90"/>
      <c r="H84" s="90"/>
      <c r="I84" s="87"/>
      <c r="J84" s="88"/>
      <c r="K84" s="304">
        <v>0.05</v>
      </c>
      <c r="L84" s="857">
        <f>N78*K84</f>
        <v>331.75529726397269</v>
      </c>
      <c r="M84" s="858"/>
      <c r="N84" s="51"/>
    </row>
    <row r="85" spans="1:14" ht="15.75" thickBot="1">
      <c r="B85" s="91" t="s">
        <v>974</v>
      </c>
      <c r="C85" s="92"/>
      <c r="D85" s="92"/>
      <c r="E85" s="92"/>
      <c r="F85" s="92"/>
      <c r="G85" s="92"/>
      <c r="H85" s="92"/>
      <c r="I85" s="93"/>
      <c r="J85" s="94"/>
      <c r="K85" s="305">
        <v>0.05</v>
      </c>
      <c r="L85" s="859">
        <f>N78*K85</f>
        <v>331.75529726397269</v>
      </c>
      <c r="M85" s="860"/>
      <c r="N85" s="51"/>
    </row>
    <row r="86" spans="1:14" ht="15.75" thickBot="1">
      <c r="B86" s="822" t="s">
        <v>953</v>
      </c>
      <c r="C86" s="823"/>
      <c r="D86" s="823"/>
      <c r="E86" s="823"/>
      <c r="F86" s="823"/>
      <c r="G86" s="823"/>
      <c r="H86" s="823"/>
      <c r="I86" s="823"/>
      <c r="J86" s="823"/>
      <c r="K86" s="823"/>
      <c r="L86" s="823"/>
      <c r="M86" s="824"/>
      <c r="N86" s="52">
        <f>L83+L84+L85</f>
        <v>1990.5317835838364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8625.6377288632902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275</v>
      </c>
      <c r="N36" s="272">
        <f>K36/M36</f>
        <v>329.93155359191184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275</v>
      </c>
      <c r="N37" s="272">
        <f>K37/M37</f>
        <v>465.78572271799317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68702.0762764518</v>
      </c>
      <c r="L38" s="270"/>
      <c r="M38" s="271">
        <v>275</v>
      </c>
      <c r="N38" s="272">
        <f>K38/M38</f>
        <v>249.82573191437018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96068.305310586089</v>
      </c>
      <c r="L39" s="876">
        <v>275</v>
      </c>
      <c r="M39" s="877"/>
      <c r="N39" s="272">
        <f>K39/L39</f>
        <v>349.33929203849488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1396.3514377337447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58387.062811074771</v>
      </c>
      <c r="N48" s="272">
        <f>K48*M48</f>
        <v>1459.6765702768694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58387.062811074771</v>
      </c>
      <c r="N49" s="272">
        <f>K49*M49</f>
        <v>759.03181654397201</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1513.7386654723089</v>
      </c>
      <c r="N50" s="272">
        <f>K50*M50</f>
        <v>6418.2519416025898</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8636.9603284234308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1224.8662416957106</v>
      </c>
      <c r="M58" s="910"/>
      <c r="N58" s="287">
        <f>K58*L58</f>
        <v>46.544917184437004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46.544917184437004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10226.770430439072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2045.3540860878145</v>
      </c>
      <c r="M83" s="858"/>
      <c r="N83" s="51"/>
    </row>
    <row r="84" spans="1:14">
      <c r="B84" s="89" t="s">
        <v>973</v>
      </c>
      <c r="C84" s="90"/>
      <c r="D84" s="90"/>
      <c r="E84" s="90"/>
      <c r="F84" s="90"/>
      <c r="G84" s="90"/>
      <c r="H84" s="90"/>
      <c r="I84" s="87"/>
      <c r="J84" s="88"/>
      <c r="K84" s="304">
        <v>0.05</v>
      </c>
      <c r="L84" s="857">
        <f>N78*K84</f>
        <v>511.33852152195362</v>
      </c>
      <c r="M84" s="858"/>
      <c r="N84" s="51"/>
    </row>
    <row r="85" spans="1:14" ht="15.75" thickBot="1">
      <c r="B85" s="91" t="s">
        <v>974</v>
      </c>
      <c r="C85" s="92"/>
      <c r="D85" s="92"/>
      <c r="E85" s="92"/>
      <c r="F85" s="92"/>
      <c r="G85" s="92"/>
      <c r="H85" s="92"/>
      <c r="I85" s="93"/>
      <c r="J85" s="94"/>
      <c r="K85" s="305">
        <v>0.05</v>
      </c>
      <c r="L85" s="859">
        <f>N78*K85</f>
        <v>511.33852152195362</v>
      </c>
      <c r="M85" s="860"/>
      <c r="N85" s="51"/>
    </row>
    <row r="86" spans="1:14" ht="15.75" thickBot="1">
      <c r="B86" s="822" t="s">
        <v>953</v>
      </c>
      <c r="C86" s="823"/>
      <c r="D86" s="823"/>
      <c r="E86" s="823"/>
      <c r="F86" s="823"/>
      <c r="G86" s="823"/>
      <c r="H86" s="823"/>
      <c r="I86" s="823"/>
      <c r="J86" s="823"/>
      <c r="K86" s="823"/>
      <c r="L86" s="823"/>
      <c r="M86" s="824"/>
      <c r="N86" s="52">
        <f>L83+L84+L85</f>
        <v>3068.0311291317216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13294.801559570793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275</v>
      </c>
      <c r="N36" s="272">
        <f>K36/M36</f>
        <v>329.93155359191184</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275</v>
      </c>
      <c r="N37" s="272">
        <f>K37/M37</f>
        <v>465.78572271799317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68702.0762764518</v>
      </c>
      <c r="L38" s="270"/>
      <c r="M38" s="271">
        <v>275</v>
      </c>
      <c r="N38" s="272">
        <f>K38/M38</f>
        <v>249.82573191437018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96068.305310586089</v>
      </c>
      <c r="L39" s="876">
        <v>275</v>
      </c>
      <c r="M39" s="877"/>
      <c r="N39" s="272">
        <f>K39/L39</f>
        <v>349.33929203849488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1396.3514377337447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58387.062811074771</v>
      </c>
      <c r="N48" s="272">
        <f>K48*M48</f>
        <v>1109.3541934104205</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58387.062811074771</v>
      </c>
      <c r="N49" s="272">
        <f>K49*M49</f>
        <v>583.8706281107477</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1513.7386654723089</v>
      </c>
      <c r="N50" s="272">
        <f>K50*M50</f>
        <v>4904.5132761302812</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6597.7380976514496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1224.8662416957106</v>
      </c>
      <c r="M58" s="910"/>
      <c r="N58" s="287">
        <f>K58*L58</f>
        <v>35.521121009175609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35.521121009175609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8176.5244034918278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1635.3048806983657</v>
      </c>
      <c r="M83" s="858"/>
      <c r="N83" s="51"/>
    </row>
    <row r="84" spans="1:14">
      <c r="B84" s="89" t="s">
        <v>973</v>
      </c>
      <c r="C84" s="90"/>
      <c r="D84" s="90"/>
      <c r="E84" s="90"/>
      <c r="F84" s="90"/>
      <c r="G84" s="90"/>
      <c r="H84" s="90"/>
      <c r="I84" s="87"/>
      <c r="J84" s="88"/>
      <c r="K84" s="304">
        <v>0.05</v>
      </c>
      <c r="L84" s="857">
        <f>N78*K84</f>
        <v>408.82622017459141</v>
      </c>
      <c r="M84" s="858"/>
      <c r="N84" s="51"/>
    </row>
    <row r="85" spans="1:14" ht="15.75" thickBot="1">
      <c r="B85" s="91" t="s">
        <v>974</v>
      </c>
      <c r="C85" s="92"/>
      <c r="D85" s="92"/>
      <c r="E85" s="92"/>
      <c r="F85" s="92"/>
      <c r="G85" s="92"/>
      <c r="H85" s="92"/>
      <c r="I85" s="93"/>
      <c r="J85" s="94"/>
      <c r="K85" s="305">
        <v>0.05</v>
      </c>
      <c r="L85" s="859">
        <f>N78*K85</f>
        <v>408.82622017459141</v>
      </c>
      <c r="M85" s="860"/>
      <c r="N85" s="51"/>
    </row>
    <row r="86" spans="1:14" ht="15.75" thickBot="1">
      <c r="B86" s="822" t="s">
        <v>953</v>
      </c>
      <c r="C86" s="823"/>
      <c r="D86" s="823"/>
      <c r="E86" s="823"/>
      <c r="F86" s="823"/>
      <c r="G86" s="823"/>
      <c r="H86" s="823"/>
      <c r="I86" s="823"/>
      <c r="J86" s="823"/>
      <c r="K86" s="823"/>
      <c r="L86" s="823"/>
      <c r="M86" s="824"/>
      <c r="N86" s="52">
        <f>L83+L84+L85</f>
        <v>2452.9573210475487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10629.481724539377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418</v>
      </c>
      <c r="N36" s="272">
        <f>K36/M36</f>
        <v>217.0602326262578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418</v>
      </c>
      <c r="N37" s="272">
        <f>K37/M37</f>
        <v>306.43797547236392</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96068.305310586089</v>
      </c>
      <c r="L38" s="270"/>
      <c r="M38" s="271">
        <v>418</v>
      </c>
      <c r="N38" s="272">
        <f>K38/M38</f>
        <v>229.82848160427295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0.96653780985169846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754.2932275127464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55503.751067317986</v>
      </c>
      <c r="N48" s="272">
        <f>K48*M48</f>
        <v>555.0375106731799</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1037.9922277524404</v>
      </c>
      <c r="N49" s="272">
        <f>K49*M49</f>
        <v>1297.4902846905504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1852.5277953637303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1224.8662416957106</v>
      </c>
      <c r="M58" s="910"/>
      <c r="N58" s="287">
        <f>K58*L58</f>
        <v>12.248662416957107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12.248662416957107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96.653780985169846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2715.7234662786032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543.14469325572065</v>
      </c>
      <c r="M83" s="858"/>
      <c r="N83" s="51"/>
    </row>
    <row r="84" spans="1:14">
      <c r="B84" s="89" t="s">
        <v>973</v>
      </c>
      <c r="C84" s="90"/>
      <c r="D84" s="90"/>
      <c r="E84" s="90"/>
      <c r="F84" s="90"/>
      <c r="G84" s="90"/>
      <c r="H84" s="90"/>
      <c r="I84" s="87"/>
      <c r="J84" s="88"/>
      <c r="K84" s="304">
        <v>0.05</v>
      </c>
      <c r="L84" s="857">
        <f>N78*K84</f>
        <v>135.78617331393016</v>
      </c>
      <c r="M84" s="858"/>
      <c r="N84" s="51"/>
    </row>
    <row r="85" spans="1:14" ht="15.75" thickBot="1">
      <c r="B85" s="91" t="s">
        <v>974</v>
      </c>
      <c r="C85" s="92"/>
      <c r="D85" s="92"/>
      <c r="E85" s="92"/>
      <c r="F85" s="92"/>
      <c r="G85" s="92"/>
      <c r="H85" s="92"/>
      <c r="I85" s="93"/>
      <c r="J85" s="94"/>
      <c r="K85" s="305">
        <v>0.05</v>
      </c>
      <c r="L85" s="859">
        <f>N78*K85</f>
        <v>135.78617331393016</v>
      </c>
      <c r="M85" s="860"/>
      <c r="N85" s="51"/>
    </row>
    <row r="86" spans="1:14" ht="15.75" thickBot="1">
      <c r="B86" s="822" t="s">
        <v>953</v>
      </c>
      <c r="C86" s="823"/>
      <c r="D86" s="823"/>
      <c r="E86" s="823"/>
      <c r="F86" s="823"/>
      <c r="G86" s="823"/>
      <c r="H86" s="823"/>
      <c r="I86" s="823"/>
      <c r="J86" s="823"/>
      <c r="K86" s="823"/>
      <c r="L86" s="823"/>
      <c r="M86" s="824"/>
      <c r="N86" s="52">
        <f>L83+L84+L85</f>
        <v>814.71703988358092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3530.4405061621842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90731.177237775759</v>
      </c>
      <c r="L36" s="270"/>
      <c r="M36" s="271">
        <v>418</v>
      </c>
      <c r="N36" s="272">
        <f>K36/M36</f>
        <v>217.0602326262578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418</v>
      </c>
      <c r="N37" s="272">
        <f>K37/M37</f>
        <v>306.43797547236392</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96068.305310586089</v>
      </c>
      <c r="L38" s="270"/>
      <c r="M38" s="271">
        <v>418</v>
      </c>
      <c r="N38" s="272">
        <f>K38/M38</f>
        <v>229.82848160427295</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0.96653780985169846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754.2932275127464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55503.751067317986</v>
      </c>
      <c r="N48" s="272">
        <f>K48*M48</f>
        <v>555.0375106731799</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1160.5329768621034</v>
      </c>
      <c r="N49" s="272">
        <f>K49*M49</f>
        <v>1450.6662210776292</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4"/>
      <c r="C52" s="905"/>
      <c r="D52" s="905"/>
      <c r="E52" s="905"/>
      <c r="F52" s="905"/>
      <c r="G52" s="905"/>
      <c r="H52" s="905"/>
      <c r="I52" s="875"/>
      <c r="J52" s="42"/>
      <c r="K52" s="44"/>
      <c r="L52" s="906"/>
      <c r="M52" s="907"/>
      <c r="N52" s="45"/>
    </row>
    <row r="53" spans="1:72" ht="15.75" thickBot="1">
      <c r="B53" s="822" t="s">
        <v>953</v>
      </c>
      <c r="C53" s="823"/>
      <c r="D53" s="823"/>
      <c r="E53" s="823"/>
      <c r="F53" s="823"/>
      <c r="G53" s="823"/>
      <c r="H53" s="823"/>
      <c r="I53" s="823"/>
      <c r="J53" s="823"/>
      <c r="K53" s="823"/>
      <c r="L53" s="823"/>
      <c r="M53" s="824"/>
      <c r="N53" s="394">
        <f>SUM(N48:N52)</f>
        <v>2005.7037317508091</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8" t="s">
        <v>961</v>
      </c>
      <c r="M57" s="887"/>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1224.8662416957106</v>
      </c>
      <c r="M58" s="910"/>
      <c r="N58" s="287">
        <f>K58*L58</f>
        <v>12.248662416957107</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0"/>
      <c r="M63" s="901"/>
      <c r="N63" s="127"/>
    </row>
    <row r="64" spans="1:72" ht="15.75" thickBot="1">
      <c r="B64" s="911" t="s">
        <v>953</v>
      </c>
      <c r="C64" s="865"/>
      <c r="D64" s="865"/>
      <c r="E64" s="865"/>
      <c r="F64" s="865"/>
      <c r="G64" s="865"/>
      <c r="H64" s="865"/>
      <c r="I64" s="865"/>
      <c r="J64" s="865"/>
      <c r="K64" s="865"/>
      <c r="L64" s="865"/>
      <c r="M64" s="866"/>
      <c r="N64" s="104">
        <f>N58+N59+N60+N61+N62</f>
        <v>12.248662416957107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96.653780985169846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2868.8994026656819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573.77988053313641</v>
      </c>
      <c r="M83" s="858"/>
      <c r="N83" s="51"/>
    </row>
    <row r="84" spans="1:14">
      <c r="B84" s="89" t="s">
        <v>973</v>
      </c>
      <c r="C84" s="90"/>
      <c r="D84" s="90"/>
      <c r="E84" s="90"/>
      <c r="F84" s="90"/>
      <c r="G84" s="90"/>
      <c r="H84" s="90"/>
      <c r="I84" s="87"/>
      <c r="J84" s="88"/>
      <c r="K84" s="304">
        <v>0.05</v>
      </c>
      <c r="L84" s="857">
        <f>N78*K84</f>
        <v>143.4449701332841</v>
      </c>
      <c r="M84" s="858"/>
      <c r="N84" s="51"/>
    </row>
    <row r="85" spans="1:14" ht="15.75" thickBot="1">
      <c r="B85" s="91" t="s">
        <v>974</v>
      </c>
      <c r="C85" s="92"/>
      <c r="D85" s="92"/>
      <c r="E85" s="92"/>
      <c r="F85" s="92"/>
      <c r="G85" s="92"/>
      <c r="H85" s="92"/>
      <c r="I85" s="93"/>
      <c r="J85" s="94"/>
      <c r="K85" s="305">
        <v>0.05</v>
      </c>
      <c r="L85" s="859">
        <f>N78*K85</f>
        <v>143.4449701332841</v>
      </c>
      <c r="M85" s="860"/>
      <c r="N85" s="51"/>
    </row>
    <row r="86" spans="1:14" ht="15.75" thickBot="1">
      <c r="B86" s="822" t="s">
        <v>953</v>
      </c>
      <c r="C86" s="823"/>
      <c r="D86" s="823"/>
      <c r="E86" s="823"/>
      <c r="F86" s="823"/>
      <c r="G86" s="823"/>
      <c r="H86" s="823"/>
      <c r="I86" s="823"/>
      <c r="J86" s="823"/>
      <c r="K86" s="823"/>
      <c r="L86" s="823"/>
      <c r="M86" s="824"/>
      <c r="N86" s="52">
        <f>L83+L84+L85</f>
        <v>860.66982079970455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3729.5692234653866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155950.88228751809</v>
      </c>
      <c r="L36" s="270"/>
      <c r="M36" s="271">
        <v>600</v>
      </c>
      <c r="N36" s="272">
        <f>K36/M36</f>
        <v>259.91813714586351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600</v>
      </c>
      <c r="N37" s="272">
        <f>K37/M37</f>
        <v>114.503460460753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375.09495228081317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64707.608637195299</v>
      </c>
      <c r="N48" s="272">
        <f>K48*M48</f>
        <v>808.84510796494123</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1288.8403494592799</v>
      </c>
      <c r="N49" s="272">
        <f>K49*M49</f>
        <v>1884.9290110841971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2693.7741190491383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930.68569670175202</v>
      </c>
      <c r="M58" s="910"/>
      <c r="N58" s="287">
        <f>K58*L58</f>
        <v>11.633571208771901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11.633571208771901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3147.8381099583921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629.56762199167849</v>
      </c>
      <c r="M83" s="858"/>
      <c r="N83" s="51"/>
    </row>
    <row r="84" spans="1:14">
      <c r="B84" s="89" t="s">
        <v>973</v>
      </c>
      <c r="C84" s="90"/>
      <c r="D84" s="90"/>
      <c r="E84" s="90"/>
      <c r="F84" s="90"/>
      <c r="G84" s="90"/>
      <c r="H84" s="90"/>
      <c r="I84" s="87"/>
      <c r="J84" s="88"/>
      <c r="K84" s="304">
        <v>0.05</v>
      </c>
      <c r="L84" s="857">
        <f>N78*K84</f>
        <v>157.39190549791962</v>
      </c>
      <c r="M84" s="858"/>
      <c r="N84" s="51"/>
    </row>
    <row r="85" spans="1:14" ht="15.75" thickBot="1">
      <c r="B85" s="91" t="s">
        <v>974</v>
      </c>
      <c r="C85" s="92"/>
      <c r="D85" s="92"/>
      <c r="E85" s="92"/>
      <c r="F85" s="92"/>
      <c r="G85" s="92"/>
      <c r="H85" s="92"/>
      <c r="I85" s="93"/>
      <c r="J85" s="94"/>
      <c r="K85" s="305">
        <v>0.05</v>
      </c>
      <c r="L85" s="859">
        <f>N78*K85</f>
        <v>157.39190549791962</v>
      </c>
      <c r="M85" s="860"/>
      <c r="N85" s="51"/>
    </row>
    <row r="86" spans="1:14" ht="15.75" thickBot="1">
      <c r="B86" s="822" t="s">
        <v>953</v>
      </c>
      <c r="C86" s="823"/>
      <c r="D86" s="823"/>
      <c r="E86" s="823"/>
      <c r="F86" s="823"/>
      <c r="G86" s="823"/>
      <c r="H86" s="823"/>
      <c r="I86" s="823"/>
      <c r="J86" s="823"/>
      <c r="K86" s="823"/>
      <c r="L86" s="823"/>
      <c r="M86" s="824"/>
      <c r="N86" s="52">
        <f>L83+L84+L85</f>
        <v>944.3514329875178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4092.18954294591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155950.88228751809</v>
      </c>
      <c r="L36" s="270"/>
      <c r="M36" s="271">
        <v>600</v>
      </c>
      <c r="N36" s="272">
        <f>K36/M36</f>
        <v>259.91813714586351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600</v>
      </c>
      <c r="N37" s="272">
        <f>K37/M37</f>
        <v>114.503460460753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375.09495228081317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58387.062811074771</v>
      </c>
      <c r="N48" s="272">
        <f>K48*M48</f>
        <v>554.67709670521026</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1288.8403494592799</v>
      </c>
      <c r="N49" s="272">
        <f>K49*M49</f>
        <v>1818.2315229996791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2372.9086197048891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930.68569670175202</v>
      </c>
      <c r="M58" s="910"/>
      <c r="N58" s="287">
        <f>K58*L58</f>
        <v>8.8415141186666446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8.8415141186666446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2824.1805535240374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564.83611070480754</v>
      </c>
      <c r="M83" s="858"/>
      <c r="N83" s="51"/>
    </row>
    <row r="84" spans="1:14">
      <c r="B84" s="89" t="s">
        <v>973</v>
      </c>
      <c r="C84" s="90"/>
      <c r="D84" s="90"/>
      <c r="E84" s="90"/>
      <c r="F84" s="90"/>
      <c r="G84" s="90"/>
      <c r="H84" s="90"/>
      <c r="I84" s="87"/>
      <c r="J84" s="88"/>
      <c r="K84" s="304">
        <v>0.05</v>
      </c>
      <c r="L84" s="857">
        <f>N78*K84</f>
        <v>141.20902767620188</v>
      </c>
      <c r="M84" s="858"/>
      <c r="N84" s="51"/>
    </row>
    <row r="85" spans="1:14" ht="15.75" thickBot="1">
      <c r="B85" s="91" t="s">
        <v>974</v>
      </c>
      <c r="C85" s="92"/>
      <c r="D85" s="92"/>
      <c r="E85" s="92"/>
      <c r="F85" s="92"/>
      <c r="G85" s="92"/>
      <c r="H85" s="92"/>
      <c r="I85" s="93"/>
      <c r="J85" s="94"/>
      <c r="K85" s="305">
        <v>0.05</v>
      </c>
      <c r="L85" s="859">
        <f>N78*K85</f>
        <v>141.20902767620188</v>
      </c>
      <c r="M85" s="860"/>
      <c r="N85" s="51"/>
    </row>
    <row r="86" spans="1:14" ht="15.75" thickBot="1">
      <c r="B86" s="822" t="s">
        <v>953</v>
      </c>
      <c r="C86" s="823"/>
      <c r="D86" s="823"/>
      <c r="E86" s="823"/>
      <c r="F86" s="823"/>
      <c r="G86" s="823"/>
      <c r="H86" s="823"/>
      <c r="I86" s="823"/>
      <c r="J86" s="823"/>
      <c r="K86" s="823"/>
      <c r="L86" s="823"/>
      <c r="M86" s="824"/>
      <c r="N86" s="52">
        <f>L83+L84+L85</f>
        <v>847.25416605721136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3671.4347195812488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155950.88228751809</v>
      </c>
      <c r="L36" s="270"/>
      <c r="M36" s="271">
        <v>600</v>
      </c>
      <c r="N36" s="272">
        <f>K36/M36</f>
        <v>259.91813714586351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600</v>
      </c>
      <c r="N37" s="272">
        <f>K37/M37</f>
        <v>114.503460460753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375.09495228081317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64707.608637195299</v>
      </c>
      <c r="N48" s="272">
        <f>K48*M48</f>
        <v>614.72228205335534</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1288.8403494592799</v>
      </c>
      <c r="N49" s="272">
        <f>K49*M49</f>
        <v>2203.9169975753684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2818.6392796287237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09">
        <f>VLOOKUP(A59,TRANSPORTE!A5:D117,4,FALSE)</f>
        <v>930.68569670175202</v>
      </c>
      <c r="M59" s="910"/>
      <c r="N59" s="287">
        <f>K59*L59</f>
        <v>8.8415141186666446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8.8415141186666446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3269.9112134478719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653.98224268957438</v>
      </c>
      <c r="M83" s="858"/>
      <c r="N83" s="51"/>
    </row>
    <row r="84" spans="1:14">
      <c r="B84" s="89" t="s">
        <v>973</v>
      </c>
      <c r="C84" s="90"/>
      <c r="D84" s="90"/>
      <c r="E84" s="90"/>
      <c r="F84" s="90"/>
      <c r="G84" s="90"/>
      <c r="H84" s="90"/>
      <c r="I84" s="87"/>
      <c r="J84" s="88"/>
      <c r="K84" s="304">
        <v>0.05</v>
      </c>
      <c r="L84" s="857">
        <f>N78*K84</f>
        <v>163.49556067239359</v>
      </c>
      <c r="M84" s="858"/>
      <c r="N84" s="51"/>
    </row>
    <row r="85" spans="1:14" ht="15.75" thickBot="1">
      <c r="B85" s="91" t="s">
        <v>974</v>
      </c>
      <c r="C85" s="92"/>
      <c r="D85" s="92"/>
      <c r="E85" s="92"/>
      <c r="F85" s="92"/>
      <c r="G85" s="92"/>
      <c r="H85" s="92"/>
      <c r="I85" s="93"/>
      <c r="J85" s="94"/>
      <c r="K85" s="305">
        <v>0.05</v>
      </c>
      <c r="L85" s="859">
        <f>N78*K85</f>
        <v>163.49556067239359</v>
      </c>
      <c r="M85" s="860"/>
      <c r="N85" s="51"/>
    </row>
    <row r="86" spans="1:14" ht="15.75" thickBot="1">
      <c r="B86" s="822" t="s">
        <v>953</v>
      </c>
      <c r="C86" s="823"/>
      <c r="D86" s="823"/>
      <c r="E86" s="823"/>
      <c r="F86" s="823"/>
      <c r="G86" s="823"/>
      <c r="H86" s="823"/>
      <c r="I86" s="823"/>
      <c r="J86" s="823"/>
      <c r="K86" s="823"/>
      <c r="L86" s="823"/>
      <c r="M86" s="824"/>
      <c r="N86" s="52">
        <f>L83+L84+L85</f>
        <v>980.97336403436157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4250.884577482233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155950.88228751809</v>
      </c>
      <c r="L36" s="270"/>
      <c r="M36" s="271">
        <v>600</v>
      </c>
      <c r="N36" s="272">
        <f>K36/M36</f>
        <v>259.91813714586351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600</v>
      </c>
      <c r="N37" s="272">
        <f>K37/M37</f>
        <v>114.503460460753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375.09495228081317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52001.387304800584</v>
      </c>
      <c r="N48" s="272">
        <f>K48*M48</f>
        <v>247.00658969780278</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1288.8403494592799</v>
      </c>
      <c r="N49" s="272">
        <f>K49*M49</f>
        <v>1377.4481234846053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1624.4547131824081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930.68569670175202</v>
      </c>
      <c r="M58" s="910"/>
      <c r="N58" s="287">
        <f>K58*L58</f>
        <v>4.4207570593333223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4.4207570593333223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2071.3058899422231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414.26117798844462</v>
      </c>
      <c r="M83" s="858"/>
      <c r="N83" s="51"/>
    </row>
    <row r="84" spans="1:14">
      <c r="B84" s="89" t="s">
        <v>973</v>
      </c>
      <c r="C84" s="90"/>
      <c r="D84" s="90"/>
      <c r="E84" s="90"/>
      <c r="F84" s="90"/>
      <c r="G84" s="90"/>
      <c r="H84" s="90"/>
      <c r="I84" s="87"/>
      <c r="J84" s="88"/>
      <c r="K84" s="304">
        <v>0.05</v>
      </c>
      <c r="L84" s="857">
        <f>N78*K84</f>
        <v>103.56529449711115</v>
      </c>
      <c r="M84" s="858"/>
      <c r="N84" s="51"/>
    </row>
    <row r="85" spans="1:14" ht="15.75" thickBot="1">
      <c r="B85" s="91" t="s">
        <v>974</v>
      </c>
      <c r="C85" s="92"/>
      <c r="D85" s="92"/>
      <c r="E85" s="92"/>
      <c r="F85" s="92"/>
      <c r="G85" s="92"/>
      <c r="H85" s="92"/>
      <c r="I85" s="93"/>
      <c r="J85" s="94"/>
      <c r="K85" s="305">
        <v>0.05</v>
      </c>
      <c r="L85" s="859">
        <f>N78*K85</f>
        <v>103.56529449711115</v>
      </c>
      <c r="M85" s="860"/>
      <c r="N85" s="51"/>
    </row>
    <row r="86" spans="1:14" ht="15.75" thickBot="1">
      <c r="B86" s="822" t="s">
        <v>953</v>
      </c>
      <c r="C86" s="823"/>
      <c r="D86" s="823"/>
      <c r="E86" s="823"/>
      <c r="F86" s="823"/>
      <c r="G86" s="823"/>
      <c r="H86" s="823"/>
      <c r="I86" s="823"/>
      <c r="J86" s="823"/>
      <c r="K86" s="823"/>
      <c r="L86" s="823"/>
      <c r="M86" s="824"/>
      <c r="N86" s="52">
        <f>L83+L84+L85</f>
        <v>621.39176698266692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2692.69765692489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155950.88228751809</v>
      </c>
      <c r="L36" s="270"/>
      <c r="M36" s="271">
        <v>600</v>
      </c>
      <c r="N36" s="272">
        <f>K36/M36</f>
        <v>259.91813714586351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600</v>
      </c>
      <c r="N37" s="272">
        <f>K37/M37</f>
        <v>114.503460460753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375.09495228081317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64707.608637195299</v>
      </c>
      <c r="N48" s="272">
        <f>K48*M48</f>
        <v>808.84510796494123</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1611.0504368241</v>
      </c>
      <c r="N49" s="272">
        <f>K49*M49</f>
        <v>2356.1612638552465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3165.0063718201877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930.68569670175202</v>
      </c>
      <c r="M58" s="910"/>
      <c r="N58" s="287">
        <f>K58*L58</f>
        <v>11.633571208771901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11.633571208771901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3619.0703627294415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723.81407254588839</v>
      </c>
      <c r="M83" s="858"/>
      <c r="N83" s="51"/>
    </row>
    <row r="84" spans="1:14">
      <c r="B84" s="89" t="s">
        <v>973</v>
      </c>
      <c r="C84" s="90"/>
      <c r="D84" s="90"/>
      <c r="E84" s="90"/>
      <c r="F84" s="90"/>
      <c r="G84" s="90"/>
      <c r="H84" s="90"/>
      <c r="I84" s="87"/>
      <c r="J84" s="88"/>
      <c r="K84" s="304">
        <v>0.05</v>
      </c>
      <c r="L84" s="857">
        <f>N78*K84</f>
        <v>180.9535181364721</v>
      </c>
      <c r="M84" s="858"/>
      <c r="N84" s="51"/>
    </row>
    <row r="85" spans="1:14" ht="15.75" thickBot="1">
      <c r="B85" s="91" t="s">
        <v>974</v>
      </c>
      <c r="C85" s="92"/>
      <c r="D85" s="92"/>
      <c r="E85" s="92"/>
      <c r="F85" s="92"/>
      <c r="G85" s="92"/>
      <c r="H85" s="92"/>
      <c r="I85" s="93"/>
      <c r="J85" s="94"/>
      <c r="K85" s="305">
        <v>0.05</v>
      </c>
      <c r="L85" s="859">
        <f>N78*K85</f>
        <v>180.9535181364721</v>
      </c>
      <c r="M85" s="860"/>
      <c r="N85" s="51"/>
    </row>
    <row r="86" spans="1:14" ht="15.75" thickBot="1">
      <c r="B86" s="822" t="s">
        <v>953</v>
      </c>
      <c r="C86" s="823"/>
      <c r="D86" s="823"/>
      <c r="E86" s="823"/>
      <c r="F86" s="823"/>
      <c r="G86" s="823"/>
      <c r="H86" s="823"/>
      <c r="I86" s="823"/>
      <c r="J86" s="823"/>
      <c r="K86" s="823"/>
      <c r="L86" s="823"/>
      <c r="M86" s="824"/>
      <c r="N86" s="52">
        <f>L83+L84+L85</f>
        <v>1085.7211088188326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4704.7914715482739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155950.88228751809</v>
      </c>
      <c r="L36" s="270"/>
      <c r="M36" s="271">
        <v>600</v>
      </c>
      <c r="N36" s="272">
        <f>K36/M36</f>
        <v>259.91813714586351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600</v>
      </c>
      <c r="N37" s="272">
        <f>K37/M37</f>
        <v>114.503460460753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375.09495228081317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58387.062811074771</v>
      </c>
      <c r="N48" s="272">
        <f>K48*M48</f>
        <v>554.67709670521026</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1611.0504368241</v>
      </c>
      <c r="N49" s="272">
        <f>K49*M49</f>
        <v>2272.7894037495989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2827.4665004548092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930.68569670175202</v>
      </c>
      <c r="M58" s="910"/>
      <c r="N58" s="287">
        <f>K58*L58</f>
        <v>8.8415141186666446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8.8415141186666446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3278.7384342739574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655.74768685479148</v>
      </c>
      <c r="M83" s="858"/>
      <c r="N83" s="51"/>
    </row>
    <row r="84" spans="1:14">
      <c r="B84" s="89" t="s">
        <v>973</v>
      </c>
      <c r="C84" s="90"/>
      <c r="D84" s="90"/>
      <c r="E84" s="90"/>
      <c r="F84" s="90"/>
      <c r="G84" s="90"/>
      <c r="H84" s="90"/>
      <c r="I84" s="87"/>
      <c r="J84" s="88"/>
      <c r="K84" s="304">
        <v>0.05</v>
      </c>
      <c r="L84" s="857">
        <f>N78*K84</f>
        <v>163.93692171369787</v>
      </c>
      <c r="M84" s="858"/>
      <c r="N84" s="51"/>
    </row>
    <row r="85" spans="1:14" ht="15.75" thickBot="1">
      <c r="B85" s="91" t="s">
        <v>974</v>
      </c>
      <c r="C85" s="92"/>
      <c r="D85" s="92"/>
      <c r="E85" s="92"/>
      <c r="F85" s="92"/>
      <c r="G85" s="92"/>
      <c r="H85" s="92"/>
      <c r="I85" s="93"/>
      <c r="J85" s="94"/>
      <c r="K85" s="305">
        <v>0.05</v>
      </c>
      <c r="L85" s="859">
        <f>N78*K85</f>
        <v>163.93692171369787</v>
      </c>
      <c r="M85" s="860"/>
      <c r="N85" s="51"/>
    </row>
    <row r="86" spans="1:14" ht="15.75" thickBot="1">
      <c r="B86" s="822" t="s">
        <v>953</v>
      </c>
      <c r="C86" s="823"/>
      <c r="D86" s="823"/>
      <c r="E86" s="823"/>
      <c r="F86" s="823"/>
      <c r="G86" s="823"/>
      <c r="H86" s="823"/>
      <c r="I86" s="823"/>
      <c r="J86" s="823"/>
      <c r="K86" s="823"/>
      <c r="L86" s="823"/>
      <c r="M86" s="824"/>
      <c r="N86" s="52">
        <f>L83+L84+L85</f>
        <v>983.62153028218722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4262.3599645561444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155950.88228751809</v>
      </c>
      <c r="L36" s="270"/>
      <c r="M36" s="271">
        <v>600</v>
      </c>
      <c r="N36" s="272">
        <f>K36/M36</f>
        <v>259.91813714586351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600</v>
      </c>
      <c r="N37" s="272">
        <f>K37/M37</f>
        <v>114.503460460753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375.09495228081317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64707.608637195299</v>
      </c>
      <c r="N48" s="272">
        <f>K48*M48</f>
        <v>614.72228205335534</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1611.0504368241</v>
      </c>
      <c r="N49" s="272">
        <f>K49*M49</f>
        <v>2754.896246969211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3369.6185290225662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09">
        <f>VLOOKUP(A58,TRANSPORTE!A5:D117,4,FALSE)</f>
        <v>930.68569670175202</v>
      </c>
      <c r="M58" s="910"/>
      <c r="N58" s="287">
        <f>K58*L58</f>
        <v>8.8415141186666446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8.8415141186666446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3820.8904628417145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764.17809256834289</v>
      </c>
      <c r="M83" s="858"/>
      <c r="N83" s="51"/>
    </row>
    <row r="84" spans="1:14">
      <c r="B84" s="89" t="s">
        <v>973</v>
      </c>
      <c r="C84" s="90"/>
      <c r="D84" s="90"/>
      <c r="E84" s="90"/>
      <c r="F84" s="90"/>
      <c r="G84" s="90"/>
      <c r="H84" s="90"/>
      <c r="I84" s="87"/>
      <c r="J84" s="88"/>
      <c r="K84" s="304">
        <v>0.05</v>
      </c>
      <c r="L84" s="857">
        <f>N78*K84</f>
        <v>191.04452314208572</v>
      </c>
      <c r="M84" s="858"/>
      <c r="N84" s="51"/>
    </row>
    <row r="85" spans="1:14" ht="15.75" thickBot="1">
      <c r="B85" s="91" t="s">
        <v>974</v>
      </c>
      <c r="C85" s="92"/>
      <c r="D85" s="92"/>
      <c r="E85" s="92"/>
      <c r="F85" s="92"/>
      <c r="G85" s="92"/>
      <c r="H85" s="92"/>
      <c r="I85" s="93"/>
      <c r="J85" s="94"/>
      <c r="K85" s="305">
        <v>0.05</v>
      </c>
      <c r="L85" s="859">
        <f>N78*K85</f>
        <v>191.04452314208572</v>
      </c>
      <c r="M85" s="860"/>
      <c r="N85" s="51"/>
    </row>
    <row r="86" spans="1:14" ht="15.75" thickBot="1">
      <c r="B86" s="822" t="s">
        <v>953</v>
      </c>
      <c r="C86" s="823"/>
      <c r="D86" s="823"/>
      <c r="E86" s="823"/>
      <c r="F86" s="823"/>
      <c r="G86" s="823"/>
      <c r="H86" s="823"/>
      <c r="I86" s="823"/>
      <c r="J86" s="823"/>
      <c r="K86" s="823"/>
      <c r="L86" s="823"/>
      <c r="M86" s="824"/>
      <c r="N86" s="52">
        <f>L83+L84+L85</f>
        <v>1146.2671388525143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4967.157601694229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155950.88228751809</v>
      </c>
      <c r="L36" s="270"/>
      <c r="M36" s="271">
        <v>600</v>
      </c>
      <c r="N36" s="272">
        <f>K36/M36</f>
        <v>259.91813714586351</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600</v>
      </c>
      <c r="N37" s="272">
        <f>K37/M37</f>
        <v>114.503460460753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375.09495228081317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52001.387304800584</v>
      </c>
      <c r="N48" s="272">
        <f>K48*M48</f>
        <v>247.00658969780278</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1611.0504368241</v>
      </c>
      <c r="N49" s="272">
        <f>K49*M49</f>
        <v>1721.8101543557566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1968.8167440535594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930.68569670175202</v>
      </c>
      <c r="M58" s="910"/>
      <c r="N58" s="287">
        <f>K58*L58</f>
        <v>4.4207570593333223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4.4207570593333223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2415.6679208133746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483.13358416267494</v>
      </c>
      <c r="M83" s="858"/>
      <c r="N83" s="51"/>
    </row>
    <row r="84" spans="1:14">
      <c r="B84" s="89" t="s">
        <v>973</v>
      </c>
      <c r="C84" s="90"/>
      <c r="D84" s="90"/>
      <c r="E84" s="90"/>
      <c r="F84" s="90"/>
      <c r="G84" s="90"/>
      <c r="H84" s="90"/>
      <c r="I84" s="87"/>
      <c r="J84" s="88"/>
      <c r="K84" s="304">
        <v>0.05</v>
      </c>
      <c r="L84" s="857">
        <f>N78*K84</f>
        <v>120.78339604066873</v>
      </c>
      <c r="M84" s="858"/>
      <c r="N84" s="51"/>
    </row>
    <row r="85" spans="1:14" ht="15.75" thickBot="1">
      <c r="B85" s="91" t="s">
        <v>974</v>
      </c>
      <c r="C85" s="92"/>
      <c r="D85" s="92"/>
      <c r="E85" s="92"/>
      <c r="F85" s="92"/>
      <c r="G85" s="92"/>
      <c r="H85" s="92"/>
      <c r="I85" s="93"/>
      <c r="J85" s="94"/>
      <c r="K85" s="305">
        <v>0.05</v>
      </c>
      <c r="L85" s="859">
        <f>N78*K85</f>
        <v>120.78339604066873</v>
      </c>
      <c r="M85" s="860"/>
      <c r="N85" s="51"/>
    </row>
    <row r="86" spans="1:14" ht="15.75" thickBot="1">
      <c r="B86" s="822" t="s">
        <v>953</v>
      </c>
      <c r="C86" s="823"/>
      <c r="D86" s="823"/>
      <c r="E86" s="823"/>
      <c r="F86" s="823"/>
      <c r="G86" s="823"/>
      <c r="H86" s="823"/>
      <c r="I86" s="823"/>
      <c r="J86" s="823"/>
      <c r="K86" s="823"/>
      <c r="L86" s="823"/>
      <c r="M86" s="824"/>
      <c r="N86" s="52">
        <f>L83+L84+L85</f>
        <v>724.70037624401243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3140.3682970573873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290</v>
      </c>
      <c r="B37" s="871" t="str">
        <f>VLOOKUP(A37,EQUIPOS!A7:D154,3,FALSE)</f>
        <v>Planta trituradora</v>
      </c>
      <c r="C37" s="872"/>
      <c r="D37" s="872"/>
      <c r="E37" s="872"/>
      <c r="F37" s="872"/>
      <c r="G37" s="872"/>
      <c r="H37" s="873"/>
      <c r="I37" s="267"/>
      <c r="J37" s="268"/>
      <c r="K37" s="269">
        <f>VLOOKUP(A37,EQUIPOS!A7:D164,4,FALSE)</f>
        <v>463262.71671993734</v>
      </c>
      <c r="L37" s="270"/>
      <c r="M37" s="271">
        <v>30</v>
      </c>
      <c r="N37" s="272">
        <f t="shared" ref="N37:N43" si="0">K37/M37</f>
        <v>15442.090557331245</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90731.177237775759</v>
      </c>
      <c r="L38" s="270"/>
      <c r="M38" s="271">
        <v>9</v>
      </c>
      <c r="N38" s="272">
        <f t="shared" si="0"/>
        <v>10081.241915308417</v>
      </c>
    </row>
    <row r="39" spans="1:14">
      <c r="A39" t="s">
        <v>173</v>
      </c>
      <c r="B39" s="871" t="str">
        <f>VLOOKUP(A39,EQUIPOS!A9:D154,3,FALSE)</f>
        <v>Compactador neumático de Potencia 70 HP, peso de 13 ton</v>
      </c>
      <c r="C39" s="872"/>
      <c r="D39" s="872"/>
      <c r="E39" s="872"/>
      <c r="F39" s="872"/>
      <c r="G39" s="872"/>
      <c r="H39" s="873"/>
      <c r="I39" s="267"/>
      <c r="J39" s="268"/>
      <c r="K39" s="269">
        <f>VLOOKUP(A39,EQUIPOS!A9:D166,4,FALSE)</f>
        <v>128091.07374744811</v>
      </c>
      <c r="L39" s="270"/>
      <c r="M39" s="271">
        <v>9</v>
      </c>
      <c r="N39" s="272">
        <f t="shared" si="0"/>
        <v>14232.341527494234</v>
      </c>
    </row>
    <row r="40" spans="1:14">
      <c r="A40" t="s">
        <v>286</v>
      </c>
      <c r="B40" s="871" t="str">
        <f>VLOOKUP(A40,EQUIPOS!A10:D154,3,FALSE)</f>
        <v>Planta de asfalto en frio</v>
      </c>
      <c r="C40" s="872"/>
      <c r="D40" s="872"/>
      <c r="E40" s="872"/>
      <c r="F40" s="872"/>
      <c r="G40" s="872"/>
      <c r="H40" s="873"/>
      <c r="I40" s="267"/>
      <c r="J40" s="268"/>
      <c r="K40" s="269">
        <f>VLOOKUP(A40,EQUIPOS!A10:D167,4,FALSE)</f>
        <v>245507.89134927557</v>
      </c>
      <c r="L40" s="270"/>
      <c r="M40" s="271">
        <v>9</v>
      </c>
      <c r="N40" s="272">
        <f t="shared" si="0"/>
        <v>27278.65459436395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9</v>
      </c>
      <c r="N42" s="272">
        <f t="shared" si="0"/>
        <v>21348.512291241354</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9</v>
      </c>
      <c r="N43" s="272">
        <f t="shared" si="0"/>
        <v>6878.9650716222141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N77*M46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104239.39196801583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47.214229804017251</v>
      </c>
      <c r="N54" s="272">
        <f>K54*M54</f>
        <v>1180.3557451004312</v>
      </c>
    </row>
    <row r="55" spans="1:14" ht="15.75" thickBot="1">
      <c r="B55" s="43"/>
      <c r="C55" s="281"/>
      <c r="D55" s="281"/>
      <c r="E55" s="281"/>
      <c r="F55" s="281"/>
      <c r="G55" s="281"/>
      <c r="H55" s="281"/>
      <c r="I55" s="268"/>
      <c r="J55" s="224"/>
      <c r="K55" s="282"/>
      <c r="L55" s="267"/>
      <c r="M55" s="283"/>
      <c r="N55" s="284"/>
    </row>
    <row r="56" spans="1:14" ht="15.75" thickBot="1">
      <c r="B56" s="822" t="s">
        <v>953</v>
      </c>
      <c r="C56" s="823"/>
      <c r="D56" s="823"/>
      <c r="E56" s="823"/>
      <c r="F56" s="823"/>
      <c r="G56" s="823"/>
      <c r="H56" s="823"/>
      <c r="I56" s="823"/>
      <c r="J56" s="823"/>
      <c r="K56" s="823"/>
      <c r="L56" s="823"/>
      <c r="M56" s="824"/>
      <c r="N56" s="394">
        <f>SUM(N53:N55)</f>
        <v>82922.243680605112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09">
        <f>VLOOKUP(A61,TRANSPORTE!A5:D117,4,FALSE)</f>
        <v>1224.8662416957106</v>
      </c>
      <c r="M61" s="910"/>
      <c r="N61" s="287">
        <f>K61*L61</f>
        <v>1531.0828021196382</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09">
        <f>VLOOKUP(A62,TRANSPORTE!A6:D117,4,FALSE)</f>
        <v>1224.8662416957106</v>
      </c>
      <c r="M62" s="910"/>
      <c r="N62" s="287">
        <f>K62*L62</f>
        <v>1714.8127383739948</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3245.8955404936332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SUM(N72:N76)</f>
        <v>9718.9390143891651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N48+N56+N67+N77</f>
        <v>200126.47020350373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40025.294040700748</v>
      </c>
      <c r="M84" s="858"/>
      <c r="N84" s="51"/>
    </row>
    <row r="85" spans="1:14">
      <c r="B85" s="89" t="s">
        <v>973</v>
      </c>
      <c r="C85" s="90"/>
      <c r="D85" s="90"/>
      <c r="E85" s="90"/>
      <c r="F85" s="90"/>
      <c r="G85" s="90"/>
      <c r="H85" s="90"/>
      <c r="I85" s="87"/>
      <c r="J85" s="88"/>
      <c r="K85" s="304">
        <v>0.05</v>
      </c>
      <c r="L85" s="857">
        <f>N79*K85</f>
        <v>10006.323510175187</v>
      </c>
      <c r="M85" s="858"/>
      <c r="N85" s="51"/>
    </row>
    <row r="86" spans="1:14" ht="15.75" thickBot="1">
      <c r="B86" s="91" t="s">
        <v>974</v>
      </c>
      <c r="C86" s="92"/>
      <c r="D86" s="92"/>
      <c r="E86" s="92"/>
      <c r="F86" s="92"/>
      <c r="G86" s="92"/>
      <c r="H86" s="92"/>
      <c r="I86" s="93"/>
      <c r="J86" s="94"/>
      <c r="K86" s="305">
        <v>0.05</v>
      </c>
      <c r="L86" s="859">
        <f>N79*K86</f>
        <v>10006.323510175187</v>
      </c>
      <c r="M86" s="860"/>
      <c r="N86" s="51"/>
    </row>
    <row r="87" spans="1:14" ht="15.75" thickBot="1">
      <c r="B87" s="822" t="s">
        <v>953</v>
      </c>
      <c r="C87" s="823"/>
      <c r="D87" s="823"/>
      <c r="E87" s="823"/>
      <c r="F87" s="823"/>
      <c r="G87" s="823"/>
      <c r="H87" s="823"/>
      <c r="I87" s="823"/>
      <c r="J87" s="823"/>
      <c r="K87" s="823"/>
      <c r="L87" s="823"/>
      <c r="M87" s="824"/>
      <c r="N87" s="52">
        <f>L84+L85+L86</f>
        <v>60037.941061051119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260164.41126455486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90731.177237775759</v>
      </c>
      <c r="L37" s="270"/>
      <c r="M37" s="271">
        <v>9</v>
      </c>
      <c r="N37" s="272">
        <f t="shared" ref="N37:N43" si="0">K37/M37</f>
        <v>10081.241915308417</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128091.07374744811</v>
      </c>
      <c r="L38" s="270"/>
      <c r="M38" s="271">
        <v>9</v>
      </c>
      <c r="N38" s="272">
        <f t="shared" si="0"/>
        <v>14232.341527494234</v>
      </c>
    </row>
    <row r="39" spans="1:14">
      <c r="A39" t="s">
        <v>286</v>
      </c>
      <c r="B39" s="871" t="str">
        <f>VLOOKUP(A39,EQUIPOS!A9:D154,3,FALSE)</f>
        <v>Planta de asfalto en frio</v>
      </c>
      <c r="C39" s="872"/>
      <c r="D39" s="872"/>
      <c r="E39" s="872"/>
      <c r="F39" s="872"/>
      <c r="G39" s="872"/>
      <c r="H39" s="873"/>
      <c r="I39" s="267"/>
      <c r="J39" s="268"/>
      <c r="K39" s="269">
        <f>VLOOKUP(A39,EQUIPOS!A9:D166,4,FALSE)</f>
        <v>245507.89134927557</v>
      </c>
      <c r="L39" s="270"/>
      <c r="M39" s="271">
        <v>9</v>
      </c>
      <c r="N39" s="272">
        <f t="shared" si="0"/>
        <v>27278.65459436395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9</v>
      </c>
      <c r="N42" s="272">
        <f t="shared" si="0"/>
        <v>21348.512291241354</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9</v>
      </c>
      <c r="N43" s="272">
        <f t="shared" si="0"/>
        <v>6878.9650716222141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971.8939014389166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104239.39196801583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09">
        <f>VLOOKUP(A65,TRANSPORTE!A6:D117,4,FALSE)</f>
        <v>1224.8662416957106</v>
      </c>
      <c r="M65" s="910"/>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3245.8955404936332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200126.47020350373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40025.294040700748</v>
      </c>
      <c r="M88" s="858"/>
      <c r="N88" s="51"/>
    </row>
    <row r="89" spans="1:14">
      <c r="B89" s="89" t="s">
        <v>973</v>
      </c>
      <c r="C89" s="90"/>
      <c r="D89" s="90"/>
      <c r="E89" s="90"/>
      <c r="F89" s="90"/>
      <c r="G89" s="90"/>
      <c r="H89" s="90"/>
      <c r="I89" s="87"/>
      <c r="J89" s="88"/>
      <c r="K89" s="304">
        <v>0.05</v>
      </c>
      <c r="L89" s="857">
        <f>N83*K89</f>
        <v>10006.323510175187</v>
      </c>
      <c r="M89" s="858"/>
      <c r="N89" s="51"/>
    </row>
    <row r="90" spans="1:14" ht="15.75" thickBot="1">
      <c r="B90" s="91" t="s">
        <v>974</v>
      </c>
      <c r="C90" s="92"/>
      <c r="D90" s="92"/>
      <c r="E90" s="92"/>
      <c r="F90" s="92"/>
      <c r="G90" s="92"/>
      <c r="H90" s="92"/>
      <c r="I90" s="93"/>
      <c r="J90" s="94"/>
      <c r="K90" s="305">
        <v>0.05</v>
      </c>
      <c r="L90" s="859">
        <f>N83*K90</f>
        <v>10006.323510175187</v>
      </c>
      <c r="M90" s="860"/>
      <c r="N90" s="51"/>
    </row>
    <row r="91" spans="1:14" ht="15.75" thickBot="1">
      <c r="B91" s="822" t="s">
        <v>953</v>
      </c>
      <c r="C91" s="823"/>
      <c r="D91" s="823"/>
      <c r="E91" s="823"/>
      <c r="F91" s="823"/>
      <c r="G91" s="823"/>
      <c r="H91" s="823"/>
      <c r="I91" s="823"/>
      <c r="J91" s="823"/>
      <c r="K91" s="823"/>
      <c r="L91" s="823"/>
      <c r="M91" s="824"/>
      <c r="N91" s="52">
        <f>L88+L89+L90</f>
        <v>60037.941061051119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260164.41126455486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90731.177237775759</v>
      </c>
      <c r="L37" s="270"/>
      <c r="M37" s="271">
        <v>9</v>
      </c>
      <c r="N37" s="272">
        <f t="shared" ref="N37:N43" si="0">K37/M37</f>
        <v>10081.241915308417</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128091.07374744811</v>
      </c>
      <c r="L38" s="270"/>
      <c r="M38" s="271">
        <v>9</v>
      </c>
      <c r="N38" s="272">
        <f t="shared" si="0"/>
        <v>14232.341527494234</v>
      </c>
    </row>
    <row r="39" spans="1:14">
      <c r="A39" t="s">
        <v>286</v>
      </c>
      <c r="B39" s="871" t="str">
        <f>VLOOKUP(A39,EQUIPOS!A9:D154,3,FALSE)</f>
        <v>Planta de asfalto en frio</v>
      </c>
      <c r="C39" s="872"/>
      <c r="D39" s="872"/>
      <c r="E39" s="872"/>
      <c r="F39" s="872"/>
      <c r="G39" s="872"/>
      <c r="H39" s="873"/>
      <c r="I39" s="267"/>
      <c r="J39" s="268"/>
      <c r="K39" s="269">
        <f>VLOOKUP(A39,EQUIPOS!A9:D166,4,FALSE)</f>
        <v>245507.89134927557</v>
      </c>
      <c r="L39" s="270"/>
      <c r="M39" s="271">
        <v>9</v>
      </c>
      <c r="N39" s="272">
        <f t="shared" si="0"/>
        <v>27278.65459436395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9</v>
      </c>
      <c r="N42" s="272">
        <f t="shared" si="0"/>
        <v>21348.512291241354</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9</v>
      </c>
      <c r="N43" s="272">
        <f t="shared" si="0"/>
        <v>6878.9650716222141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971.8939014389166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104239.39196801583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411">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09">
        <f>VLOOKUP(A64,TRANSPORTE!A5:D117,4,FALSE)</f>
        <v>1224.8662416957106</v>
      </c>
      <c r="M64" s="910"/>
      <c r="N64" s="287">
        <f>K64*L64</f>
        <v>1714.8127383739948</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09">
        <f>VLOOKUP(A65,TRANSPORTE!A6:D117,4,FALSE)</f>
        <v>1224.8662416957106</v>
      </c>
      <c r="M65" s="910"/>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3245.8955404936332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200126.47020350373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40025.294040700748</v>
      </c>
      <c r="M88" s="858"/>
      <c r="N88" s="51"/>
    </row>
    <row r="89" spans="1:14">
      <c r="B89" s="89" t="s">
        <v>973</v>
      </c>
      <c r="C89" s="90"/>
      <c r="D89" s="90"/>
      <c r="E89" s="90"/>
      <c r="F89" s="90"/>
      <c r="G89" s="90"/>
      <c r="H89" s="90"/>
      <c r="I89" s="87"/>
      <c r="J89" s="88"/>
      <c r="K89" s="304">
        <v>0.05</v>
      </c>
      <c r="L89" s="857">
        <f>N83*K89</f>
        <v>10006.323510175187</v>
      </c>
      <c r="M89" s="858"/>
      <c r="N89" s="51"/>
    </row>
    <row r="90" spans="1:14" ht="15.75" thickBot="1">
      <c r="B90" s="91" t="s">
        <v>974</v>
      </c>
      <c r="C90" s="92"/>
      <c r="D90" s="92"/>
      <c r="E90" s="92"/>
      <c r="F90" s="92"/>
      <c r="G90" s="92"/>
      <c r="H90" s="92"/>
      <c r="I90" s="93"/>
      <c r="J90" s="94"/>
      <c r="K90" s="305">
        <v>0.05</v>
      </c>
      <c r="L90" s="859">
        <f>N83*K90</f>
        <v>10006.323510175187</v>
      </c>
      <c r="M90" s="860"/>
      <c r="N90" s="51"/>
    </row>
    <row r="91" spans="1:14" ht="15.75" thickBot="1">
      <c r="B91" s="822" t="s">
        <v>953</v>
      </c>
      <c r="C91" s="823"/>
      <c r="D91" s="823"/>
      <c r="E91" s="823"/>
      <c r="F91" s="823"/>
      <c r="G91" s="823"/>
      <c r="H91" s="823"/>
      <c r="I91" s="823"/>
      <c r="J91" s="823"/>
      <c r="K91" s="823"/>
      <c r="L91" s="823"/>
      <c r="M91" s="824"/>
      <c r="N91" s="52">
        <f>L88+L89+L90</f>
        <v>60037.941061051119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52">
        <f>N83+N91</f>
        <v>260164.41126455486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90731.177237775759</v>
      </c>
      <c r="L37" s="270"/>
      <c r="M37" s="271">
        <v>7</v>
      </c>
      <c r="N37" s="272">
        <f t="shared" ref="N37:N43" si="0">K37/M37</f>
        <v>12961.59674825368</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128091.07374744811</v>
      </c>
      <c r="L38" s="270"/>
      <c r="M38" s="271">
        <v>7</v>
      </c>
      <c r="N38" s="272">
        <f t="shared" si="0"/>
        <v>18298.724821064017</v>
      </c>
    </row>
    <row r="39" spans="1:14">
      <c r="A39" t="s">
        <v>286</v>
      </c>
      <c r="B39" s="871" t="str">
        <f>VLOOKUP(A39,EQUIPOS!A9:D154,3,FALSE)</f>
        <v>Planta de asfalto en frio</v>
      </c>
      <c r="C39" s="872"/>
      <c r="D39" s="872"/>
      <c r="E39" s="872"/>
      <c r="F39" s="872"/>
      <c r="G39" s="872"/>
      <c r="H39" s="873"/>
      <c r="I39" s="267"/>
      <c r="J39" s="268"/>
      <c r="K39" s="269">
        <f>VLOOKUP(A39,EQUIPOS!A9:D166,4,FALSE)</f>
        <v>245507.89134927557</v>
      </c>
      <c r="L39" s="270"/>
      <c r="M39" s="271">
        <v>9</v>
      </c>
      <c r="N39" s="272">
        <f t="shared" si="0"/>
        <v>27278.65459436395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7</v>
      </c>
      <c r="N42" s="272">
        <f t="shared" si="0"/>
        <v>27448.087231596026</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9</v>
      </c>
      <c r="N43" s="272">
        <f t="shared" si="0"/>
        <v>6878.9650716222141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1110.7358873587618</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117424.5470208054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1224.8662416957106</v>
      </c>
      <c r="N65" s="412">
        <f>K65*M65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3245.8955404936332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11107.358873587618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214700.04511549175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42940.009023098355</v>
      </c>
      <c r="M88" s="858"/>
      <c r="N88" s="51"/>
    </row>
    <row r="89" spans="1:14">
      <c r="B89" s="89" t="s">
        <v>973</v>
      </c>
      <c r="C89" s="90"/>
      <c r="D89" s="90"/>
      <c r="E89" s="90"/>
      <c r="F89" s="90"/>
      <c r="G89" s="90"/>
      <c r="H89" s="90"/>
      <c r="I89" s="87"/>
      <c r="J89" s="88"/>
      <c r="K89" s="304">
        <v>0.05</v>
      </c>
      <c r="L89" s="857">
        <f>N83*K89</f>
        <v>10735.002255774589</v>
      </c>
      <c r="M89" s="858"/>
      <c r="N89" s="51"/>
    </row>
    <row r="90" spans="1:14" ht="15.75" thickBot="1">
      <c r="B90" s="91" t="s">
        <v>974</v>
      </c>
      <c r="C90" s="92"/>
      <c r="D90" s="92"/>
      <c r="E90" s="92"/>
      <c r="F90" s="92"/>
      <c r="G90" s="92"/>
      <c r="H90" s="92"/>
      <c r="I90" s="93"/>
      <c r="J90" s="94"/>
      <c r="K90" s="305">
        <v>0.05</v>
      </c>
      <c r="L90" s="859">
        <f>N83*K90</f>
        <v>10735.002255774589</v>
      </c>
      <c r="M90" s="860"/>
      <c r="N90" s="51"/>
    </row>
    <row r="91" spans="1:14" ht="15.75" thickBot="1">
      <c r="B91" s="822" t="s">
        <v>953</v>
      </c>
      <c r="C91" s="823"/>
      <c r="D91" s="823"/>
      <c r="E91" s="823"/>
      <c r="F91" s="823"/>
      <c r="G91" s="823"/>
      <c r="H91" s="823"/>
      <c r="I91" s="823"/>
      <c r="J91" s="823"/>
      <c r="K91" s="823"/>
      <c r="L91" s="823"/>
      <c r="M91" s="824"/>
      <c r="N91" s="52">
        <f>L88+L89+L90</f>
        <v>64410.013534647536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279110.05865013931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9</v>
      </c>
      <c r="N37" s="272">
        <f t="shared" ref="N37:N43" si="0">K37/M37</f>
        <v>14232.341527494234</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90731.177237775759</v>
      </c>
      <c r="L38" s="270"/>
      <c r="M38" s="271">
        <v>9</v>
      </c>
      <c r="N38" s="272">
        <f t="shared" si="0"/>
        <v>10081.241915308417</v>
      </c>
    </row>
    <row r="39" spans="1:14">
      <c r="A39" t="s">
        <v>286</v>
      </c>
      <c r="B39" s="871" t="str">
        <f>VLOOKUP(A39,EQUIPOS!A9:D154,3,FALSE)</f>
        <v>Planta de asfalto en frio</v>
      </c>
      <c r="C39" s="872"/>
      <c r="D39" s="872"/>
      <c r="E39" s="872"/>
      <c r="F39" s="872"/>
      <c r="G39" s="872"/>
      <c r="H39" s="873"/>
      <c r="I39" s="267"/>
      <c r="J39" s="268"/>
      <c r="K39" s="269">
        <f>VLOOKUP(A39,EQUIPOS!A9:D166,4,FALSE)</f>
        <v>245507.89134927557</v>
      </c>
      <c r="L39" s="270"/>
      <c r="M39" s="271">
        <v>9</v>
      </c>
      <c r="N39" s="272">
        <f t="shared" si="0"/>
        <v>27278.65459436395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9</v>
      </c>
      <c r="N42" s="272">
        <f t="shared" si="0"/>
        <v>21348.512291241354</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9</v>
      </c>
      <c r="N43" s="272">
        <f t="shared" si="0"/>
        <v>6878.9650716222141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104239.39196801583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09">
        <f>VLOOKUP(A65,TRANSPORTE!A6:D117,4,FALSE)</f>
        <v>930.68569670175202</v>
      </c>
      <c r="M65" s="910"/>
      <c r="N65" s="287">
        <f>K65*L65</f>
        <v>1163.35712087719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2878.1698592511848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199758.74452226132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39951.748904452266</v>
      </c>
      <c r="M88" s="858"/>
      <c r="N88" s="51"/>
    </row>
    <row r="89" spans="1:14">
      <c r="B89" s="89" t="s">
        <v>973</v>
      </c>
      <c r="C89" s="90"/>
      <c r="D89" s="90"/>
      <c r="E89" s="90"/>
      <c r="F89" s="90"/>
      <c r="G89" s="90"/>
      <c r="H89" s="90"/>
      <c r="I89" s="87"/>
      <c r="J89" s="88"/>
      <c r="K89" s="304">
        <v>0.05</v>
      </c>
      <c r="L89" s="857">
        <f>N83*K89</f>
        <v>9987.9372261130666</v>
      </c>
      <c r="M89" s="858"/>
      <c r="N89" s="51"/>
    </row>
    <row r="90" spans="1:14" ht="15.75" thickBot="1">
      <c r="B90" s="91" t="s">
        <v>974</v>
      </c>
      <c r="C90" s="92"/>
      <c r="D90" s="92"/>
      <c r="E90" s="92"/>
      <c r="F90" s="92"/>
      <c r="G90" s="92"/>
      <c r="H90" s="92"/>
      <c r="I90" s="93"/>
      <c r="J90" s="94"/>
      <c r="K90" s="305">
        <v>0.05</v>
      </c>
      <c r="L90" s="859">
        <f>N83*K90</f>
        <v>9987.9372261130666</v>
      </c>
      <c r="M90" s="860"/>
      <c r="N90" s="51"/>
    </row>
    <row r="91" spans="1:14" ht="15.75" thickBot="1">
      <c r="B91" s="822" t="s">
        <v>953</v>
      </c>
      <c r="C91" s="823"/>
      <c r="D91" s="823"/>
      <c r="E91" s="823"/>
      <c r="F91" s="823"/>
      <c r="G91" s="823"/>
      <c r="H91" s="823"/>
      <c r="I91" s="823"/>
      <c r="J91" s="823"/>
      <c r="K91" s="823"/>
      <c r="L91" s="823"/>
      <c r="M91" s="824"/>
      <c r="N91" s="52">
        <f>L88+L89+L90</f>
        <v>59927.623356678392</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259686.36787893972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9</v>
      </c>
      <c r="N37" s="272">
        <f t="shared" ref="N37:N43" si="0">K37/M37</f>
        <v>14232.341527494234</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90731.177237775759</v>
      </c>
      <c r="L38" s="270"/>
      <c r="M38" s="271">
        <v>9</v>
      </c>
      <c r="N38" s="272">
        <f t="shared" si="0"/>
        <v>10081.241915308417</v>
      </c>
    </row>
    <row r="39" spans="1:14">
      <c r="A39" t="s">
        <v>286</v>
      </c>
      <c r="B39" s="871" t="str">
        <f>VLOOKUP(A39,EQUIPOS!A9:D154,3,FALSE)</f>
        <v>Planta de asfalto en frio</v>
      </c>
      <c r="C39" s="872"/>
      <c r="D39" s="872"/>
      <c r="E39" s="872"/>
      <c r="F39" s="872"/>
      <c r="G39" s="872"/>
      <c r="H39" s="873"/>
      <c r="I39" s="267"/>
      <c r="J39" s="268"/>
      <c r="K39" s="269">
        <f>VLOOKUP(A39,EQUIPOS!A9:D166,4,FALSE)</f>
        <v>245507.89134927557</v>
      </c>
      <c r="L39" s="270"/>
      <c r="M39" s="271">
        <v>9</v>
      </c>
      <c r="N39" s="272">
        <f t="shared" si="0"/>
        <v>27278.65459436395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9</v>
      </c>
      <c r="N42" s="272">
        <f t="shared" si="0"/>
        <v>21348.512291241354</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9</v>
      </c>
      <c r="N43" s="272">
        <f t="shared" si="0"/>
        <v>6878.9650716222141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104239.39196801583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09">
        <f>VLOOKUP(A64,TRANSPORTE!A6:D117,4,FALSE)</f>
        <v>1224.8662416957106</v>
      </c>
      <c r="M64" s="910"/>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3245.8955404936332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200126.47020350373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40025.294040700748</v>
      </c>
      <c r="M87" s="858"/>
      <c r="N87" s="51"/>
    </row>
    <row r="88" spans="1:14">
      <c r="B88" s="89" t="s">
        <v>973</v>
      </c>
      <c r="C88" s="90"/>
      <c r="D88" s="90"/>
      <c r="E88" s="90"/>
      <c r="F88" s="90"/>
      <c r="G88" s="90"/>
      <c r="H88" s="90"/>
      <c r="I88" s="87"/>
      <c r="J88" s="88"/>
      <c r="K88" s="304">
        <v>0.05</v>
      </c>
      <c r="L88" s="857">
        <f>N82*K88</f>
        <v>10006.323510175187</v>
      </c>
      <c r="M88" s="858"/>
      <c r="N88" s="51"/>
    </row>
    <row r="89" spans="1:14" ht="15.75" thickBot="1">
      <c r="B89" s="91" t="s">
        <v>974</v>
      </c>
      <c r="C89" s="92"/>
      <c r="D89" s="92"/>
      <c r="E89" s="92"/>
      <c r="F89" s="92"/>
      <c r="G89" s="92"/>
      <c r="H89" s="92"/>
      <c r="I89" s="93"/>
      <c r="J89" s="94"/>
      <c r="K89" s="305">
        <v>0.05</v>
      </c>
      <c r="L89" s="859">
        <f>N82*K89</f>
        <v>10006.323510175187</v>
      </c>
      <c r="M89" s="860"/>
      <c r="N89" s="51"/>
    </row>
    <row r="90" spans="1:14" ht="15.75" thickBot="1">
      <c r="B90" s="822" t="s">
        <v>953</v>
      </c>
      <c r="C90" s="823"/>
      <c r="D90" s="823"/>
      <c r="E90" s="823"/>
      <c r="F90" s="823"/>
      <c r="G90" s="823"/>
      <c r="H90" s="823"/>
      <c r="I90" s="823"/>
      <c r="J90" s="823"/>
      <c r="K90" s="823"/>
      <c r="L90" s="823"/>
      <c r="M90" s="824"/>
      <c r="N90" s="52">
        <f>L87+L88+L89</f>
        <v>60037.941061051119</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260164.41126455486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9</v>
      </c>
      <c r="N37" s="272">
        <f t="shared" ref="N37:N43" si="0">K37/M37</f>
        <v>14232.341527494234</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90731.177237775759</v>
      </c>
      <c r="L38" s="270"/>
      <c r="M38" s="271">
        <v>9</v>
      </c>
      <c r="N38" s="272">
        <f t="shared" si="0"/>
        <v>10081.241915308417</v>
      </c>
    </row>
    <row r="39" spans="1:14">
      <c r="A39" t="s">
        <v>286</v>
      </c>
      <c r="B39" s="871" t="str">
        <f>VLOOKUP(A39,EQUIPOS!A9:D154,3,FALSE)</f>
        <v>Planta de asfalto en frio</v>
      </c>
      <c r="C39" s="872"/>
      <c r="D39" s="872"/>
      <c r="E39" s="872"/>
      <c r="F39" s="872"/>
      <c r="G39" s="872"/>
      <c r="H39" s="873"/>
      <c r="I39" s="267"/>
      <c r="J39" s="268"/>
      <c r="K39" s="269">
        <f>VLOOKUP(A39,EQUIPOS!A9:D166,4,FALSE)</f>
        <v>245507.89134927557</v>
      </c>
      <c r="L39" s="270"/>
      <c r="M39" s="271">
        <v>9</v>
      </c>
      <c r="N39" s="272">
        <f t="shared" si="0"/>
        <v>27278.65459436395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9</v>
      </c>
      <c r="N42" s="272">
        <f t="shared" si="0"/>
        <v>21348.512291241354</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9</v>
      </c>
      <c r="N43" s="272">
        <f t="shared" si="0"/>
        <v>6878.9650716222141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104239.39196801583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09">
        <f>VLOOKUP(A65,TRANSPORTE!A6:D117,4,FALSE)</f>
        <v>1531.0828021196382</v>
      </c>
      <c r="M65" s="910"/>
      <c r="N65" s="287">
        <f>K65*L65</f>
        <v>1913.8535026495479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3628.6662410235426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200509.24090403365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40101.84818080673</v>
      </c>
      <c r="M88" s="858"/>
      <c r="N88" s="51"/>
    </row>
    <row r="89" spans="1:14">
      <c r="B89" s="89" t="s">
        <v>973</v>
      </c>
      <c r="C89" s="90"/>
      <c r="D89" s="90"/>
      <c r="E89" s="90"/>
      <c r="F89" s="90"/>
      <c r="G89" s="90"/>
      <c r="H89" s="90"/>
      <c r="I89" s="87"/>
      <c r="J89" s="88"/>
      <c r="K89" s="304">
        <v>0.05</v>
      </c>
      <c r="L89" s="857">
        <f>N83*K89</f>
        <v>10025.462045201682</v>
      </c>
      <c r="M89" s="858"/>
      <c r="N89" s="51"/>
    </row>
    <row r="90" spans="1:14" ht="15.75" thickBot="1">
      <c r="B90" s="91" t="s">
        <v>974</v>
      </c>
      <c r="C90" s="92"/>
      <c r="D90" s="92"/>
      <c r="E90" s="92"/>
      <c r="F90" s="92"/>
      <c r="G90" s="92"/>
      <c r="H90" s="92"/>
      <c r="I90" s="93"/>
      <c r="J90" s="94"/>
      <c r="K90" s="305">
        <v>0.05</v>
      </c>
      <c r="L90" s="859">
        <f>N83*K90</f>
        <v>10025.462045201682</v>
      </c>
      <c r="M90" s="860"/>
      <c r="N90" s="51"/>
    </row>
    <row r="91" spans="1:14" ht="15.75" thickBot="1">
      <c r="B91" s="822" t="s">
        <v>953</v>
      </c>
      <c r="C91" s="823"/>
      <c r="D91" s="823"/>
      <c r="E91" s="823"/>
      <c r="F91" s="823"/>
      <c r="G91" s="823"/>
      <c r="H91" s="823"/>
      <c r="I91" s="823"/>
      <c r="J91" s="823"/>
      <c r="K91" s="823"/>
      <c r="L91" s="823"/>
      <c r="M91" s="824"/>
      <c r="N91" s="52">
        <f>L88+L89+L90</f>
        <v>60152.772271210095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260662.01317524374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7</v>
      </c>
      <c r="N37" s="272">
        <f t="shared" ref="N37:N43" si="0">K37/M37</f>
        <v>18298.724821064017</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90731.177237775759</v>
      </c>
      <c r="L38" s="270"/>
      <c r="M38" s="271">
        <v>7</v>
      </c>
      <c r="N38" s="272">
        <f t="shared" si="0"/>
        <v>12961.59674825368</v>
      </c>
    </row>
    <row r="39" spans="1:14">
      <c r="A39" t="s">
        <v>286</v>
      </c>
      <c r="B39" s="871" t="str">
        <f>VLOOKUP(A39,EQUIPOS!A9:D154,3,FALSE)</f>
        <v>Planta de asfalto en frio</v>
      </c>
      <c r="C39" s="872"/>
      <c r="D39" s="872"/>
      <c r="E39" s="872"/>
      <c r="F39" s="872"/>
      <c r="G39" s="872"/>
      <c r="H39" s="873"/>
      <c r="I39" s="267"/>
      <c r="J39" s="268"/>
      <c r="K39" s="269">
        <f>VLOOKUP(A39,EQUIPOS!A9:D166,4,FALSE)</f>
        <v>245507.89134927557</v>
      </c>
      <c r="L39" s="270"/>
      <c r="M39" s="271">
        <v>9</v>
      </c>
      <c r="N39" s="272">
        <f t="shared" si="0"/>
        <v>27278.65459436395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7</v>
      </c>
      <c r="N42" s="272">
        <f t="shared" si="0"/>
        <v>27448.087231596026</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9</v>
      </c>
      <c r="N43" s="272">
        <f t="shared" si="0"/>
        <v>6878.9650716222141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1110.7358873587618</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117424.5470208054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09">
        <f>VLOOKUP(A64,TRANSPORTE!A6:D117,4,FALSE)</f>
        <v>1531.0828021196382</v>
      </c>
      <c r="M64" s="910"/>
      <c r="N64" s="287">
        <f>K64*L64</f>
        <v>1913.8535026495479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3628.6662410235426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11107.358873587618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215082.81581602167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43016.563163204337</v>
      </c>
      <c r="M87" s="858"/>
      <c r="N87" s="51"/>
    </row>
    <row r="88" spans="1:14">
      <c r="B88" s="89" t="s">
        <v>973</v>
      </c>
      <c r="C88" s="90"/>
      <c r="D88" s="90"/>
      <c r="E88" s="90"/>
      <c r="F88" s="90"/>
      <c r="G88" s="90"/>
      <c r="H88" s="90"/>
      <c r="I88" s="87"/>
      <c r="J88" s="88"/>
      <c r="K88" s="304">
        <v>0.05</v>
      </c>
      <c r="L88" s="857">
        <f>N82*K88</f>
        <v>10754.140790801084</v>
      </c>
      <c r="M88" s="858"/>
      <c r="N88" s="51"/>
    </row>
    <row r="89" spans="1:14" ht="15.75" thickBot="1">
      <c r="B89" s="91" t="s">
        <v>974</v>
      </c>
      <c r="C89" s="92"/>
      <c r="D89" s="92"/>
      <c r="E89" s="92"/>
      <c r="F89" s="92"/>
      <c r="G89" s="92"/>
      <c r="H89" s="92"/>
      <c r="I89" s="93"/>
      <c r="J89" s="94"/>
      <c r="K89" s="305">
        <v>0.05</v>
      </c>
      <c r="L89" s="859">
        <f>N82*K89</f>
        <v>10754.140790801084</v>
      </c>
      <c r="M89" s="860"/>
      <c r="N89" s="51"/>
    </row>
    <row r="90" spans="1:14" ht="15.75" thickBot="1">
      <c r="B90" s="822" t="s">
        <v>953</v>
      </c>
      <c r="C90" s="823"/>
      <c r="D90" s="823"/>
      <c r="E90" s="823"/>
      <c r="F90" s="823"/>
      <c r="G90" s="823"/>
      <c r="H90" s="823"/>
      <c r="I90" s="823"/>
      <c r="J90" s="823"/>
      <c r="K90" s="823"/>
      <c r="L90" s="823"/>
      <c r="M90" s="824"/>
      <c r="N90" s="52">
        <f>L87+L88+L89</f>
        <v>64524.844744806513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279607.66056082817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1"/>
      <c r="C47" s="872"/>
      <c r="D47" s="872"/>
      <c r="E47" s="872"/>
      <c r="F47" s="872"/>
      <c r="G47" s="872"/>
      <c r="H47" s="873"/>
      <c r="I47" s="874"/>
      <c r="J47" s="875"/>
      <c r="K47" s="269"/>
      <c r="L47" s="876"/>
      <c r="M47" s="877"/>
      <c r="N47" s="272"/>
    </row>
    <row r="48" spans="1:14">
      <c r="B48" s="871"/>
      <c r="C48" s="872"/>
      <c r="D48" s="872"/>
      <c r="E48" s="878"/>
      <c r="F48" s="872"/>
      <c r="G48" s="872"/>
      <c r="H48" s="873"/>
      <c r="I48" s="36"/>
      <c r="J48" s="37"/>
      <c r="K48" s="274"/>
      <c r="L48" s="276"/>
      <c r="M48" s="277"/>
      <c r="N48" s="278"/>
    </row>
    <row r="49" spans="1:14">
      <c r="B49" s="879" t="s">
        <v>952</v>
      </c>
      <c r="C49" s="880"/>
      <c r="D49" s="880"/>
      <c r="E49" s="38"/>
      <c r="F49" s="39"/>
      <c r="G49" s="39"/>
      <c r="H49" s="40"/>
      <c r="I49" s="36"/>
      <c r="J49" s="37"/>
      <c r="K49" s="279"/>
      <c r="L49" s="276"/>
      <c r="M49" s="401">
        <v>0.1</v>
      </c>
      <c r="N49" s="344">
        <f>N83*M49</f>
        <v>874.7045112950251</v>
      </c>
    </row>
    <row r="50" spans="1:14" ht="15.75" thickBot="1">
      <c r="B50" s="871"/>
      <c r="C50" s="872"/>
      <c r="D50" s="872"/>
      <c r="E50" s="872"/>
      <c r="F50" s="872"/>
      <c r="G50" s="872"/>
      <c r="H50" s="873"/>
      <c r="I50" s="881"/>
      <c r="J50" s="882"/>
      <c r="K50" s="41"/>
      <c r="L50" s="883"/>
      <c r="M50" s="884"/>
      <c r="N50" s="105"/>
    </row>
    <row r="51" spans="1:14" ht="15.75" thickBot="1">
      <c r="B51" s="822" t="s">
        <v>953</v>
      </c>
      <c r="C51" s="823"/>
      <c r="D51" s="823"/>
      <c r="E51" s="823"/>
      <c r="F51" s="823"/>
      <c r="G51" s="823"/>
      <c r="H51" s="823"/>
      <c r="I51" s="823"/>
      <c r="J51" s="823"/>
      <c r="K51" s="823"/>
      <c r="L51" s="823"/>
      <c r="M51" s="824"/>
      <c r="N51" s="394">
        <f>SUM(N36:N50)</f>
        <v>128035.20219974742</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7" t="s">
        <v>944</v>
      </c>
      <c r="C55" s="868"/>
      <c r="D55" s="868"/>
      <c r="E55" s="868"/>
      <c r="F55" s="868"/>
      <c r="G55" s="868"/>
      <c r="H55" s="868"/>
      <c r="I55" s="902"/>
      <c r="J55" s="315" t="s">
        <v>945</v>
      </c>
      <c r="K55" s="85" t="s">
        <v>946</v>
      </c>
      <c r="L55" s="903" t="s">
        <v>955</v>
      </c>
      <c r="M55" s="902"/>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58387.062811074771</v>
      </c>
      <c r="N56" s="272">
        <f>K56*M56</f>
        <v>81741.887935504681</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47.214229804017251</v>
      </c>
      <c r="N57" s="272">
        <f>K57*M57</f>
        <v>1180.3557451004312</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4"/>
      <c r="C60" s="905"/>
      <c r="D60" s="905"/>
      <c r="E60" s="905"/>
      <c r="F60" s="905"/>
      <c r="G60" s="905"/>
      <c r="H60" s="905"/>
      <c r="I60" s="875"/>
      <c r="J60" s="42"/>
      <c r="K60" s="44"/>
      <c r="L60" s="906"/>
      <c r="M60" s="907"/>
      <c r="N60" s="45"/>
    </row>
    <row r="61" spans="1:14" ht="15.75" thickBot="1">
      <c r="B61" s="822" t="s">
        <v>953</v>
      </c>
      <c r="C61" s="823"/>
      <c r="D61" s="823"/>
      <c r="E61" s="823"/>
      <c r="F61" s="823"/>
      <c r="G61" s="823"/>
      <c r="H61" s="823"/>
      <c r="I61" s="823"/>
      <c r="J61" s="823"/>
      <c r="K61" s="823"/>
      <c r="L61" s="823"/>
      <c r="M61" s="824"/>
      <c r="N61" s="394">
        <f>SUM(N56:N60)</f>
        <v>82922.243680605112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09">
        <f>VLOOKUP(A66,TRANSPORTE!A5:D117,4,FALSE)</f>
        <v>1224.8662416957106</v>
      </c>
      <c r="M66" s="910"/>
      <c r="N66" s="287">
        <f>K66*L66</f>
        <v>1714.8127383739948</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09">
        <f>VLOOKUP(A67,TRANSPORTE!A6:D117,4,FALSE)</f>
        <v>1531.0828021196382</v>
      </c>
      <c r="M67" s="910"/>
      <c r="N67" s="287">
        <f>K67*L67</f>
        <v>1913.8535026495479</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3628.6662410235426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8747.0451129502508</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N51+N61+N72+N83</f>
        <v>223333.15723432633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44666.631446865271</v>
      </c>
      <c r="M90" s="858"/>
      <c r="N90" s="51"/>
    </row>
    <row r="91" spans="1:14">
      <c r="B91" s="89" t="s">
        <v>973</v>
      </c>
      <c r="C91" s="90"/>
      <c r="D91" s="90"/>
      <c r="E91" s="90"/>
      <c r="F91" s="90"/>
      <c r="G91" s="90"/>
      <c r="H91" s="90"/>
      <c r="I91" s="87"/>
      <c r="J91" s="88"/>
      <c r="K91" s="304">
        <v>0.05</v>
      </c>
      <c r="L91" s="857">
        <f>N85*K91</f>
        <v>11166.657861716318</v>
      </c>
      <c r="M91" s="858"/>
      <c r="N91" s="51"/>
    </row>
    <row r="92" spans="1:14" ht="15.75" thickBot="1">
      <c r="B92" s="91" t="s">
        <v>974</v>
      </c>
      <c r="C92" s="92"/>
      <c r="D92" s="92"/>
      <c r="E92" s="92"/>
      <c r="F92" s="92"/>
      <c r="G92" s="92"/>
      <c r="H92" s="92"/>
      <c r="I92" s="93"/>
      <c r="J92" s="94"/>
      <c r="K92" s="305">
        <v>0.05</v>
      </c>
      <c r="L92" s="859">
        <f>N85*K92</f>
        <v>11166.657861716318</v>
      </c>
      <c r="M92" s="860"/>
      <c r="N92" s="51"/>
    </row>
    <row r="93" spans="1:14" ht="15.75" thickBot="1">
      <c r="B93" s="822" t="s">
        <v>953</v>
      </c>
      <c r="C93" s="823"/>
      <c r="D93" s="823"/>
      <c r="E93" s="823"/>
      <c r="F93" s="823"/>
      <c r="G93" s="823"/>
      <c r="H93" s="823"/>
      <c r="I93" s="823"/>
      <c r="J93" s="823"/>
      <c r="K93" s="823"/>
      <c r="L93" s="823"/>
      <c r="M93" s="824"/>
      <c r="N93" s="52">
        <f>L90+L91+L92</f>
        <v>66999.947170297906</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290333.1044046242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8"/>
      <c r="K125" s="888"/>
      <c r="L125" s="888"/>
      <c r="M125" s="888"/>
      <c r="N125" s="889"/>
    </row>
    <row r="126" spans="2:14" ht="15.75" thickBot="1">
      <c r="B126" s="261" t="s">
        <v>2221</v>
      </c>
      <c r="C126" s="393"/>
      <c r="D126" s="393"/>
      <c r="E126" s="57"/>
      <c r="F126" s="57"/>
      <c r="G126" s="57"/>
      <c r="H126" s="57"/>
      <c r="I126" s="57"/>
      <c r="J126" s="890"/>
      <c r="K126" s="890"/>
      <c r="L126" s="890"/>
      <c r="M126" s="890"/>
      <c r="N126" s="891"/>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128035.20219974742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09">
        <f>VLOOKUP(A65,TRANSPORTE!A6:D117,4,FALSE)</f>
        <v>1224.8662416957106</v>
      </c>
      <c r="M65" s="910"/>
      <c r="N65" s="287">
        <f>K65*L65</f>
        <v>1531.0828021196382</v>
      </c>
    </row>
    <row r="66" spans="1:15">
      <c r="B66" s="46"/>
      <c r="C66" s="47"/>
      <c r="D66" s="47"/>
      <c r="E66" s="47"/>
      <c r="F66" s="47"/>
      <c r="G66" s="47"/>
      <c r="H66" s="288"/>
      <c r="I66" s="279"/>
      <c r="J66" s="279"/>
      <c r="K66" s="279"/>
      <c r="L66" s="909"/>
      <c r="M66" s="91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3245.8955404936332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222950.38653379641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44590.077306759282</v>
      </c>
      <c r="M88" s="858"/>
      <c r="N88" s="51"/>
    </row>
    <row r="89" spans="1:14">
      <c r="B89" s="89" t="s">
        <v>973</v>
      </c>
      <c r="C89" s="90"/>
      <c r="D89" s="90"/>
      <c r="E89" s="90"/>
      <c r="F89" s="90"/>
      <c r="G89" s="90"/>
      <c r="H89" s="90"/>
      <c r="I89" s="87"/>
      <c r="J89" s="88"/>
      <c r="K89" s="304">
        <v>0.05</v>
      </c>
      <c r="L89" s="857">
        <f>N83*K89</f>
        <v>11147.51932668982</v>
      </c>
      <c r="M89" s="858"/>
      <c r="N89" s="51"/>
    </row>
    <row r="90" spans="1:14" ht="15.75" thickBot="1">
      <c r="B90" s="91" t="s">
        <v>974</v>
      </c>
      <c r="C90" s="92"/>
      <c r="D90" s="92"/>
      <c r="E90" s="92"/>
      <c r="F90" s="92"/>
      <c r="G90" s="92"/>
      <c r="H90" s="92"/>
      <c r="I90" s="93"/>
      <c r="J90" s="94"/>
      <c r="K90" s="305">
        <v>0.05</v>
      </c>
      <c r="L90" s="859">
        <f>N83*K90</f>
        <v>11147.51932668982</v>
      </c>
      <c r="M90" s="860"/>
      <c r="N90" s="51"/>
    </row>
    <row r="91" spans="1:14" ht="15.75" thickBot="1">
      <c r="B91" s="822" t="s">
        <v>953</v>
      </c>
      <c r="C91" s="823"/>
      <c r="D91" s="823"/>
      <c r="E91" s="823"/>
      <c r="F91" s="823"/>
      <c r="G91" s="823"/>
      <c r="H91" s="823"/>
      <c r="I91" s="823"/>
      <c r="J91" s="823"/>
      <c r="K91" s="823"/>
      <c r="L91" s="823"/>
      <c r="M91" s="824"/>
      <c r="N91" s="52">
        <f>L88+L89+L90</f>
        <v>66885.115960138923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289835.50249393535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128035.20219974742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09">
        <f>VLOOKUP(A65,TRANSPORTE!A6:D117,4,FALSE)</f>
        <v>1224.8662416957106</v>
      </c>
      <c r="M65" s="910"/>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3245.8955404936332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222950.38653379641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44590.077306759282</v>
      </c>
      <c r="M88" s="858"/>
      <c r="N88" s="51"/>
    </row>
    <row r="89" spans="1:14">
      <c r="B89" s="89" t="s">
        <v>973</v>
      </c>
      <c r="C89" s="90"/>
      <c r="D89" s="90"/>
      <c r="E89" s="90"/>
      <c r="F89" s="90"/>
      <c r="G89" s="90"/>
      <c r="H89" s="90"/>
      <c r="I89" s="87"/>
      <c r="J89" s="88"/>
      <c r="K89" s="304">
        <v>0.05</v>
      </c>
      <c r="L89" s="857">
        <f>N83*K89</f>
        <v>11147.51932668982</v>
      </c>
      <c r="M89" s="858"/>
      <c r="N89" s="51"/>
    </row>
    <row r="90" spans="1:14" ht="15.75" thickBot="1">
      <c r="B90" s="91" t="s">
        <v>974</v>
      </c>
      <c r="C90" s="92"/>
      <c r="D90" s="92"/>
      <c r="E90" s="92"/>
      <c r="F90" s="92"/>
      <c r="G90" s="92"/>
      <c r="H90" s="92"/>
      <c r="I90" s="93"/>
      <c r="J90" s="94"/>
      <c r="K90" s="305">
        <v>0.05</v>
      </c>
      <c r="L90" s="859">
        <f>N83*K90</f>
        <v>11147.51932668982</v>
      </c>
      <c r="M90" s="860"/>
      <c r="N90" s="51"/>
    </row>
    <row r="91" spans="1:14" ht="15.75" thickBot="1">
      <c r="B91" s="822" t="s">
        <v>953</v>
      </c>
      <c r="C91" s="823"/>
      <c r="D91" s="823"/>
      <c r="E91" s="823"/>
      <c r="F91" s="823"/>
      <c r="G91" s="823"/>
      <c r="H91" s="823"/>
      <c r="I91" s="823"/>
      <c r="J91" s="823"/>
      <c r="K91" s="823"/>
      <c r="L91" s="823"/>
      <c r="M91" s="824"/>
      <c r="N91" s="52">
        <f>L88+L89+L90</f>
        <v>66885.115960138923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289835.50249393535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ht="15" customHeight="1">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128035.20219974742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1531.0828021196382</v>
      </c>
      <c r="M64" s="910"/>
      <c r="N64" s="287">
        <f>K64*L64</f>
        <v>1913.8535026495479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3628.6662410235426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223333.15723432633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44666.631446865271</v>
      </c>
      <c r="M87" s="858"/>
      <c r="N87" s="51"/>
    </row>
    <row r="88" spans="1:14">
      <c r="B88" s="89" t="s">
        <v>973</v>
      </c>
      <c r="C88" s="90"/>
      <c r="D88" s="90"/>
      <c r="E88" s="90"/>
      <c r="F88" s="90"/>
      <c r="G88" s="90"/>
      <c r="H88" s="90"/>
      <c r="I88" s="87"/>
      <c r="J88" s="88"/>
      <c r="K88" s="304">
        <v>0.05</v>
      </c>
      <c r="L88" s="857">
        <f>N82*K88</f>
        <v>11166.657861716318</v>
      </c>
      <c r="M88" s="858"/>
      <c r="N88" s="51"/>
    </row>
    <row r="89" spans="1:14" ht="15.75" thickBot="1">
      <c r="B89" s="91" t="s">
        <v>974</v>
      </c>
      <c r="C89" s="92"/>
      <c r="D89" s="92"/>
      <c r="E89" s="92"/>
      <c r="F89" s="92"/>
      <c r="G89" s="92"/>
      <c r="H89" s="92"/>
      <c r="I89" s="93"/>
      <c r="J89" s="94"/>
      <c r="K89" s="305">
        <v>0.05</v>
      </c>
      <c r="L89" s="859">
        <f>N82*K89</f>
        <v>11166.657861716318</v>
      </c>
      <c r="M89" s="860"/>
      <c r="N89" s="51"/>
    </row>
    <row r="90" spans="1:14" ht="15.75" thickBot="1">
      <c r="B90" s="822" t="s">
        <v>953</v>
      </c>
      <c r="C90" s="823"/>
      <c r="D90" s="823"/>
      <c r="E90" s="823"/>
      <c r="F90" s="823"/>
      <c r="G90" s="823"/>
      <c r="H90" s="823"/>
      <c r="I90" s="823"/>
      <c r="J90" s="823"/>
      <c r="K90" s="823"/>
      <c r="L90" s="823"/>
      <c r="M90" s="824"/>
      <c r="N90" s="52">
        <f>L87+L88+L89</f>
        <v>66999.947170297906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290333.1044046242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128035.20219974742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09">
        <f>VLOOKUP(A64,TRANSPORTE!A6:D117,4,FALSE)</f>
        <v>1224.8662416957106</v>
      </c>
      <c r="M64" s="910"/>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3245.8955404936332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222950.38653379641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44590.077306759282</v>
      </c>
      <c r="M87" s="858"/>
      <c r="N87" s="51"/>
    </row>
    <row r="88" spans="1:14">
      <c r="B88" s="89" t="s">
        <v>973</v>
      </c>
      <c r="C88" s="90"/>
      <c r="D88" s="90"/>
      <c r="E88" s="90"/>
      <c r="F88" s="90"/>
      <c r="G88" s="90"/>
      <c r="H88" s="90"/>
      <c r="I88" s="87"/>
      <c r="J88" s="88"/>
      <c r="K88" s="304">
        <v>0.05</v>
      </c>
      <c r="L88" s="857">
        <f>N82*K88</f>
        <v>11147.51932668982</v>
      </c>
      <c r="M88" s="858"/>
      <c r="N88" s="51"/>
    </row>
    <row r="89" spans="1:14" ht="15.75" thickBot="1">
      <c r="B89" s="91" t="s">
        <v>974</v>
      </c>
      <c r="C89" s="92"/>
      <c r="D89" s="92"/>
      <c r="E89" s="92"/>
      <c r="F89" s="92"/>
      <c r="G89" s="92"/>
      <c r="H89" s="92"/>
      <c r="I89" s="93"/>
      <c r="J89" s="94"/>
      <c r="K89" s="305">
        <v>0.05</v>
      </c>
      <c r="L89" s="859">
        <f>N82*K89</f>
        <v>11147.51932668982</v>
      </c>
      <c r="M89" s="860"/>
      <c r="N89" s="51"/>
    </row>
    <row r="90" spans="1:14" ht="15.75" thickBot="1">
      <c r="B90" s="822" t="s">
        <v>953</v>
      </c>
      <c r="C90" s="823"/>
      <c r="D90" s="823"/>
      <c r="E90" s="823"/>
      <c r="F90" s="823"/>
      <c r="G90" s="823"/>
      <c r="H90" s="823"/>
      <c r="I90" s="823"/>
      <c r="J90" s="823"/>
      <c r="K90" s="823"/>
      <c r="L90" s="823"/>
      <c r="M90" s="824"/>
      <c r="N90" s="52">
        <f>L87+L88+L89</f>
        <v>66885.115960138923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289835.50249393535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128035.20219974742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1224.8662416957106</v>
      </c>
      <c r="M65" s="910"/>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3245.8955404936332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222950.38653379641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44590.077306759282</v>
      </c>
      <c r="M88" s="858"/>
      <c r="N88" s="51"/>
    </row>
    <row r="89" spans="1:14">
      <c r="B89" s="89" t="s">
        <v>973</v>
      </c>
      <c r="C89" s="90"/>
      <c r="D89" s="90"/>
      <c r="E89" s="90"/>
      <c r="F89" s="90"/>
      <c r="G89" s="90"/>
      <c r="H89" s="90"/>
      <c r="I89" s="87"/>
      <c r="J89" s="88"/>
      <c r="K89" s="304">
        <v>0.05</v>
      </c>
      <c r="L89" s="857">
        <f>N83*K89</f>
        <v>11147.51932668982</v>
      </c>
      <c r="M89" s="858"/>
      <c r="N89" s="51"/>
    </row>
    <row r="90" spans="1:14" ht="15.75" thickBot="1">
      <c r="B90" s="91" t="s">
        <v>974</v>
      </c>
      <c r="C90" s="92"/>
      <c r="D90" s="92"/>
      <c r="E90" s="92"/>
      <c r="F90" s="92"/>
      <c r="G90" s="92"/>
      <c r="H90" s="92"/>
      <c r="I90" s="93"/>
      <c r="J90" s="94"/>
      <c r="K90" s="305">
        <v>0.05</v>
      </c>
      <c r="L90" s="859">
        <f>N83*K90</f>
        <v>11147.51932668982</v>
      </c>
      <c r="M90" s="860"/>
      <c r="N90" s="51"/>
    </row>
    <row r="91" spans="1:14" ht="15.75" thickBot="1">
      <c r="B91" s="822" t="s">
        <v>953</v>
      </c>
      <c r="C91" s="823"/>
      <c r="D91" s="823"/>
      <c r="E91" s="823"/>
      <c r="F91" s="823"/>
      <c r="G91" s="823"/>
      <c r="H91" s="823"/>
      <c r="I91" s="823"/>
      <c r="J91" s="823"/>
      <c r="K91" s="823"/>
      <c r="L91" s="823"/>
      <c r="M91" s="824"/>
      <c r="N91" s="52">
        <f>L88+L89+L90</f>
        <v>66885.115960138923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289835.50249393535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128035.20219974742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1224.8662416957106</v>
      </c>
      <c r="M65" s="910"/>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3245.8955404936332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222950.38653379641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44590.077306759282</v>
      </c>
      <c r="M88" s="858"/>
      <c r="N88" s="51"/>
    </row>
    <row r="89" spans="1:14">
      <c r="B89" s="89" t="s">
        <v>973</v>
      </c>
      <c r="C89" s="90"/>
      <c r="D89" s="90"/>
      <c r="E89" s="90"/>
      <c r="F89" s="90"/>
      <c r="G89" s="90"/>
      <c r="H89" s="90"/>
      <c r="I89" s="87"/>
      <c r="J89" s="88"/>
      <c r="K89" s="304">
        <v>0.05</v>
      </c>
      <c r="L89" s="857">
        <f>N83*K89</f>
        <v>11147.51932668982</v>
      </c>
      <c r="M89" s="858"/>
      <c r="N89" s="51"/>
    </row>
    <row r="90" spans="1:14" ht="15.75" thickBot="1">
      <c r="B90" s="91" t="s">
        <v>974</v>
      </c>
      <c r="C90" s="92"/>
      <c r="D90" s="92"/>
      <c r="E90" s="92"/>
      <c r="F90" s="92"/>
      <c r="G90" s="92"/>
      <c r="H90" s="92"/>
      <c r="I90" s="93"/>
      <c r="J90" s="94"/>
      <c r="K90" s="305">
        <v>0.05</v>
      </c>
      <c r="L90" s="859">
        <f>N83*K90</f>
        <v>11147.51932668982</v>
      </c>
      <c r="M90" s="860"/>
      <c r="N90" s="51"/>
    </row>
    <row r="91" spans="1:14" ht="15.75" thickBot="1">
      <c r="B91" s="822" t="s">
        <v>953</v>
      </c>
      <c r="C91" s="823"/>
      <c r="D91" s="823"/>
      <c r="E91" s="823"/>
      <c r="F91" s="823"/>
      <c r="G91" s="823"/>
      <c r="H91" s="823"/>
      <c r="I91" s="823"/>
      <c r="J91" s="823"/>
      <c r="K91" s="823"/>
      <c r="L91" s="823"/>
      <c r="M91" s="824"/>
      <c r="N91" s="52">
        <f>L88+L89+L90</f>
        <v>66885.115960138923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289835.50249393535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128035.20219974742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1293</v>
      </c>
      <c r="B65" s="46" t="str">
        <f>VLOOKUP(A65,TRANSPORTE!A6:D117,3,FALSE)</f>
        <v>Transporte de mezcla</v>
      </c>
      <c r="C65" s="47"/>
      <c r="D65" s="47"/>
      <c r="E65" s="47"/>
      <c r="F65" s="47"/>
      <c r="G65" s="47"/>
      <c r="H65" s="311" t="s">
        <v>1468</v>
      </c>
      <c r="I65" s="279">
        <v>1.25</v>
      </c>
      <c r="J65" s="286">
        <v>1</v>
      </c>
      <c r="K65" s="279">
        <f>I65*J65</f>
        <v>1.25</v>
      </c>
      <c r="L65" s="909">
        <f>VLOOKUP(A65,TRANSPORTE!A6:D117,4,FALSE)</f>
        <v>1224.8662416957106</v>
      </c>
      <c r="M65" s="910"/>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3245.8955404936332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222950.38653379641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44590.077306759282</v>
      </c>
      <c r="M88" s="858"/>
      <c r="N88" s="51"/>
    </row>
    <row r="89" spans="1:14">
      <c r="B89" s="89" t="s">
        <v>973</v>
      </c>
      <c r="C89" s="90"/>
      <c r="D89" s="90"/>
      <c r="E89" s="90"/>
      <c r="F89" s="90"/>
      <c r="G89" s="90"/>
      <c r="H89" s="90"/>
      <c r="I89" s="87"/>
      <c r="J89" s="88"/>
      <c r="K89" s="304">
        <v>0.05</v>
      </c>
      <c r="L89" s="857">
        <f>N83*K89</f>
        <v>11147.51932668982</v>
      </c>
      <c r="M89" s="858"/>
      <c r="N89" s="51"/>
    </row>
    <row r="90" spans="1:14" ht="15.75" thickBot="1">
      <c r="B90" s="91" t="s">
        <v>974</v>
      </c>
      <c r="C90" s="92"/>
      <c r="D90" s="92"/>
      <c r="E90" s="92"/>
      <c r="F90" s="92"/>
      <c r="G90" s="92"/>
      <c r="H90" s="92"/>
      <c r="I90" s="93"/>
      <c r="J90" s="94"/>
      <c r="K90" s="305">
        <v>0.05</v>
      </c>
      <c r="L90" s="859">
        <f>N83*K90</f>
        <v>11147.51932668982</v>
      </c>
      <c r="M90" s="860"/>
      <c r="N90" s="51"/>
    </row>
    <row r="91" spans="1:14" ht="15.75" thickBot="1">
      <c r="B91" s="822" t="s">
        <v>953</v>
      </c>
      <c r="C91" s="823"/>
      <c r="D91" s="823"/>
      <c r="E91" s="823"/>
      <c r="F91" s="823"/>
      <c r="G91" s="823"/>
      <c r="H91" s="823"/>
      <c r="I91" s="823"/>
      <c r="J91" s="823"/>
      <c r="K91" s="823"/>
      <c r="L91" s="823"/>
      <c r="M91" s="824"/>
      <c r="N91" s="52">
        <f>L88+L89+L90</f>
        <v>66885.115960138923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289835.50249393535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8</v>
      </c>
      <c r="N37" s="272">
        <f t="shared" ref="N37:N43" si="0">K37/M37</f>
        <v>16011.384218431014</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8</v>
      </c>
      <c r="N38" s="272">
        <f t="shared" si="0"/>
        <v>9822.3685427899654</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8</v>
      </c>
      <c r="N39" s="272">
        <f t="shared" si="0"/>
        <v>72051.22898293956</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8</v>
      </c>
      <c r="N42" s="272">
        <f t="shared" si="0"/>
        <v>24017.076327646522</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8</v>
      </c>
      <c r="N43" s="272">
        <f t="shared" si="0"/>
        <v>7738.8357055749912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154060.57034536771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1531.0828021196382</v>
      </c>
      <c r="M64" s="910"/>
      <c r="N64" s="287">
        <f>K64*L64</f>
        <v>1913.8535026495479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3628.6662410235426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250330.41928138555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50066.08385627711</v>
      </c>
      <c r="M87" s="858"/>
      <c r="N87" s="51"/>
    </row>
    <row r="88" spans="1:14">
      <c r="B88" s="89" t="s">
        <v>973</v>
      </c>
      <c r="C88" s="90"/>
      <c r="D88" s="90"/>
      <c r="E88" s="90"/>
      <c r="F88" s="90"/>
      <c r="G88" s="90"/>
      <c r="H88" s="90"/>
      <c r="I88" s="87"/>
      <c r="J88" s="88"/>
      <c r="K88" s="304">
        <v>0.05</v>
      </c>
      <c r="L88" s="857">
        <f>N82*K88</f>
        <v>12516.520964069277</v>
      </c>
      <c r="M88" s="858"/>
      <c r="N88" s="51"/>
    </row>
    <row r="89" spans="1:14" ht="15.75" thickBot="1">
      <c r="B89" s="91" t="s">
        <v>974</v>
      </c>
      <c r="C89" s="92"/>
      <c r="D89" s="92"/>
      <c r="E89" s="92"/>
      <c r="F89" s="92"/>
      <c r="G89" s="92"/>
      <c r="H89" s="92"/>
      <c r="I89" s="93"/>
      <c r="J89" s="94"/>
      <c r="K89" s="305">
        <v>0.05</v>
      </c>
      <c r="L89" s="859">
        <f>N82*K89</f>
        <v>12516.520964069277</v>
      </c>
      <c r="M89" s="860"/>
      <c r="N89" s="51"/>
    </row>
    <row r="90" spans="1:14" ht="15.75" thickBot="1">
      <c r="B90" s="822" t="s">
        <v>953</v>
      </c>
      <c r="C90" s="823"/>
      <c r="D90" s="823"/>
      <c r="E90" s="823"/>
      <c r="F90" s="823"/>
      <c r="G90" s="823"/>
      <c r="H90" s="823"/>
      <c r="I90" s="823"/>
      <c r="J90" s="823"/>
      <c r="K90" s="823"/>
      <c r="L90" s="823"/>
      <c r="M90" s="824"/>
      <c r="N90" s="52">
        <f>L87+L88+L89</f>
        <v>75099.125784415664</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325429.54506580124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8</v>
      </c>
      <c r="N37" s="272">
        <f t="shared" ref="N37:N43" si="0">K37/M37</f>
        <v>16011.384218431014</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8</v>
      </c>
      <c r="N38" s="272">
        <f t="shared" si="0"/>
        <v>9822.3685427899654</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8</v>
      </c>
      <c r="N39" s="272">
        <f t="shared" si="0"/>
        <v>72051.22898293956</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8</v>
      </c>
      <c r="N42" s="272">
        <f t="shared" si="0"/>
        <v>24017.076327646522</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8</v>
      </c>
      <c r="N43" s="272">
        <f t="shared" si="0"/>
        <v>7738.8357055749912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154060.57034536771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1224.8662416957106</v>
      </c>
      <c r="M64" s="910"/>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3245.8955404936332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249947.64858085563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49989.529716171128</v>
      </c>
      <c r="M87" s="858"/>
      <c r="N87" s="51"/>
    </row>
    <row r="88" spans="1:14">
      <c r="B88" s="89" t="s">
        <v>973</v>
      </c>
      <c r="C88" s="90"/>
      <c r="D88" s="90"/>
      <c r="E88" s="90"/>
      <c r="F88" s="90"/>
      <c r="G88" s="90"/>
      <c r="H88" s="90"/>
      <c r="I88" s="87"/>
      <c r="J88" s="88"/>
      <c r="K88" s="304">
        <v>0.05</v>
      </c>
      <c r="L88" s="857">
        <f>N82*K88</f>
        <v>12497.382429042782</v>
      </c>
      <c r="M88" s="858"/>
      <c r="N88" s="51"/>
    </row>
    <row r="89" spans="1:14" ht="15.75" thickBot="1">
      <c r="B89" s="91" t="s">
        <v>974</v>
      </c>
      <c r="C89" s="92"/>
      <c r="D89" s="92"/>
      <c r="E89" s="92"/>
      <c r="F89" s="92"/>
      <c r="G89" s="92"/>
      <c r="H89" s="92"/>
      <c r="I89" s="93"/>
      <c r="J89" s="94"/>
      <c r="K89" s="305">
        <v>0.05</v>
      </c>
      <c r="L89" s="859">
        <f>N82*K89</f>
        <v>12497.382429042782</v>
      </c>
      <c r="M89" s="860"/>
      <c r="N89" s="51"/>
    </row>
    <row r="90" spans="1:14" ht="15.75" thickBot="1">
      <c r="B90" s="822" t="s">
        <v>953</v>
      </c>
      <c r="C90" s="823"/>
      <c r="D90" s="823"/>
      <c r="E90" s="823"/>
      <c r="F90" s="823"/>
      <c r="G90" s="823"/>
      <c r="H90" s="823"/>
      <c r="I90" s="823"/>
      <c r="J90" s="823"/>
      <c r="K90" s="823"/>
      <c r="L90" s="823"/>
      <c r="M90" s="824"/>
      <c r="N90" s="52">
        <f>L87+L88+L89</f>
        <v>74984.294574256695</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324931.94315511233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8</v>
      </c>
      <c r="N37" s="272">
        <f t="shared" ref="N37:N43" si="0">K37/M37</f>
        <v>16011.384218431014</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8</v>
      </c>
      <c r="N38" s="272">
        <f t="shared" si="0"/>
        <v>9822.3685427899654</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8</v>
      </c>
      <c r="N39" s="272">
        <f t="shared" si="0"/>
        <v>72051.22898293956</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8</v>
      </c>
      <c r="N42" s="272">
        <f t="shared" si="0"/>
        <v>24017.076327646522</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8</v>
      </c>
      <c r="N43" s="272">
        <f t="shared" si="0"/>
        <v>7738.8357055749912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154060.57034536771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1224.8662416957106</v>
      </c>
      <c r="M64" s="910"/>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3245.8955404936332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249947.64858085563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49989.529716171128</v>
      </c>
      <c r="M87" s="858"/>
      <c r="N87" s="51"/>
    </row>
    <row r="88" spans="1:14">
      <c r="B88" s="89" t="s">
        <v>973</v>
      </c>
      <c r="C88" s="90"/>
      <c r="D88" s="90"/>
      <c r="E88" s="90"/>
      <c r="F88" s="90"/>
      <c r="G88" s="90"/>
      <c r="H88" s="90"/>
      <c r="I88" s="87"/>
      <c r="J88" s="88"/>
      <c r="K88" s="304">
        <v>0.05</v>
      </c>
      <c r="L88" s="857">
        <f>N82*K88</f>
        <v>12497.382429042782</v>
      </c>
      <c r="M88" s="858"/>
      <c r="N88" s="51"/>
    </row>
    <row r="89" spans="1:14" ht="15.75" thickBot="1">
      <c r="B89" s="91" t="s">
        <v>974</v>
      </c>
      <c r="C89" s="92"/>
      <c r="D89" s="92"/>
      <c r="E89" s="92"/>
      <c r="F89" s="92"/>
      <c r="G89" s="92"/>
      <c r="H89" s="92"/>
      <c r="I89" s="93"/>
      <c r="J89" s="94"/>
      <c r="K89" s="305">
        <v>0.05</v>
      </c>
      <c r="L89" s="859">
        <f>N82*K89</f>
        <v>12497.382429042782</v>
      </c>
      <c r="M89" s="860"/>
      <c r="N89" s="51"/>
    </row>
    <row r="90" spans="1:14" ht="15.75" thickBot="1">
      <c r="B90" s="822" t="s">
        <v>953</v>
      </c>
      <c r="C90" s="823"/>
      <c r="D90" s="823"/>
      <c r="E90" s="823"/>
      <c r="F90" s="823"/>
      <c r="G90" s="823"/>
      <c r="H90" s="823"/>
      <c r="I90" s="823"/>
      <c r="J90" s="823"/>
      <c r="K90" s="823"/>
      <c r="L90" s="823"/>
      <c r="M90" s="824"/>
      <c r="N90" s="52">
        <f>L87+L88+L89</f>
        <v>74984.294574256695</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324931.94315511233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128035.20219974742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09">
        <f>VLOOKUP(A64,TRANSPORTE!A6:D117,4,FALSE)</f>
        <v>1224.8662416957106</v>
      </c>
      <c r="M64" s="910"/>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3245.8955404936332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222950.38653379641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44590.077306759282</v>
      </c>
      <c r="M87" s="858"/>
      <c r="N87" s="51"/>
    </row>
    <row r="88" spans="1:14">
      <c r="B88" s="89" t="s">
        <v>973</v>
      </c>
      <c r="C88" s="90"/>
      <c r="D88" s="90"/>
      <c r="E88" s="90"/>
      <c r="F88" s="90"/>
      <c r="G88" s="90"/>
      <c r="H88" s="90"/>
      <c r="I88" s="87"/>
      <c r="J88" s="88"/>
      <c r="K88" s="304">
        <v>0.05</v>
      </c>
      <c r="L88" s="857">
        <f>N82*K88</f>
        <v>11147.51932668982</v>
      </c>
      <c r="M88" s="858"/>
      <c r="N88" s="51"/>
    </row>
    <row r="89" spans="1:14" ht="15.75" thickBot="1">
      <c r="B89" s="91" t="s">
        <v>974</v>
      </c>
      <c r="C89" s="92"/>
      <c r="D89" s="92"/>
      <c r="E89" s="92"/>
      <c r="F89" s="92"/>
      <c r="G89" s="92"/>
      <c r="H89" s="92"/>
      <c r="I89" s="93"/>
      <c r="J89" s="94"/>
      <c r="K89" s="305">
        <v>0.05</v>
      </c>
      <c r="L89" s="859">
        <f>N82*K89</f>
        <v>11147.51932668982</v>
      </c>
      <c r="M89" s="860"/>
      <c r="N89" s="51"/>
    </row>
    <row r="90" spans="1:14" ht="15.75" thickBot="1">
      <c r="B90" s="822" t="s">
        <v>953</v>
      </c>
      <c r="C90" s="823"/>
      <c r="D90" s="823"/>
      <c r="E90" s="823"/>
      <c r="F90" s="823"/>
      <c r="G90" s="823"/>
      <c r="H90" s="823"/>
      <c r="I90" s="823"/>
      <c r="J90" s="823"/>
      <c r="K90" s="823"/>
      <c r="L90" s="823"/>
      <c r="M90" s="824"/>
      <c r="N90" s="52">
        <f>L87+L88+L89</f>
        <v>66885.115960138923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289835.50249393535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128035.20219974742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09">
        <f>VLOOKUP(A65,TRANSPORTE!A6:D117,4,FALSE)</f>
        <v>1224.8662416957106</v>
      </c>
      <c r="M65" s="910"/>
      <c r="N65" s="287">
        <f>K65*L65</f>
        <v>1531.0828021196382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3245.8955404936332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127"/>
    </row>
    <row r="81" spans="1:14" ht="15.75" thickBot="1">
      <c r="B81" s="911" t="s">
        <v>953</v>
      </c>
      <c r="C81" s="865"/>
      <c r="D81" s="865"/>
      <c r="E81" s="865"/>
      <c r="F81" s="865"/>
      <c r="G81" s="865"/>
      <c r="H81" s="865"/>
      <c r="I81" s="865"/>
      <c r="J81" s="865"/>
      <c r="K81" s="865"/>
      <c r="L81" s="865"/>
      <c r="M81" s="866"/>
      <c r="N81" s="460">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222950.38653379641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44590.077306759282</v>
      </c>
      <c r="M88" s="858"/>
      <c r="N88" s="51"/>
    </row>
    <row r="89" spans="1:14">
      <c r="B89" s="89" t="s">
        <v>973</v>
      </c>
      <c r="C89" s="90"/>
      <c r="D89" s="90"/>
      <c r="E89" s="90"/>
      <c r="F89" s="90"/>
      <c r="G89" s="90"/>
      <c r="H89" s="90"/>
      <c r="I89" s="87"/>
      <c r="J89" s="88"/>
      <c r="K89" s="304">
        <v>0.05</v>
      </c>
      <c r="L89" s="857">
        <f>N83*K89</f>
        <v>11147.51932668982</v>
      </c>
      <c r="M89" s="858"/>
      <c r="N89" s="51"/>
    </row>
    <row r="90" spans="1:14" ht="15.75" thickBot="1">
      <c r="B90" s="91" t="s">
        <v>974</v>
      </c>
      <c r="C90" s="92"/>
      <c r="D90" s="92"/>
      <c r="E90" s="92"/>
      <c r="F90" s="92"/>
      <c r="G90" s="92"/>
      <c r="H90" s="92"/>
      <c r="I90" s="93"/>
      <c r="J90" s="94"/>
      <c r="K90" s="305">
        <v>0.05</v>
      </c>
      <c r="L90" s="859">
        <f>N83*K90</f>
        <v>11147.51932668982</v>
      </c>
      <c r="M90" s="860"/>
      <c r="N90" s="51"/>
    </row>
    <row r="91" spans="1:14" ht="15.75" thickBot="1">
      <c r="B91" s="822" t="s">
        <v>953</v>
      </c>
      <c r="C91" s="823"/>
      <c r="D91" s="823"/>
      <c r="E91" s="823"/>
      <c r="F91" s="823"/>
      <c r="G91" s="823"/>
      <c r="H91" s="823"/>
      <c r="I91" s="823"/>
      <c r="J91" s="823"/>
      <c r="K91" s="823"/>
      <c r="L91" s="823"/>
      <c r="M91" s="824"/>
      <c r="N91" s="52">
        <f>L88+L89+L90</f>
        <v>66885.115960138923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289835.50249393535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128035.20219974742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1224.8662416957106</v>
      </c>
      <c r="M64" s="910"/>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3245.8955404936332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222950.38653379641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44590.077306759282</v>
      </c>
      <c r="M87" s="858"/>
      <c r="N87" s="51"/>
    </row>
    <row r="88" spans="1:14">
      <c r="B88" s="89" t="s">
        <v>973</v>
      </c>
      <c r="C88" s="90"/>
      <c r="D88" s="90"/>
      <c r="E88" s="90"/>
      <c r="F88" s="90"/>
      <c r="G88" s="90"/>
      <c r="H88" s="90"/>
      <c r="I88" s="87"/>
      <c r="J88" s="88"/>
      <c r="K88" s="304">
        <v>0.05</v>
      </c>
      <c r="L88" s="857">
        <f>N82*K88</f>
        <v>11147.51932668982</v>
      </c>
      <c r="M88" s="858"/>
      <c r="N88" s="51"/>
    </row>
    <row r="89" spans="1:14" ht="15.75" thickBot="1">
      <c r="B89" s="91" t="s">
        <v>974</v>
      </c>
      <c r="C89" s="92"/>
      <c r="D89" s="92"/>
      <c r="E89" s="92"/>
      <c r="F89" s="92"/>
      <c r="G89" s="92"/>
      <c r="H89" s="92"/>
      <c r="I89" s="93"/>
      <c r="J89" s="94"/>
      <c r="K89" s="305">
        <v>0.05</v>
      </c>
      <c r="L89" s="859">
        <f>N82*K89</f>
        <v>11147.51932668982</v>
      </c>
      <c r="M89" s="860"/>
      <c r="N89" s="51"/>
    </row>
    <row r="90" spans="1:14" ht="15.75" thickBot="1">
      <c r="B90" s="822" t="s">
        <v>953</v>
      </c>
      <c r="C90" s="823"/>
      <c r="D90" s="823"/>
      <c r="E90" s="823"/>
      <c r="F90" s="823"/>
      <c r="G90" s="823"/>
      <c r="H90" s="823"/>
      <c r="I90" s="823"/>
      <c r="J90" s="823"/>
      <c r="K90" s="823"/>
      <c r="L90" s="823"/>
      <c r="M90" s="824"/>
      <c r="N90" s="52">
        <f>L87+L88+L89</f>
        <v>66885.115960138923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289835.50249393535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8</v>
      </c>
      <c r="N37" s="272">
        <f t="shared" ref="N37:N43" si="0">K37/M37</f>
        <v>16011.384218431014</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8</v>
      </c>
      <c r="N38" s="272">
        <f t="shared" si="0"/>
        <v>9822.3685427899654</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8</v>
      </c>
      <c r="N39" s="272">
        <f t="shared" si="0"/>
        <v>72051.22898293956</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8</v>
      </c>
      <c r="N42" s="272">
        <f t="shared" si="0"/>
        <v>24017.076327646522</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8</v>
      </c>
      <c r="N43" s="272">
        <f t="shared" si="0"/>
        <v>7738.8357055749912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154060.57034536771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1224.8662416957106</v>
      </c>
      <c r="M64" s="910"/>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3245.8955404936332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249947.64858085563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49989.529716171128</v>
      </c>
      <c r="M87" s="858"/>
      <c r="N87" s="51"/>
    </row>
    <row r="88" spans="1:14">
      <c r="B88" s="89" t="s">
        <v>973</v>
      </c>
      <c r="C88" s="90"/>
      <c r="D88" s="90"/>
      <c r="E88" s="90"/>
      <c r="F88" s="90"/>
      <c r="G88" s="90"/>
      <c r="H88" s="90"/>
      <c r="I88" s="87"/>
      <c r="J88" s="88"/>
      <c r="K88" s="304">
        <v>0.05</v>
      </c>
      <c r="L88" s="857">
        <f>N82*K88</f>
        <v>12497.382429042782</v>
      </c>
      <c r="M88" s="858"/>
      <c r="N88" s="51"/>
    </row>
    <row r="89" spans="1:14" ht="15.75" thickBot="1">
      <c r="B89" s="91" t="s">
        <v>974</v>
      </c>
      <c r="C89" s="92"/>
      <c r="D89" s="92"/>
      <c r="E89" s="92"/>
      <c r="F89" s="92"/>
      <c r="G89" s="92"/>
      <c r="H89" s="92"/>
      <c r="I89" s="93"/>
      <c r="J89" s="94"/>
      <c r="K89" s="305">
        <v>0.05</v>
      </c>
      <c r="L89" s="859">
        <f>N82*K89</f>
        <v>12497.382429042782</v>
      </c>
      <c r="M89" s="860"/>
      <c r="N89" s="51"/>
    </row>
    <row r="90" spans="1:14" ht="15.75" thickBot="1">
      <c r="B90" s="822" t="s">
        <v>953</v>
      </c>
      <c r="C90" s="823"/>
      <c r="D90" s="823"/>
      <c r="E90" s="823"/>
      <c r="F90" s="823"/>
      <c r="G90" s="823"/>
      <c r="H90" s="823"/>
      <c r="I90" s="823"/>
      <c r="J90" s="823"/>
      <c r="K90" s="823"/>
      <c r="L90" s="823"/>
      <c r="M90" s="824"/>
      <c r="N90" s="52">
        <f>L87+L88+L89</f>
        <v>74984.294574256695</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324931.94315511233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128035.20219974742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09">
        <f>VLOOKUP(A65,TRANSPORTE!A6:D117,4,FALSE)</f>
        <v>930.68569670175202</v>
      </c>
      <c r="M65" s="910"/>
      <c r="N65" s="287">
        <f>K65*L65</f>
        <v>1163.35712087719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2878.1698592511848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222582.66085255396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44516.532170510793</v>
      </c>
      <c r="M88" s="858"/>
      <c r="N88" s="51"/>
    </row>
    <row r="89" spans="1:14">
      <c r="B89" s="89" t="s">
        <v>973</v>
      </c>
      <c r="C89" s="90"/>
      <c r="D89" s="90"/>
      <c r="E89" s="90"/>
      <c r="F89" s="90"/>
      <c r="G89" s="90"/>
      <c r="H89" s="90"/>
      <c r="I89" s="87"/>
      <c r="J89" s="88"/>
      <c r="K89" s="304">
        <v>0.05</v>
      </c>
      <c r="L89" s="857">
        <f>N83*K89</f>
        <v>11129.133042627698</v>
      </c>
      <c r="M89" s="858"/>
      <c r="N89" s="51"/>
    </row>
    <row r="90" spans="1:14" ht="15.75" thickBot="1">
      <c r="B90" s="91" t="s">
        <v>974</v>
      </c>
      <c r="C90" s="92"/>
      <c r="D90" s="92"/>
      <c r="E90" s="92"/>
      <c r="F90" s="92"/>
      <c r="G90" s="92"/>
      <c r="H90" s="92"/>
      <c r="I90" s="93"/>
      <c r="J90" s="94"/>
      <c r="K90" s="305">
        <v>0.05</v>
      </c>
      <c r="L90" s="859">
        <f>N83*K90</f>
        <v>11129.133042627698</v>
      </c>
      <c r="M90" s="860"/>
      <c r="N90" s="51"/>
    </row>
    <row r="91" spans="1:14" ht="15.75" thickBot="1">
      <c r="B91" s="822" t="s">
        <v>953</v>
      </c>
      <c r="C91" s="823"/>
      <c r="D91" s="823"/>
      <c r="E91" s="823"/>
      <c r="F91" s="823"/>
      <c r="G91" s="823"/>
      <c r="H91" s="823"/>
      <c r="I91" s="823"/>
      <c r="J91" s="823"/>
      <c r="K91" s="823"/>
      <c r="L91" s="823"/>
      <c r="M91" s="824"/>
      <c r="N91" s="52">
        <f>L88+L89+L90</f>
        <v>66774.798255766189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289357.45910832018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128035.20219974742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09">
        <f>VLOOKUP(A65,TRANSPORTE!A6:D117,4,FALSE)</f>
        <v>930.68569670175202</v>
      </c>
      <c r="M65" s="910"/>
      <c r="N65" s="287">
        <f>K65*L65</f>
        <v>1163.35712087719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2878.1698592511848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222582.66085255396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44516.532170510793</v>
      </c>
      <c r="M88" s="858"/>
      <c r="N88" s="51"/>
    </row>
    <row r="89" spans="1:14">
      <c r="B89" s="89" t="s">
        <v>973</v>
      </c>
      <c r="C89" s="90"/>
      <c r="D89" s="90"/>
      <c r="E89" s="90"/>
      <c r="F89" s="90"/>
      <c r="G89" s="90"/>
      <c r="H89" s="90"/>
      <c r="I89" s="87"/>
      <c r="J89" s="88"/>
      <c r="K89" s="304">
        <v>0.05</v>
      </c>
      <c r="L89" s="857">
        <f>N83*K89</f>
        <v>11129.133042627698</v>
      </c>
      <c r="M89" s="858"/>
      <c r="N89" s="51"/>
    </row>
    <row r="90" spans="1:14" ht="15.75" thickBot="1">
      <c r="B90" s="91" t="s">
        <v>974</v>
      </c>
      <c r="C90" s="92"/>
      <c r="D90" s="92"/>
      <c r="E90" s="92"/>
      <c r="F90" s="92"/>
      <c r="G90" s="92"/>
      <c r="H90" s="92"/>
      <c r="I90" s="93"/>
      <c r="J90" s="94"/>
      <c r="K90" s="305">
        <v>0.05</v>
      </c>
      <c r="L90" s="859">
        <f>N83*K90</f>
        <v>11129.133042627698</v>
      </c>
      <c r="M90" s="860"/>
      <c r="N90" s="51"/>
    </row>
    <row r="91" spans="1:14" ht="15.75" thickBot="1">
      <c r="B91" s="822" t="s">
        <v>953</v>
      </c>
      <c r="C91" s="823"/>
      <c r="D91" s="823"/>
      <c r="E91" s="823"/>
      <c r="F91" s="823"/>
      <c r="G91" s="823"/>
      <c r="H91" s="823"/>
      <c r="I91" s="823"/>
      <c r="J91" s="823"/>
      <c r="K91" s="823"/>
      <c r="L91" s="823"/>
      <c r="M91" s="824"/>
      <c r="N91" s="52">
        <f>L88+L89+L90</f>
        <v>66774.798255766189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289357.45910832018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128035.20219974742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47.214229804017251</v>
      </c>
      <c r="N54" s="272">
        <f>K54*M54</f>
        <v>1180.3557451004312</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82922.243680605112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09">
        <f>VLOOKUP(A64,TRANSPORTE!A6:D117,4,FALSE)</f>
        <v>930.68569670175202</v>
      </c>
      <c r="M64" s="910"/>
      <c r="N64" s="287">
        <f>K64*L64</f>
        <v>1163.35712087719</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2878.1698592511848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222582.66085255396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44516.532170510793</v>
      </c>
      <c r="M87" s="858"/>
      <c r="N87" s="51"/>
    </row>
    <row r="88" spans="1:14">
      <c r="B88" s="89" t="s">
        <v>973</v>
      </c>
      <c r="C88" s="90"/>
      <c r="D88" s="90"/>
      <c r="E88" s="90"/>
      <c r="F88" s="90"/>
      <c r="G88" s="90"/>
      <c r="H88" s="90"/>
      <c r="I88" s="87"/>
      <c r="J88" s="88"/>
      <c r="K88" s="304">
        <v>0.05</v>
      </c>
      <c r="L88" s="857">
        <f>N82*K88</f>
        <v>11129.133042627698</v>
      </c>
      <c r="M88" s="858"/>
      <c r="N88" s="51"/>
    </row>
    <row r="89" spans="1:14" ht="15.75" thickBot="1">
      <c r="B89" s="91" t="s">
        <v>974</v>
      </c>
      <c r="C89" s="92"/>
      <c r="D89" s="92"/>
      <c r="E89" s="92"/>
      <c r="F89" s="92"/>
      <c r="G89" s="92"/>
      <c r="H89" s="92"/>
      <c r="I89" s="93"/>
      <c r="J89" s="94"/>
      <c r="K89" s="305">
        <v>0.05</v>
      </c>
      <c r="L89" s="859">
        <f>N82*K89</f>
        <v>11129.133042627698</v>
      </c>
      <c r="M89" s="860"/>
      <c r="N89" s="51"/>
    </row>
    <row r="90" spans="1:14" ht="15.75" thickBot="1">
      <c r="B90" s="822" t="s">
        <v>953</v>
      </c>
      <c r="C90" s="823"/>
      <c r="D90" s="823"/>
      <c r="E90" s="823"/>
      <c r="F90" s="823"/>
      <c r="G90" s="823"/>
      <c r="H90" s="823"/>
      <c r="I90" s="823"/>
      <c r="J90" s="823"/>
      <c r="K90" s="823"/>
      <c r="L90" s="823"/>
      <c r="M90" s="824"/>
      <c r="N90" s="52">
        <f>L87+L88+L89</f>
        <v>66774.798255766189</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289357.45910832018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117416.81760182744</v>
      </c>
      <c r="L36" s="270"/>
      <c r="M36" s="271">
        <v>30</v>
      </c>
      <c r="N36" s="272">
        <f>K36/M36</f>
        <v>3913.8939200609148</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78578.948342319723</v>
      </c>
      <c r="L38" s="270"/>
      <c r="M38" s="271">
        <v>10</v>
      </c>
      <c r="N38" s="272">
        <f t="shared" si="0"/>
        <v>7857.8948342319727</v>
      </c>
    </row>
    <row r="39" spans="1:14">
      <c r="A39" t="s">
        <v>284</v>
      </c>
      <c r="B39" s="871" t="str">
        <f>VLOOKUP(A39,EQUIPOS!A9:D154,3,FALSE)</f>
        <v>Planta de asfalto en caliente</v>
      </c>
      <c r="C39" s="872"/>
      <c r="D39" s="872"/>
      <c r="E39" s="872"/>
      <c r="F39" s="872"/>
      <c r="G39" s="872"/>
      <c r="H39" s="873"/>
      <c r="I39" s="267"/>
      <c r="J39" s="268"/>
      <c r="K39" s="269">
        <f>VLOOKUP(A39,EQUIPOS!A9:D166,4,FALSE)</f>
        <v>576409.83186351648</v>
      </c>
      <c r="L39" s="270"/>
      <c r="M39" s="271">
        <v>10</v>
      </c>
      <c r="N39" s="272">
        <f t="shared" si="0"/>
        <v>57640.983186351645</v>
      </c>
    </row>
    <row r="40" spans="1:14">
      <c r="A40" t="s">
        <v>290</v>
      </c>
      <c r="B40" s="871" t="str">
        <f>VLOOKUP(A40,EQUIPOS!A10:D154,3,FALSE)</f>
        <v>Planta trituradora</v>
      </c>
      <c r="C40" s="872"/>
      <c r="D40" s="872"/>
      <c r="E40" s="872"/>
      <c r="F40" s="872"/>
      <c r="G40" s="872"/>
      <c r="H40" s="873"/>
      <c r="I40" s="267"/>
      <c r="J40" s="268"/>
      <c r="K40" s="269">
        <f>VLOOKUP(A40,EQUIPOS!A10:D167,4,FALSE)</f>
        <v>463262.71671993734</v>
      </c>
      <c r="L40" s="270"/>
      <c r="M40" s="271">
        <v>30</v>
      </c>
      <c r="N40" s="272">
        <f t="shared" si="0"/>
        <v>15442.090557331245</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122753.94567463778</v>
      </c>
      <c r="L41" s="270"/>
      <c r="M41" s="271">
        <v>30</v>
      </c>
      <c r="N41" s="272">
        <f t="shared" si="0"/>
        <v>4091.7981891545928</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192136.61062117218</v>
      </c>
      <c r="L42" s="270"/>
      <c r="M42" s="271">
        <v>10</v>
      </c>
      <c r="N42" s="272">
        <f t="shared" si="0"/>
        <v>19213.661062117219</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128035.20219974742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58387.062811074771</v>
      </c>
      <c r="N54" s="272">
        <f>K54*M54</f>
        <v>81741.887935504681</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47.214229804017251</v>
      </c>
      <c r="N55" s="272">
        <f>K55*M55</f>
        <v>1180.3557451004312</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82922.243680605112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1224.8662416957106</v>
      </c>
      <c r="M64" s="910"/>
      <c r="N64" s="287">
        <f>K64*L64</f>
        <v>1714.8127383739948</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09">
        <f>VLOOKUP(A65,TRANSPORTE!A6:D117,4,FALSE)</f>
        <v>930.68569670175202</v>
      </c>
      <c r="M65" s="910"/>
      <c r="N65" s="287">
        <f>K65*L65</f>
        <v>1163.35712087719</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2878.1698592511848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222582.66085255396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44516.532170510793</v>
      </c>
      <c r="M88" s="858"/>
      <c r="N88" s="51"/>
    </row>
    <row r="89" spans="1:14">
      <c r="B89" s="89" t="s">
        <v>973</v>
      </c>
      <c r="C89" s="90"/>
      <c r="D89" s="90"/>
      <c r="E89" s="90"/>
      <c r="F89" s="90"/>
      <c r="G89" s="90"/>
      <c r="H89" s="90"/>
      <c r="I89" s="87"/>
      <c r="J89" s="88"/>
      <c r="K89" s="304">
        <v>0.05</v>
      </c>
      <c r="L89" s="857">
        <f>N83*K89</f>
        <v>11129.133042627698</v>
      </c>
      <c r="M89" s="858"/>
      <c r="N89" s="51"/>
    </row>
    <row r="90" spans="1:14" ht="15.75" thickBot="1">
      <c r="B90" s="91" t="s">
        <v>974</v>
      </c>
      <c r="C90" s="92"/>
      <c r="D90" s="92"/>
      <c r="E90" s="92"/>
      <c r="F90" s="92"/>
      <c r="G90" s="92"/>
      <c r="H90" s="92"/>
      <c r="I90" s="93"/>
      <c r="J90" s="94"/>
      <c r="K90" s="305">
        <v>0.05</v>
      </c>
      <c r="L90" s="859">
        <f>N83*K90</f>
        <v>11129.133042627698</v>
      </c>
      <c r="M90" s="860"/>
      <c r="N90" s="51"/>
    </row>
    <row r="91" spans="1:14" ht="15.75" thickBot="1">
      <c r="B91" s="822" t="s">
        <v>953</v>
      </c>
      <c r="C91" s="823"/>
      <c r="D91" s="823"/>
      <c r="E91" s="823"/>
      <c r="F91" s="823"/>
      <c r="G91" s="823"/>
      <c r="H91" s="823"/>
      <c r="I91" s="823"/>
      <c r="J91" s="823"/>
      <c r="K91" s="823"/>
      <c r="L91" s="823"/>
      <c r="M91" s="824"/>
      <c r="N91" s="52">
        <f>L88+L89+L90</f>
        <v>66774.798255766189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289357.45910832018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101405.43338339642</v>
      </c>
      <c r="L36" s="270"/>
      <c r="M36" s="271">
        <v>30</v>
      </c>
      <c r="N36" s="272">
        <f>K36/M36</f>
        <v>3380.1811127798806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128091.07374744811</v>
      </c>
      <c r="L37" s="270"/>
      <c r="M37" s="271">
        <v>10</v>
      </c>
      <c r="N37" s="272">
        <f t="shared" ref="N37:N43" si="0">K37/M37</f>
        <v>12809.107374744812</v>
      </c>
    </row>
    <row r="38" spans="1:14">
      <c r="A38" t="s">
        <v>284</v>
      </c>
      <c r="B38" s="871" t="str">
        <f>VLOOKUP(A38,EQUIPOS!A8:D154,3,FALSE)</f>
        <v>Planta de asfalto en caliente</v>
      </c>
      <c r="C38" s="872"/>
      <c r="D38" s="872"/>
      <c r="E38" s="872"/>
      <c r="F38" s="872"/>
      <c r="G38" s="872"/>
      <c r="H38" s="873"/>
      <c r="I38" s="267"/>
      <c r="J38" s="268"/>
      <c r="K38" s="269">
        <f>VLOOKUP(A38,EQUIPOS!A8:D165,4,FALSE)</f>
        <v>576409.83186351648</v>
      </c>
      <c r="L38" s="270"/>
      <c r="M38" s="271">
        <v>10</v>
      </c>
      <c r="N38" s="272">
        <f t="shared" si="0"/>
        <v>57640.983186351645</v>
      </c>
    </row>
    <row r="39" spans="1:14">
      <c r="A39" t="s">
        <v>290</v>
      </c>
      <c r="B39" s="871" t="str">
        <f>VLOOKUP(A39,EQUIPOS!A9:D154,3,FALSE)</f>
        <v>Planta trituradora</v>
      </c>
      <c r="C39" s="872"/>
      <c r="D39" s="872"/>
      <c r="E39" s="872"/>
      <c r="F39" s="872"/>
      <c r="G39" s="872"/>
      <c r="H39" s="873"/>
      <c r="I39" s="267"/>
      <c r="J39" s="268"/>
      <c r="K39" s="269">
        <f>VLOOKUP(A39,EQUIPOS!A9:D166,4,FALSE)</f>
        <v>463262.71671993734</v>
      </c>
      <c r="L39" s="270"/>
      <c r="M39" s="271">
        <v>30</v>
      </c>
      <c r="N39" s="272">
        <f t="shared" si="0"/>
        <v>15442.090557331245</v>
      </c>
    </row>
    <row r="40" spans="1:14">
      <c r="A40" t="s">
        <v>316</v>
      </c>
      <c r="B40" s="871" t="str">
        <f>VLOOKUP(A40,EQUIPOS!A10:D154,3,FALSE)</f>
        <v>Retroexcavadora Tipo E-200 o  Equivalente</v>
      </c>
      <c r="C40" s="872"/>
      <c r="D40" s="872"/>
      <c r="E40" s="872"/>
      <c r="F40" s="872"/>
      <c r="G40" s="872"/>
      <c r="H40" s="873"/>
      <c r="I40" s="267"/>
      <c r="J40" s="268"/>
      <c r="K40" s="269">
        <f>VLOOKUP(A40,EQUIPOS!A10:D167,4,FALSE)</f>
        <v>165450.97025712047</v>
      </c>
      <c r="L40" s="270"/>
      <c r="M40" s="271">
        <v>30</v>
      </c>
      <c r="N40" s="272">
        <f t="shared" si="0"/>
        <v>5515.032341904016</v>
      </c>
    </row>
    <row r="41" spans="1:14">
      <c r="A41" t="s">
        <v>358</v>
      </c>
      <c r="B41" s="871" t="str">
        <f>VLOOKUP(A41,EQUIPOS!A11:D155,3,FALSE)</f>
        <v xml:space="preserve">Terminadora de asfalto (Finisher), potencia en el volante 174 HP, R=20M3/H, velocidad de desplazamiento 114 m/min
</v>
      </c>
      <c r="C41" s="872"/>
      <c r="D41" s="872"/>
      <c r="E41" s="872"/>
      <c r="F41" s="872"/>
      <c r="G41" s="872"/>
      <c r="H41" s="873"/>
      <c r="I41" s="267"/>
      <c r="J41" s="268"/>
      <c r="K41" s="269">
        <f>VLOOKUP(A41,EQUIPOS!A11:D168,4,FALSE)</f>
        <v>192136.61062117218</v>
      </c>
      <c r="L41" s="270"/>
      <c r="M41" s="271">
        <v>10</v>
      </c>
      <c r="N41" s="272">
        <f t="shared" si="0"/>
        <v>19213.661062117219</v>
      </c>
    </row>
    <row r="42" spans="1:14">
      <c r="A42" t="s">
        <v>166</v>
      </c>
      <c r="B42" s="871" t="str">
        <f>VLOOKUP(A42,EQUIPOS!A12:D156,3,FALSE)</f>
        <v>Compactador de Rodillo POTENCIA: 99HP, PESO: 8 ton</v>
      </c>
      <c r="C42" s="872"/>
      <c r="D42" s="872"/>
      <c r="E42" s="872"/>
      <c r="F42" s="872"/>
      <c r="G42" s="872"/>
      <c r="H42" s="873"/>
      <c r="I42" s="267"/>
      <c r="J42" s="268"/>
      <c r="K42" s="269">
        <f>VLOOKUP(A42,EQUIPOS!A12:D169,4,FALSE)</f>
        <v>78578.948342319723</v>
      </c>
      <c r="L42" s="270"/>
      <c r="M42" s="271">
        <v>10</v>
      </c>
      <c r="N42" s="272">
        <f t="shared" si="0"/>
        <v>7857.8948342319727</v>
      </c>
    </row>
    <row r="43" spans="1:14">
      <c r="A43" t="s">
        <v>373</v>
      </c>
      <c r="B43" s="871" t="str">
        <f>VLOOKUP(A43,EQUIPOS!A13:D157,3,FALSE)</f>
        <v>Volqueta 6 m3</v>
      </c>
      <c r="C43" s="872"/>
      <c r="D43" s="872"/>
      <c r="E43" s="872"/>
      <c r="F43" s="872"/>
      <c r="G43" s="872"/>
      <c r="H43" s="873"/>
      <c r="I43" s="267"/>
      <c r="J43" s="268"/>
      <c r="K43" s="269">
        <f>VLOOKUP(A43,EQUIPOS!A13:D170,4,FALSE)</f>
        <v>61910.685644599929</v>
      </c>
      <c r="L43" s="270"/>
      <c r="M43" s="271">
        <v>10</v>
      </c>
      <c r="N43" s="272">
        <f t="shared" si="0"/>
        <v>6191.0685644599926</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1141.4201203310449</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129191.43915425184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58387.062811074771</v>
      </c>
      <c r="N53" s="272">
        <f>K53*M53</f>
        <v>81741.887935504681</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81741.887935504681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1224.8662416957106</v>
      </c>
      <c r="M63" s="910"/>
      <c r="N63" s="287">
        <f>K63*L63</f>
        <v>1714.8127383739948</v>
      </c>
    </row>
    <row r="64" spans="1:14">
      <c r="A64" t="s">
        <v>1293</v>
      </c>
      <c r="B64" s="46" t="str">
        <f>VLOOKUP(A64,TRANSPORTE!A6:D117,3,FALSE)</f>
        <v>Transporte de mezcla</v>
      </c>
      <c r="C64" s="47"/>
      <c r="D64" s="47"/>
      <c r="E64" s="47"/>
      <c r="F64" s="47"/>
      <c r="G64" s="47"/>
      <c r="H64" s="311" t="s">
        <v>1468</v>
      </c>
      <c r="I64" s="279">
        <v>1.25</v>
      </c>
      <c r="J64" s="286">
        <v>1</v>
      </c>
      <c r="K64" s="279">
        <f>I64*J64</f>
        <v>1.25</v>
      </c>
      <c r="L64" s="909">
        <f>VLOOKUP(A64,TRANSPORTE!A6:D117,4,FALSE)</f>
        <v>1224.8662416957106</v>
      </c>
      <c r="M64" s="910"/>
      <c r="N64" s="287">
        <f>K64*L64</f>
        <v>1531.0828021196382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3245.8955404936332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11414.201203310449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225593.42383356061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45118.684766712126</v>
      </c>
      <c r="M87" s="858"/>
      <c r="N87" s="51"/>
    </row>
    <row r="88" spans="1:14">
      <c r="B88" s="89" t="s">
        <v>973</v>
      </c>
      <c r="C88" s="90"/>
      <c r="D88" s="90"/>
      <c r="E88" s="90"/>
      <c r="F88" s="90"/>
      <c r="G88" s="90"/>
      <c r="H88" s="90"/>
      <c r="I88" s="87"/>
      <c r="J88" s="88"/>
      <c r="K88" s="304">
        <v>0.05</v>
      </c>
      <c r="L88" s="857">
        <f>N82*K88</f>
        <v>11279.671191678031</v>
      </c>
      <c r="M88" s="858"/>
      <c r="N88" s="51"/>
    </row>
    <row r="89" spans="1:14" ht="15.75" thickBot="1">
      <c r="B89" s="91" t="s">
        <v>974</v>
      </c>
      <c r="C89" s="92"/>
      <c r="D89" s="92"/>
      <c r="E89" s="92"/>
      <c r="F89" s="92"/>
      <c r="G89" s="92"/>
      <c r="H89" s="92"/>
      <c r="I89" s="93"/>
      <c r="J89" s="94"/>
      <c r="K89" s="305">
        <v>0.05</v>
      </c>
      <c r="L89" s="859">
        <f>N82*K89</f>
        <v>11279.671191678031</v>
      </c>
      <c r="M89" s="860"/>
      <c r="N89" s="51"/>
    </row>
    <row r="90" spans="1:14" ht="15.75" thickBot="1">
      <c r="B90" s="822" t="s">
        <v>953</v>
      </c>
      <c r="C90" s="823"/>
      <c r="D90" s="823"/>
      <c r="E90" s="823"/>
      <c r="F90" s="823"/>
      <c r="G90" s="823"/>
      <c r="H90" s="823"/>
      <c r="I90" s="823"/>
      <c r="J90" s="823"/>
      <c r="K90" s="823"/>
      <c r="L90" s="823"/>
      <c r="M90" s="824"/>
      <c r="N90" s="52">
        <f>L87+L88+L89</f>
        <v>67678.027150068185</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293271.45098362881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72661.796434469084</v>
      </c>
      <c r="L36" s="270"/>
      <c r="M36" s="271">
        <v>150</v>
      </c>
      <c r="N36" s="272">
        <f>K36/M36</f>
        <v>484.41197622979388</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101405.43338339642</v>
      </c>
      <c r="L37" s="270"/>
      <c r="M37" s="271">
        <v>150</v>
      </c>
      <c r="N37" s="272">
        <f>K37/M37</f>
        <v>676.03622255597611</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336239.0685870513</v>
      </c>
      <c r="L38" s="270"/>
      <c r="M38" s="271">
        <v>150</v>
      </c>
      <c r="N38" s="272">
        <f>K38/M38</f>
        <v>2241.5937905803421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1.8043666666666667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3403.8463560327787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09">
        <f>VLOOKUP(A58,TRANSPORTE!A5:D117,4,FALSE)</f>
        <v>1224.8662416957106</v>
      </c>
      <c r="M58" s="910"/>
      <c r="N58" s="287">
        <f>K58*L58</f>
        <v>159.2326114204424</v>
      </c>
    </row>
    <row r="59" spans="1:14">
      <c r="B59" s="46"/>
      <c r="C59" s="47"/>
      <c r="D59" s="47"/>
      <c r="E59" s="47"/>
      <c r="F59" s="47"/>
      <c r="G59" s="47"/>
      <c r="H59" s="311"/>
      <c r="I59" s="279"/>
      <c r="J59" s="286"/>
      <c r="K59" s="279"/>
      <c r="L59" s="909"/>
      <c r="M59" s="91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159.2326114204424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180.43666666666667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3743.5156341198876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748.70312682397753</v>
      </c>
      <c r="M82" s="858"/>
      <c r="N82" s="51"/>
    </row>
    <row r="83" spans="1:14">
      <c r="B83" s="89" t="s">
        <v>973</v>
      </c>
      <c r="C83" s="90"/>
      <c r="D83" s="90"/>
      <c r="E83" s="90"/>
      <c r="F83" s="90"/>
      <c r="G83" s="90"/>
      <c r="H83" s="90"/>
      <c r="I83" s="87"/>
      <c r="J83" s="88"/>
      <c r="K83" s="304">
        <v>0.05</v>
      </c>
      <c r="L83" s="857">
        <f>N77*K83</f>
        <v>187.17578170599438</v>
      </c>
      <c r="M83" s="858"/>
      <c r="N83" s="51"/>
    </row>
    <row r="84" spans="1:14" ht="15.75" thickBot="1">
      <c r="B84" s="91" t="s">
        <v>974</v>
      </c>
      <c r="C84" s="92"/>
      <c r="D84" s="92"/>
      <c r="E84" s="92"/>
      <c r="F84" s="92"/>
      <c r="G84" s="92"/>
      <c r="H84" s="92"/>
      <c r="I84" s="93"/>
      <c r="J84" s="94"/>
      <c r="K84" s="305">
        <v>0.05</v>
      </c>
      <c r="L84" s="859">
        <f>N77*K84</f>
        <v>187.17578170599438</v>
      </c>
      <c r="M84" s="860"/>
      <c r="N84" s="51"/>
    </row>
    <row r="85" spans="1:14" ht="15.75" thickBot="1">
      <c r="B85" s="822" t="s">
        <v>953</v>
      </c>
      <c r="C85" s="823"/>
      <c r="D85" s="823"/>
      <c r="E85" s="823"/>
      <c r="F85" s="823"/>
      <c r="G85" s="823"/>
      <c r="H85" s="823"/>
      <c r="I85" s="823"/>
      <c r="J85" s="823"/>
      <c r="K85" s="823"/>
      <c r="L85" s="823"/>
      <c r="M85" s="824"/>
      <c r="N85" s="52">
        <f>L82+L83+L84</f>
        <v>1123.0546902359663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4866.5703243558537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72661.796434469084</v>
      </c>
      <c r="L36" s="270"/>
      <c r="M36" s="271">
        <v>300</v>
      </c>
      <c r="N36" s="272">
        <f>K36/M36</f>
        <v>242.20598811489694</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101405.43338339642</v>
      </c>
      <c r="L37" s="270"/>
      <c r="M37" s="271">
        <v>300</v>
      </c>
      <c r="N37" s="272">
        <f>K37/M37</f>
        <v>338.01811127798806</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336239.0685870513</v>
      </c>
      <c r="L38" s="270"/>
      <c r="M38" s="271">
        <v>300</v>
      </c>
      <c r="N38" s="272">
        <f>K38/M38</f>
        <v>1120.7968952901711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0.90218333333333334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1701.9231780163893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09">
        <f>VLOOKUP(A58,TRANSPORTE!A5:D117,4,FALSE)</f>
        <v>1224.8662416957106</v>
      </c>
      <c r="M58" s="910"/>
      <c r="N58" s="287">
        <f>K58*L58</f>
        <v>79.616305710221198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79.616305710221198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90.218333333333334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1871.7578170599438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374.35156341198876</v>
      </c>
      <c r="M82" s="858"/>
      <c r="N82" s="51"/>
    </row>
    <row r="83" spans="1:14">
      <c r="B83" s="89" t="s">
        <v>973</v>
      </c>
      <c r="C83" s="90"/>
      <c r="D83" s="90"/>
      <c r="E83" s="90"/>
      <c r="F83" s="90"/>
      <c r="G83" s="90"/>
      <c r="H83" s="90"/>
      <c r="I83" s="87"/>
      <c r="J83" s="88"/>
      <c r="K83" s="304">
        <v>0.05</v>
      </c>
      <c r="L83" s="857">
        <f>N77*K83</f>
        <v>93.587890852997191</v>
      </c>
      <c r="M83" s="858"/>
      <c r="N83" s="51"/>
    </row>
    <row r="84" spans="1:14" ht="15.75" thickBot="1">
      <c r="B84" s="91" t="s">
        <v>974</v>
      </c>
      <c r="C84" s="92"/>
      <c r="D84" s="92"/>
      <c r="E84" s="92"/>
      <c r="F84" s="92"/>
      <c r="G84" s="92"/>
      <c r="H84" s="92"/>
      <c r="I84" s="93"/>
      <c r="J84" s="94"/>
      <c r="K84" s="305">
        <v>0.05</v>
      </c>
      <c r="L84" s="859">
        <f>N77*K84</f>
        <v>93.587890852997191</v>
      </c>
      <c r="M84" s="860"/>
      <c r="N84" s="51"/>
    </row>
    <row r="85" spans="1:14" ht="15.75" thickBot="1">
      <c r="B85" s="822" t="s">
        <v>953</v>
      </c>
      <c r="C85" s="823"/>
      <c r="D85" s="823"/>
      <c r="E85" s="823"/>
      <c r="F85" s="823"/>
      <c r="G85" s="823"/>
      <c r="H85" s="823"/>
      <c r="I85" s="823"/>
      <c r="J85" s="823"/>
      <c r="K85" s="823"/>
      <c r="L85" s="823"/>
      <c r="M85" s="824"/>
      <c r="N85" s="52">
        <f>L82+L83+L84</f>
        <v>561.52734511798315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2433.2851621779268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18</v>
      </c>
      <c r="N36" s="272">
        <f>K36/M36</f>
        <v>3524.4440248360997</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90731.177237775759</v>
      </c>
      <c r="L37" s="270"/>
      <c r="M37" s="271">
        <v>18</v>
      </c>
      <c r="N37" s="272">
        <f>K37/M37</f>
        <v>5040.6209576542087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183597.20570467564</v>
      </c>
      <c r="L38" s="270"/>
      <c r="M38" s="271">
        <v>18</v>
      </c>
      <c r="N38" s="272">
        <f>K38/M38</f>
        <v>10199.844761370869</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455790.73741800286</v>
      </c>
      <c r="L39" s="876">
        <v>18</v>
      </c>
      <c r="M39" s="877"/>
      <c r="N39" s="272">
        <f>K39/L39</f>
        <v>25321.707634333492</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101405.43338339642</v>
      </c>
      <c r="L40" s="276"/>
      <c r="M40" s="277">
        <v>18</v>
      </c>
      <c r="N40" s="272">
        <f>K40/M40</f>
        <v>5633.635187966468</v>
      </c>
    </row>
    <row r="41" spans="1:14">
      <c r="B41" s="879" t="s">
        <v>952</v>
      </c>
      <c r="C41" s="880"/>
      <c r="D41" s="880"/>
      <c r="E41" s="38"/>
      <c r="F41" s="39"/>
      <c r="G41" s="39"/>
      <c r="H41" s="40"/>
      <c r="I41" s="36"/>
      <c r="J41" s="37"/>
      <c r="K41" s="279"/>
      <c r="L41" s="276"/>
      <c r="M41" s="401">
        <v>0.01</v>
      </c>
      <c r="N41" s="344">
        <f>N75*M41</f>
        <v>29.963350251000556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49750.21591641214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55503.751067317986</v>
      </c>
      <c r="N48" s="272">
        <f>K48*M48</f>
        <v>1942.6312873561296</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58387.062811074771</v>
      </c>
      <c r="N49" s="272">
        <f>K49*M49</f>
        <v>14596.765702768693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16539.396990124824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09">
        <f>VLOOKUP(A58,TRANSPORTE!A5:D117,4,FALSE)</f>
        <v>1224.8662416957106</v>
      </c>
      <c r="M58" s="910"/>
      <c r="N58" s="287">
        <f>K58*L58</f>
        <v>349.08687888327756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349.08687888327756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2996.3350251000556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69635.034810520287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13927.006962104058</v>
      </c>
      <c r="M82" s="858"/>
      <c r="N82" s="51"/>
    </row>
    <row r="83" spans="1:14">
      <c r="B83" s="89" t="s">
        <v>973</v>
      </c>
      <c r="C83" s="90"/>
      <c r="D83" s="90"/>
      <c r="E83" s="90"/>
      <c r="F83" s="90"/>
      <c r="G83" s="90"/>
      <c r="H83" s="90"/>
      <c r="I83" s="87"/>
      <c r="J83" s="88"/>
      <c r="K83" s="304">
        <v>0.05</v>
      </c>
      <c r="L83" s="857">
        <f>N77*K83</f>
        <v>3481.7517405260146</v>
      </c>
      <c r="M83" s="858"/>
      <c r="N83" s="51"/>
    </row>
    <row r="84" spans="1:14" ht="15.75" thickBot="1">
      <c r="B84" s="91" t="s">
        <v>974</v>
      </c>
      <c r="C84" s="92"/>
      <c r="D84" s="92"/>
      <c r="E84" s="92"/>
      <c r="F84" s="92"/>
      <c r="G84" s="92"/>
      <c r="H84" s="92"/>
      <c r="I84" s="93"/>
      <c r="J84" s="94"/>
      <c r="K84" s="305">
        <v>0.05</v>
      </c>
      <c r="L84" s="859">
        <f>N77*K84</f>
        <v>3481.7517405260146</v>
      </c>
      <c r="M84" s="860"/>
      <c r="N84" s="51"/>
    </row>
    <row r="85" spans="1:14" ht="15.75" thickBot="1">
      <c r="B85" s="822" t="s">
        <v>953</v>
      </c>
      <c r="C85" s="823"/>
      <c r="D85" s="823"/>
      <c r="E85" s="823"/>
      <c r="F85" s="823"/>
      <c r="G85" s="823"/>
      <c r="H85" s="823"/>
      <c r="I85" s="823"/>
      <c r="J85" s="823"/>
      <c r="K85" s="823"/>
      <c r="L85" s="823"/>
      <c r="M85" s="824"/>
      <c r="N85" s="52">
        <f>L82+L83+L84</f>
        <v>20890.510443156087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90525.545253676377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12</v>
      </c>
      <c r="N36" s="272">
        <f>K36/M36</f>
        <v>5286.6660372541492</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90731.177237775759</v>
      </c>
      <c r="L37" s="270"/>
      <c r="M37" s="271">
        <v>12</v>
      </c>
      <c r="N37" s="272">
        <f>K37/M37</f>
        <v>7560.9314364813135</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183597.20570467564</v>
      </c>
      <c r="L38" s="270"/>
      <c r="M38" s="271">
        <v>12</v>
      </c>
      <c r="N38" s="272">
        <f>K38/M38</f>
        <v>15299.767142056304</v>
      </c>
    </row>
    <row r="39" spans="1:14">
      <c r="A39" s="113" t="s">
        <v>299</v>
      </c>
      <c r="B39" s="871" t="str">
        <f>VLOOKUP(A39,EQUIPOS!A7:D154,3,FALSE)</f>
        <v xml:space="preserve">Recicladora, potencia 430HP </v>
      </c>
      <c r="C39" s="872"/>
      <c r="D39" s="872"/>
      <c r="E39" s="872"/>
      <c r="F39" s="872"/>
      <c r="G39" s="872"/>
      <c r="H39" s="873"/>
      <c r="I39" s="267"/>
      <c r="J39" s="268"/>
      <c r="K39" s="269">
        <f>VLOOKUP(A39,EQUIPOS!A7:D164,4,FALSE)</f>
        <v>455790.73741800286</v>
      </c>
      <c r="L39" s="270"/>
      <c r="M39" s="271">
        <v>12</v>
      </c>
      <c r="N39" s="272">
        <f>K39/M39</f>
        <v>37982.561451500238</v>
      </c>
    </row>
    <row r="40" spans="1:14">
      <c r="A40" t="s">
        <v>365</v>
      </c>
      <c r="B40" s="871" t="str">
        <f>VLOOKUP(A40,EQUIPOS!A8:D154,3,FALSE)</f>
        <v xml:space="preserve">Vibrocompatador, potencia 153 HP, peso 10 Ton. </v>
      </c>
      <c r="C40" s="872"/>
      <c r="D40" s="872"/>
      <c r="E40" s="872"/>
      <c r="F40" s="872"/>
      <c r="G40" s="872"/>
      <c r="H40" s="873"/>
      <c r="I40" s="267"/>
      <c r="J40" s="268"/>
      <c r="K40" s="269">
        <f>VLOOKUP(A40,EQUIPOS!A8:D165,4,FALSE)</f>
        <v>101405.43338339642</v>
      </c>
      <c r="L40" s="270"/>
      <c r="M40" s="271">
        <v>12</v>
      </c>
      <c r="N40" s="272">
        <f>K40/M40</f>
        <v>8450.4527819497016</v>
      </c>
    </row>
    <row r="41" spans="1:14">
      <c r="B41" s="871"/>
      <c r="C41" s="872"/>
      <c r="D41" s="872"/>
      <c r="E41" s="872"/>
      <c r="F41" s="872"/>
      <c r="G41" s="872"/>
      <c r="H41" s="873"/>
      <c r="I41" s="874"/>
      <c r="J41" s="875"/>
      <c r="K41" s="269"/>
      <c r="L41" s="876"/>
      <c r="M41" s="877"/>
      <c r="N41" s="272"/>
    </row>
    <row r="42" spans="1:14">
      <c r="B42" s="871"/>
      <c r="C42" s="872"/>
      <c r="D42" s="872"/>
      <c r="E42" s="878"/>
      <c r="F42" s="872"/>
      <c r="G42" s="872"/>
      <c r="H42" s="873"/>
      <c r="I42" s="36"/>
      <c r="J42" s="37"/>
      <c r="K42" s="274"/>
      <c r="L42" s="276"/>
      <c r="M42" s="277"/>
      <c r="N42" s="278"/>
    </row>
    <row r="43" spans="1:14">
      <c r="B43" s="879" t="s">
        <v>952</v>
      </c>
      <c r="C43" s="957"/>
      <c r="D43" s="957"/>
      <c r="E43" s="38"/>
      <c r="F43" s="39"/>
      <c r="G43" s="39"/>
      <c r="H43" s="40"/>
      <c r="I43" s="36"/>
      <c r="J43" s="37"/>
      <c r="K43" s="279"/>
      <c r="L43" s="276"/>
      <c r="M43" s="401">
        <v>0.1</v>
      </c>
      <c r="N43" s="344">
        <f>N77*M43</f>
        <v>449.45025376500837</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75029.829103006719</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47.214229804017251</v>
      </c>
      <c r="N50" s="272">
        <f>K50*M50</f>
        <v>3541.0672353012937</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1089.1710112041233</v>
      </c>
      <c r="N51" s="272">
        <f>K51*M51</f>
        <v>1415.9223145653602</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SUM(N50:N54)</f>
        <v>4956.9895498666538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4494.5025376500835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N45+N55+N66+N77</f>
        <v>84481.321190523464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16896.264238104694</v>
      </c>
      <c r="M84" s="858"/>
      <c r="N84" s="51"/>
    </row>
    <row r="85" spans="1:14">
      <c r="B85" s="89" t="s">
        <v>973</v>
      </c>
      <c r="C85" s="90"/>
      <c r="D85" s="90"/>
      <c r="E85" s="90"/>
      <c r="F85" s="90"/>
      <c r="G85" s="90"/>
      <c r="H85" s="90"/>
      <c r="I85" s="87"/>
      <c r="J85" s="88"/>
      <c r="K85" s="304">
        <v>0.05</v>
      </c>
      <c r="L85" s="857">
        <f>N79*K85</f>
        <v>4224.0660595261734</v>
      </c>
      <c r="M85" s="858"/>
      <c r="N85" s="51"/>
    </row>
    <row r="86" spans="1:14" ht="15.75" thickBot="1">
      <c r="B86" s="91" t="s">
        <v>974</v>
      </c>
      <c r="C86" s="92"/>
      <c r="D86" s="92"/>
      <c r="E86" s="92"/>
      <c r="F86" s="92"/>
      <c r="G86" s="92"/>
      <c r="H86" s="92"/>
      <c r="I86" s="93"/>
      <c r="J86" s="94"/>
      <c r="K86" s="305">
        <v>0.05</v>
      </c>
      <c r="L86" s="859">
        <f>N79*K86</f>
        <v>4224.0660595261734</v>
      </c>
      <c r="M86" s="860"/>
      <c r="N86" s="51"/>
    </row>
    <row r="87" spans="1:14" ht="15.75" thickBot="1">
      <c r="B87" s="822" t="s">
        <v>953</v>
      </c>
      <c r="C87" s="823"/>
      <c r="D87" s="823"/>
      <c r="E87" s="823"/>
      <c r="F87" s="823"/>
      <c r="G87" s="823"/>
      <c r="H87" s="823"/>
      <c r="I87" s="823"/>
      <c r="J87" s="823"/>
      <c r="K87" s="823"/>
      <c r="L87" s="823"/>
      <c r="M87" s="824"/>
      <c r="N87" s="52">
        <f>L84+L85+L86</f>
        <v>25344.396357157038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109825.7175476805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18</v>
      </c>
      <c r="N36" s="272">
        <f>K36/M36</f>
        <v>3524.4440248360997</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90731.177237775759</v>
      </c>
      <c r="L37" s="270"/>
      <c r="M37" s="271">
        <v>18</v>
      </c>
      <c r="N37" s="272">
        <f>K37/M37</f>
        <v>5040.6209576542087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183597.20570467564</v>
      </c>
      <c r="L38" s="270"/>
      <c r="M38" s="271">
        <v>18</v>
      </c>
      <c r="N38" s="272">
        <f>K38/M38</f>
        <v>10199.844761370869</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455790.73741800286</v>
      </c>
      <c r="L39" s="876">
        <v>18</v>
      </c>
      <c r="M39" s="877"/>
      <c r="N39" s="272">
        <f>K39/L39</f>
        <v>25321.707634333492</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101405.43338339642</v>
      </c>
      <c r="L40" s="276"/>
      <c r="M40" s="277">
        <v>18</v>
      </c>
      <c r="N40" s="272">
        <f>K40/M40</f>
        <v>5633.635187966468</v>
      </c>
    </row>
    <row r="41" spans="1:14">
      <c r="B41" s="320"/>
      <c r="C41" s="321"/>
      <c r="D41" s="321"/>
      <c r="E41" s="321"/>
      <c r="F41" s="323"/>
      <c r="G41" s="323"/>
      <c r="H41" s="125"/>
      <c r="I41" s="36"/>
      <c r="J41" s="37"/>
      <c r="K41" s="274"/>
      <c r="L41" s="276"/>
      <c r="M41" s="277"/>
      <c r="N41" s="272"/>
    </row>
    <row r="42" spans="1:14">
      <c r="B42" s="879" t="s">
        <v>952</v>
      </c>
      <c r="C42" s="880"/>
      <c r="D42" s="880"/>
      <c r="E42" s="38"/>
      <c r="F42" s="39"/>
      <c r="G42" s="39"/>
      <c r="H42" s="40"/>
      <c r="I42" s="36"/>
      <c r="J42" s="37"/>
      <c r="K42" s="279"/>
      <c r="L42" s="276"/>
      <c r="M42" s="401">
        <v>0.01</v>
      </c>
      <c r="N42" s="344">
        <f>N76*M42</f>
        <v>29.963350251000556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49750.21591641214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367622.24732898932</v>
      </c>
      <c r="N49" s="272">
        <f>K49*M49</f>
        <v>56246.203841335366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56246.203841335366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1531.0828021196382</v>
      </c>
      <c r="M59" s="910"/>
      <c r="N59" s="287">
        <f>K59*L59</f>
        <v>234.25566872430466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234.25566872430466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2996.3350251000556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109227.01045157186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21845.402090314372</v>
      </c>
      <c r="M83" s="858"/>
      <c r="N83" s="51"/>
    </row>
    <row r="84" spans="1:14">
      <c r="B84" s="89" t="s">
        <v>973</v>
      </c>
      <c r="C84" s="90"/>
      <c r="D84" s="90"/>
      <c r="E84" s="90"/>
      <c r="F84" s="90"/>
      <c r="G84" s="90"/>
      <c r="H84" s="90"/>
      <c r="I84" s="87"/>
      <c r="J84" s="88"/>
      <c r="K84" s="304">
        <v>0.05</v>
      </c>
      <c r="L84" s="857">
        <f>N78*K84</f>
        <v>5461.350522578593</v>
      </c>
      <c r="M84" s="858"/>
      <c r="N84" s="51"/>
    </row>
    <row r="85" spans="1:14" ht="15.75" thickBot="1">
      <c r="B85" s="91" t="s">
        <v>974</v>
      </c>
      <c r="C85" s="92"/>
      <c r="D85" s="92"/>
      <c r="E85" s="92"/>
      <c r="F85" s="92"/>
      <c r="G85" s="92"/>
      <c r="H85" s="92"/>
      <c r="I85" s="93"/>
      <c r="J85" s="94"/>
      <c r="K85" s="305">
        <v>0.05</v>
      </c>
      <c r="L85" s="859">
        <f>N78*K85</f>
        <v>5461.350522578593</v>
      </c>
      <c r="M85" s="860"/>
      <c r="N85" s="51"/>
    </row>
    <row r="86" spans="1:14" ht="15.75" thickBot="1">
      <c r="B86" s="822" t="s">
        <v>953</v>
      </c>
      <c r="C86" s="823"/>
      <c r="D86" s="823"/>
      <c r="E86" s="823"/>
      <c r="F86" s="823"/>
      <c r="G86" s="823"/>
      <c r="H86" s="823"/>
      <c r="I86" s="823"/>
      <c r="J86" s="823"/>
      <c r="K86" s="823"/>
      <c r="L86" s="823"/>
      <c r="M86" s="824"/>
      <c r="N86" s="52">
        <f>L83+L84+L85</f>
        <v>32768.10313547156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141995.11358704342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18</v>
      </c>
      <c r="N36" s="272">
        <f>K36/M36</f>
        <v>3524.4440248360997</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90731.177237775759</v>
      </c>
      <c r="L37" s="270"/>
      <c r="M37" s="271">
        <v>18</v>
      </c>
      <c r="N37" s="272">
        <f>K37/M37</f>
        <v>5040.6209576542087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183597.20570467564</v>
      </c>
      <c r="L38" s="270"/>
      <c r="M38" s="271">
        <v>18</v>
      </c>
      <c r="N38" s="272">
        <f>K38/M38</f>
        <v>10199.844761370869</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455790.73741800286</v>
      </c>
      <c r="L39" s="876">
        <v>18</v>
      </c>
      <c r="M39" s="877"/>
      <c r="N39" s="272">
        <f>K39/L39</f>
        <v>25321.707634333492</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101405.43338339642</v>
      </c>
      <c r="L40" s="276"/>
      <c r="M40" s="277">
        <v>18</v>
      </c>
      <c r="N40" s="272">
        <f>K40/M40</f>
        <v>5633.635187966468</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29.963350251000556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49750.21591641214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385272.72204946057</v>
      </c>
      <c r="N49" s="272">
        <f>K49*M49</f>
        <v>58946.726473567469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58946.726473567469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1224.8662416957106</v>
      </c>
      <c r="M59" s="910"/>
      <c r="N59" s="287">
        <f>K59*L59</f>
        <v>187.40453497944372</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187.40453497944372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2996.3350251000556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111880.68195005911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22376.136390011823</v>
      </c>
      <c r="M83" s="858"/>
      <c r="N83" s="51"/>
    </row>
    <row r="84" spans="1:14">
      <c r="B84" s="89" t="s">
        <v>973</v>
      </c>
      <c r="C84" s="90"/>
      <c r="D84" s="90"/>
      <c r="E84" s="90"/>
      <c r="F84" s="90"/>
      <c r="G84" s="90"/>
      <c r="H84" s="90"/>
      <c r="I84" s="87"/>
      <c r="J84" s="88"/>
      <c r="K84" s="304">
        <v>0.05</v>
      </c>
      <c r="L84" s="857">
        <f>N78*K84</f>
        <v>5594.0340975029558</v>
      </c>
      <c r="M84" s="858"/>
      <c r="N84" s="51"/>
    </row>
    <row r="85" spans="1:14" ht="15.75" thickBot="1">
      <c r="B85" s="91" t="s">
        <v>974</v>
      </c>
      <c r="C85" s="92"/>
      <c r="D85" s="92"/>
      <c r="E85" s="92"/>
      <c r="F85" s="92"/>
      <c r="G85" s="92"/>
      <c r="H85" s="92"/>
      <c r="I85" s="93"/>
      <c r="J85" s="94"/>
      <c r="K85" s="305">
        <v>0.05</v>
      </c>
      <c r="L85" s="859">
        <f>N78*K85</f>
        <v>5594.0340975029558</v>
      </c>
      <c r="M85" s="860"/>
      <c r="N85" s="51"/>
    </row>
    <row r="86" spans="1:14" ht="15.75" thickBot="1">
      <c r="B86" s="822" t="s">
        <v>953</v>
      </c>
      <c r="C86" s="823"/>
      <c r="D86" s="823"/>
      <c r="E86" s="823"/>
      <c r="F86" s="823"/>
      <c r="G86" s="823"/>
      <c r="H86" s="823"/>
      <c r="I86" s="823"/>
      <c r="J86" s="823"/>
      <c r="K86" s="823"/>
      <c r="L86" s="823"/>
      <c r="M86" s="824"/>
      <c r="N86" s="52">
        <f>L83+L84+L85</f>
        <v>33564.204585017731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145444.88653507683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15</v>
      </c>
      <c r="N36" s="272">
        <f>K36/M36</f>
        <v>4229.3328298033193</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90731.177237775759</v>
      </c>
      <c r="L37" s="270"/>
      <c r="M37" s="271">
        <v>15</v>
      </c>
      <c r="N37" s="272">
        <f>K37/M37</f>
        <v>6048.7451491850506</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183597.20570467564</v>
      </c>
      <c r="L38" s="270"/>
      <c r="M38" s="271">
        <v>15</v>
      </c>
      <c r="N38" s="272">
        <f>K38/M38</f>
        <v>12239.813713645042</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455790.73741800286</v>
      </c>
      <c r="L39" s="876">
        <v>15</v>
      </c>
      <c r="M39" s="877"/>
      <c r="N39" s="272">
        <f>K39/L39</f>
        <v>30386.04916120019</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101405.43338339642</v>
      </c>
      <c r="L40" s="276"/>
      <c r="M40" s="277">
        <v>15</v>
      </c>
      <c r="N40" s="272">
        <f>K40/M40</f>
        <v>6760.3622255597611</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35.956020301200674</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59700.259099694558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367622.24732898932</v>
      </c>
      <c r="N49" s="272">
        <f>K49*M49</f>
        <v>56246.203841335366</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56246.203841335366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1531.0828021196382</v>
      </c>
      <c r="M59" s="910"/>
      <c r="N59" s="287">
        <f>K59*L59</f>
        <v>234.25566872430466</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234.25566872430466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3595.602030120067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119776.32063987429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23955.26412797486</v>
      </c>
      <c r="M83" s="858"/>
      <c r="N83" s="51"/>
    </row>
    <row r="84" spans="1:14">
      <c r="B84" s="89" t="s">
        <v>973</v>
      </c>
      <c r="C84" s="90"/>
      <c r="D84" s="90"/>
      <c r="E84" s="90"/>
      <c r="F84" s="90"/>
      <c r="G84" s="90"/>
      <c r="H84" s="90"/>
      <c r="I84" s="87"/>
      <c r="J84" s="88"/>
      <c r="K84" s="304">
        <v>0.05</v>
      </c>
      <c r="L84" s="857">
        <f>N78*K84</f>
        <v>5988.8160319937151</v>
      </c>
      <c r="M84" s="858"/>
      <c r="N84" s="51"/>
    </row>
    <row r="85" spans="1:14" ht="15.75" thickBot="1">
      <c r="B85" s="91" t="s">
        <v>974</v>
      </c>
      <c r="C85" s="92"/>
      <c r="D85" s="92"/>
      <c r="E85" s="92"/>
      <c r="F85" s="92"/>
      <c r="G85" s="92"/>
      <c r="H85" s="92"/>
      <c r="I85" s="93"/>
      <c r="J85" s="94"/>
      <c r="K85" s="305">
        <v>0.05</v>
      </c>
      <c r="L85" s="859">
        <f>N78*K85</f>
        <v>5988.8160319937151</v>
      </c>
      <c r="M85" s="860"/>
      <c r="N85" s="51"/>
    </row>
    <row r="86" spans="1:14" ht="15.75" thickBot="1">
      <c r="B86" s="822" t="s">
        <v>953</v>
      </c>
      <c r="C86" s="823"/>
      <c r="D86" s="823"/>
      <c r="E86" s="823"/>
      <c r="F86" s="823"/>
      <c r="G86" s="823"/>
      <c r="H86" s="823"/>
      <c r="I86" s="823"/>
      <c r="J86" s="823"/>
      <c r="K86" s="823"/>
      <c r="L86" s="823"/>
      <c r="M86" s="824"/>
      <c r="N86" s="52">
        <f>L83+L84+L85</f>
        <v>35932.896191962289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155709.21683183659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271">
        <v>15</v>
      </c>
      <c r="N36" s="272">
        <f>K36/M36</f>
        <v>4229.3328298033193</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90731.177237775759</v>
      </c>
      <c r="L37" s="270"/>
      <c r="M37" s="271">
        <v>15</v>
      </c>
      <c r="N37" s="272">
        <f>K37/M37</f>
        <v>6048.7451491850506</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183597.20570467564</v>
      </c>
      <c r="L38" s="270"/>
      <c r="M38" s="271">
        <v>15</v>
      </c>
      <c r="N38" s="272">
        <f>K38/M38</f>
        <v>12239.813713645042</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455790.73741800286</v>
      </c>
      <c r="L39" s="876">
        <v>15</v>
      </c>
      <c r="M39" s="877"/>
      <c r="N39" s="272">
        <f>K39/L39</f>
        <v>30386.04916120019</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101405.43338339642</v>
      </c>
      <c r="L40" s="276"/>
      <c r="M40" s="277">
        <v>15</v>
      </c>
      <c r="N40" s="272">
        <f>K40/M40</f>
        <v>6760.3622255597611</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35.956020301200674</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59700.259099694558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385272.72204946057</v>
      </c>
      <c r="N49" s="272">
        <f>K49*M49</f>
        <v>58946.726473567469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58946.726473567469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1224.8662416957106</v>
      </c>
      <c r="M59" s="910"/>
      <c r="N59" s="287">
        <f>K59*L59</f>
        <v>187.40453497944372</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187.40453497944372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3595.602030120067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122429.99213836154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24485.998427672312</v>
      </c>
      <c r="M83" s="858"/>
      <c r="N83" s="51"/>
    </row>
    <row r="84" spans="1:14">
      <c r="B84" s="89" t="s">
        <v>973</v>
      </c>
      <c r="C84" s="90"/>
      <c r="D84" s="90"/>
      <c r="E84" s="90"/>
      <c r="F84" s="90"/>
      <c r="G84" s="90"/>
      <c r="H84" s="90"/>
      <c r="I84" s="87"/>
      <c r="J84" s="88"/>
      <c r="K84" s="304">
        <v>0.05</v>
      </c>
      <c r="L84" s="857">
        <f>N78*K84</f>
        <v>6121.4996069180779</v>
      </c>
      <c r="M84" s="858"/>
      <c r="N84" s="51"/>
    </row>
    <row r="85" spans="1:14" ht="15.75" thickBot="1">
      <c r="B85" s="91" t="s">
        <v>974</v>
      </c>
      <c r="C85" s="92"/>
      <c r="D85" s="92"/>
      <c r="E85" s="92"/>
      <c r="F85" s="92"/>
      <c r="G85" s="92"/>
      <c r="H85" s="92"/>
      <c r="I85" s="93"/>
      <c r="J85" s="94"/>
      <c r="K85" s="305">
        <v>0.05</v>
      </c>
      <c r="L85" s="859">
        <f>N78*K85</f>
        <v>6121.4996069180779</v>
      </c>
      <c r="M85" s="860"/>
      <c r="N85" s="51"/>
    </row>
    <row r="86" spans="1:14" ht="15.75" thickBot="1">
      <c r="B86" s="822" t="s">
        <v>953</v>
      </c>
      <c r="C86" s="823"/>
      <c r="D86" s="823"/>
      <c r="E86" s="823"/>
      <c r="F86" s="823"/>
      <c r="G86" s="823"/>
      <c r="H86" s="823"/>
      <c r="I86" s="823"/>
      <c r="J86" s="823"/>
      <c r="K86" s="823"/>
      <c r="L86" s="823"/>
      <c r="M86" s="824"/>
      <c r="N86" s="52">
        <f>L83+L84+L85</f>
        <v>36728.997641508467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159158.98977987003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4.3147224361440797</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8636.6107268745</v>
      </c>
      <c r="N49" s="272">
        <f>K49*M49</f>
        <v>9111.6243168525962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9111.6243168525962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431.472243614408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9547.4112829031474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1909.4822565806296</v>
      </c>
      <c r="M83" s="858"/>
      <c r="N83" s="51"/>
    </row>
    <row r="84" spans="1:14">
      <c r="B84" s="89" t="s">
        <v>973</v>
      </c>
      <c r="C84" s="90"/>
      <c r="D84" s="90"/>
      <c r="E84" s="90"/>
      <c r="F84" s="90"/>
      <c r="G84" s="90"/>
      <c r="H84" s="90"/>
      <c r="I84" s="87"/>
      <c r="J84" s="88"/>
      <c r="K84" s="304">
        <v>0.05</v>
      </c>
      <c r="L84" s="857">
        <f>N78*K84</f>
        <v>477.3705641451574</v>
      </c>
      <c r="M84" s="858"/>
      <c r="N84" s="51"/>
    </row>
    <row r="85" spans="1:14" ht="15.75" thickBot="1">
      <c r="B85" s="91" t="s">
        <v>974</v>
      </c>
      <c r="C85" s="92"/>
      <c r="D85" s="92"/>
      <c r="E85" s="92"/>
      <c r="F85" s="92"/>
      <c r="G85" s="92"/>
      <c r="H85" s="92"/>
      <c r="I85" s="93"/>
      <c r="J85" s="94"/>
      <c r="K85" s="305">
        <v>0.05</v>
      </c>
      <c r="L85" s="859">
        <f>N78*K85</f>
        <v>477.3705641451574</v>
      </c>
      <c r="M85" s="860"/>
      <c r="N85" s="51"/>
    </row>
    <row r="86" spans="1:14" ht="15.75" thickBot="1">
      <c r="B86" s="822" t="s">
        <v>953</v>
      </c>
      <c r="C86" s="823"/>
      <c r="D86" s="823"/>
      <c r="E86" s="823"/>
      <c r="F86" s="823"/>
      <c r="G86" s="823"/>
      <c r="H86" s="823"/>
      <c r="I86" s="823"/>
      <c r="J86" s="823"/>
      <c r="K86" s="823"/>
      <c r="L86" s="823"/>
      <c r="M86" s="824"/>
      <c r="N86" s="52">
        <f>L83+L84+L85</f>
        <v>2864.2233848709443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12411.634667774091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164</v>
      </c>
      <c r="B36" s="871" t="str">
        <f>VLOOKUP(A36,EQUIPOS!A6:D154,3,FALSE)</f>
        <v>Compactador manual de rodillo</v>
      </c>
      <c r="C36" s="872"/>
      <c r="D36" s="872"/>
      <c r="E36" s="872"/>
      <c r="F36" s="872"/>
      <c r="G36" s="872"/>
      <c r="H36" s="873"/>
      <c r="I36" s="267"/>
      <c r="J36" s="268"/>
      <c r="K36" s="269">
        <f>VLOOKUP(A36,EQUIPOS!A6:D163,4,FALSE)</f>
        <v>16104.662787393479</v>
      </c>
      <c r="L36" s="270"/>
      <c r="M36" s="271">
        <v>2</v>
      </c>
      <c r="N36" s="272">
        <f>K36/M36</f>
        <v>8052.3313936967397</v>
      </c>
    </row>
    <row r="37" spans="1:14">
      <c r="A37" s="113" t="s">
        <v>180</v>
      </c>
      <c r="B37" s="871" t="str">
        <f>VLOOKUP(A37,EQUIPOS!A7:D154,3,FALSE)</f>
        <v>Compresor 120 HP, con martillo.</v>
      </c>
      <c r="C37" s="872"/>
      <c r="D37" s="872"/>
      <c r="E37" s="872"/>
      <c r="F37" s="872"/>
      <c r="G37" s="872"/>
      <c r="H37" s="873"/>
      <c r="I37" s="267"/>
      <c r="J37" s="268"/>
      <c r="K37" s="269">
        <f>VLOOKUP(A37,EQUIPOS!A7:D164,4,FALSE)</f>
        <v>106742.56145620678</v>
      </c>
      <c r="L37" s="270"/>
      <c r="M37" s="271">
        <v>4</v>
      </c>
      <c r="N37" s="272">
        <f>K37/M37</f>
        <v>26685.640364051695</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20937.427572224937</v>
      </c>
      <c r="L38" s="270"/>
      <c r="M38" s="271">
        <v>10</v>
      </c>
      <c r="N38" s="272">
        <f>K38/M38</f>
        <v>2093.7427572224938</v>
      </c>
    </row>
    <row r="39" spans="1:14">
      <c r="A39" t="s">
        <v>303</v>
      </c>
      <c r="B39" s="871" t="str">
        <f>VLOOKUP(A39,EQUIPOS!A9:D154,3,FALSE)</f>
        <v>Retrocargador, pala de 1,1 m3 de capacidad, profundidad de excavación de 4.400 mm y una altura de 5.680 mm</v>
      </c>
      <c r="C39" s="872"/>
      <c r="D39" s="872"/>
      <c r="E39" s="872"/>
      <c r="F39" s="872"/>
      <c r="G39" s="872"/>
      <c r="H39" s="873"/>
      <c r="I39" s="267"/>
      <c r="J39" s="268"/>
      <c r="K39" s="269">
        <f>VLOOKUP(A39,EQUIPOS!A9:D166,4,FALSE)</f>
        <v>96068.305310586089</v>
      </c>
      <c r="L39" s="270"/>
      <c r="M39" s="271">
        <v>10</v>
      </c>
      <c r="N39" s="272">
        <f>K39/M39</f>
        <v>9606.8305310586093</v>
      </c>
    </row>
    <row r="40" spans="1:14">
      <c r="A40" t="s">
        <v>129</v>
      </c>
      <c r="B40" s="871" t="str">
        <f>VLOOKUP(A40,EQUIPOS!A10:D154,3,FALSE)</f>
        <v xml:space="preserve">Buldozer, Potencia al volante de 140 HP, motor de 2200 RPM, longitud de hoja 4,80m. </v>
      </c>
      <c r="C40" s="872"/>
      <c r="D40" s="872"/>
      <c r="E40" s="872"/>
      <c r="F40" s="872"/>
      <c r="G40" s="872"/>
      <c r="H40" s="873"/>
      <c r="I40" s="267"/>
      <c r="J40" s="268"/>
      <c r="K40" s="269">
        <f>VLOOKUP(A40,EQUIPOS!A10:D167,4,FALSE)</f>
        <v>149439.58603868948</v>
      </c>
      <c r="L40" s="270"/>
      <c r="M40" s="271">
        <v>100</v>
      </c>
      <c r="N40" s="272">
        <f>K40/M40</f>
        <v>1494.3958603868948</v>
      </c>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1348.350761295025</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49281.291667711455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4470.7075058425826</v>
      </c>
      <c r="N53" s="272">
        <f>K53*M53</f>
        <v>4470.7075058425826</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4470.7075058425826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09">
        <f>VLOOKUP(A63,TRANSPORTE!A5:D117,4,FALSE)</f>
        <v>1224.8662416957106</v>
      </c>
      <c r="M63" s="910"/>
      <c r="N63" s="287">
        <f>K63*L63</f>
        <v>1592.3261142044239</v>
      </c>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1592.3261142044239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13483.507612950249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68827.832900708716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13765.566580141744</v>
      </c>
      <c r="M87" s="858"/>
      <c r="N87" s="51"/>
    </row>
    <row r="88" spans="1:14">
      <c r="B88" s="89" t="s">
        <v>973</v>
      </c>
      <c r="C88" s="90"/>
      <c r="D88" s="90"/>
      <c r="E88" s="90"/>
      <c r="F88" s="90"/>
      <c r="G88" s="90"/>
      <c r="H88" s="90"/>
      <c r="I88" s="87"/>
      <c r="J88" s="88"/>
      <c r="K88" s="304">
        <v>0.05</v>
      </c>
      <c r="L88" s="857">
        <f>N82*K88</f>
        <v>3441.3916450354359</v>
      </c>
      <c r="M88" s="858"/>
      <c r="N88" s="51"/>
    </row>
    <row r="89" spans="1:14" ht="15.75" thickBot="1">
      <c r="B89" s="91" t="s">
        <v>974</v>
      </c>
      <c r="C89" s="92"/>
      <c r="D89" s="92"/>
      <c r="E89" s="92"/>
      <c r="F89" s="92"/>
      <c r="G89" s="92"/>
      <c r="H89" s="92"/>
      <c r="I89" s="93"/>
      <c r="J89" s="94"/>
      <c r="K89" s="305">
        <v>0.05</v>
      </c>
      <c r="L89" s="859">
        <f>N82*K89</f>
        <v>3441.3916450354359</v>
      </c>
      <c r="M89" s="860"/>
      <c r="N89" s="51"/>
    </row>
    <row r="90" spans="1:14" ht="15.75" thickBot="1">
      <c r="B90" s="822" t="s">
        <v>953</v>
      </c>
      <c r="C90" s="823"/>
      <c r="D90" s="823"/>
      <c r="E90" s="823"/>
      <c r="F90" s="823"/>
      <c r="G90" s="823"/>
      <c r="H90" s="823"/>
      <c r="I90" s="823"/>
      <c r="J90" s="823"/>
      <c r="K90" s="823"/>
      <c r="L90" s="823"/>
      <c r="M90" s="824"/>
      <c r="N90" s="52">
        <f>L87+L88+L89</f>
        <v>20648.349870212616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89476.182770921325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6608.0911125985785</v>
      </c>
      <c r="L36" s="270"/>
      <c r="M36" s="271">
        <v>2</v>
      </c>
      <c r="N36" s="272">
        <f>K36/M36</f>
        <v>3304.0455562992893</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267"/>
      <c r="J37" s="268"/>
      <c r="K37" s="269">
        <f>VLOOKUP(A37,EQUIPOS!A7:D164,4,FALSE)</f>
        <v>96068.305310586089</v>
      </c>
      <c r="L37" s="270"/>
      <c r="M37" s="271">
        <v>10</v>
      </c>
      <c r="N37" s="272">
        <f>K37/M37</f>
        <v>9606.8305310586093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269.67015225900496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13180.546239616902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5393.4030451800991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18573.949284797003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3714.7898569594008</v>
      </c>
      <c r="M87" s="858"/>
      <c r="N87" s="51"/>
    </row>
    <row r="88" spans="1:14">
      <c r="B88" s="89" t="s">
        <v>973</v>
      </c>
      <c r="C88" s="90"/>
      <c r="D88" s="90"/>
      <c r="E88" s="90"/>
      <c r="F88" s="90"/>
      <c r="G88" s="90"/>
      <c r="H88" s="90"/>
      <c r="I88" s="87"/>
      <c r="J88" s="88"/>
      <c r="K88" s="304">
        <v>0.05</v>
      </c>
      <c r="L88" s="857">
        <f>N82*K88</f>
        <v>928.69746423985021</v>
      </c>
      <c r="M88" s="858"/>
      <c r="N88" s="51"/>
    </row>
    <row r="89" spans="1:14" ht="15.75" thickBot="1">
      <c r="B89" s="91" t="s">
        <v>974</v>
      </c>
      <c r="C89" s="92"/>
      <c r="D89" s="92"/>
      <c r="E89" s="92"/>
      <c r="F89" s="92"/>
      <c r="G89" s="92"/>
      <c r="H89" s="92"/>
      <c r="I89" s="93"/>
      <c r="J89" s="94"/>
      <c r="K89" s="305">
        <v>0.05</v>
      </c>
      <c r="L89" s="859">
        <f>N82*K89</f>
        <v>928.69746423985021</v>
      </c>
      <c r="M89" s="860"/>
      <c r="N89" s="51"/>
    </row>
    <row r="90" spans="1:14" ht="15.75" thickBot="1">
      <c r="B90" s="822" t="s">
        <v>953</v>
      </c>
      <c r="C90" s="823"/>
      <c r="D90" s="823"/>
      <c r="E90" s="823"/>
      <c r="F90" s="823"/>
      <c r="G90" s="823"/>
      <c r="H90" s="823"/>
      <c r="I90" s="823"/>
      <c r="J90" s="823"/>
      <c r="K90" s="823"/>
      <c r="L90" s="823"/>
      <c r="M90" s="824"/>
      <c r="N90" s="52">
        <f>L87+L88+L89</f>
        <v>5572.1847854391008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24146.134070236105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2403.6079654645105</v>
      </c>
      <c r="L36" s="270"/>
      <c r="M36" s="271">
        <v>60</v>
      </c>
      <c r="N36" s="272">
        <f>K36/M36</f>
        <v>40.06013275774184</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60</v>
      </c>
      <c r="N37" s="272">
        <f>K37/M37</f>
        <v>1145.0346046075299</v>
      </c>
    </row>
    <row r="38" spans="1:14">
      <c r="A38" t="s">
        <v>138</v>
      </c>
      <c r="B38" s="871" t="str">
        <f>VLOOKUP(A38,EQUIPOS!A8:D154,3,FALSE)</f>
        <v>Camioneta D-300</v>
      </c>
      <c r="C38" s="872"/>
      <c r="D38" s="872"/>
      <c r="E38" s="872"/>
      <c r="F38" s="872"/>
      <c r="G38" s="872"/>
      <c r="H38" s="873"/>
      <c r="I38" s="267"/>
      <c r="J38" s="268"/>
      <c r="K38" s="269">
        <f>VLOOKUP(A38,EQUIPOS!A8:D165,4,FALSE)</f>
        <v>52303.855113541314</v>
      </c>
      <c r="L38" s="270"/>
      <c r="M38" s="271">
        <v>60</v>
      </c>
      <c r="N38" s="272">
        <f>K38/M38</f>
        <v>871.73091855902192</v>
      </c>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22.390442043167496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2079.2160979674613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1037.9922277524404</v>
      </c>
      <c r="N53" s="272">
        <f>K53*M53</f>
        <v>124.55906733029285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124.55906733029285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447.80884086334993</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2651.5840061611038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530.31680123222077</v>
      </c>
      <c r="M87" s="858"/>
      <c r="N87" s="51"/>
    </row>
    <row r="88" spans="1:14">
      <c r="B88" s="89" t="s">
        <v>973</v>
      </c>
      <c r="C88" s="90"/>
      <c r="D88" s="90"/>
      <c r="E88" s="90"/>
      <c r="F88" s="90"/>
      <c r="G88" s="90"/>
      <c r="H88" s="90"/>
      <c r="I88" s="87"/>
      <c r="J88" s="88"/>
      <c r="K88" s="304">
        <v>0.05</v>
      </c>
      <c r="L88" s="857">
        <f>N82*K88</f>
        <v>132.57920030805519</v>
      </c>
      <c r="M88" s="858"/>
      <c r="N88" s="51"/>
    </row>
    <row r="89" spans="1:14" ht="15.75" thickBot="1">
      <c r="B89" s="91" t="s">
        <v>974</v>
      </c>
      <c r="C89" s="92"/>
      <c r="D89" s="92"/>
      <c r="E89" s="92"/>
      <c r="F89" s="92"/>
      <c r="G89" s="92"/>
      <c r="H89" s="92"/>
      <c r="I89" s="93"/>
      <c r="J89" s="94"/>
      <c r="K89" s="305">
        <v>0.05</v>
      </c>
      <c r="L89" s="859">
        <f>N82*K89</f>
        <v>132.57920030805519</v>
      </c>
      <c r="M89" s="860"/>
      <c r="N89" s="51"/>
    </row>
    <row r="90" spans="1:14" ht="15.75" thickBot="1">
      <c r="B90" s="822" t="s">
        <v>953</v>
      </c>
      <c r="C90" s="823"/>
      <c r="D90" s="823"/>
      <c r="E90" s="823"/>
      <c r="F90" s="823"/>
      <c r="G90" s="823"/>
      <c r="H90" s="823"/>
      <c r="I90" s="823"/>
      <c r="J90" s="823"/>
      <c r="K90" s="823"/>
      <c r="L90" s="823"/>
      <c r="M90" s="824"/>
      <c r="N90" s="52">
        <f>L87+L88+L89</f>
        <v>795.47520184833115</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3447.0592080094348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2403.6079654645105</v>
      </c>
      <c r="L36" s="270"/>
      <c r="M36" s="271">
        <v>60</v>
      </c>
      <c r="N36" s="272">
        <f t="shared" ref="N36:N39" si="0">K36/M36</f>
        <v>40.06013275774184</v>
      </c>
    </row>
    <row r="37" spans="1:14">
      <c r="A37" s="113" t="s">
        <v>324</v>
      </c>
      <c r="B37" s="871" t="str">
        <f>VLOOKUP(A37,EQUIPOS!A7:D154,3,FALSE)</f>
        <v xml:space="preserve">Ruteadora </v>
      </c>
      <c r="C37" s="872"/>
      <c r="D37" s="872"/>
      <c r="E37" s="872"/>
      <c r="F37" s="872"/>
      <c r="G37" s="872"/>
      <c r="H37" s="873"/>
      <c r="I37" s="267"/>
      <c r="J37" s="268"/>
      <c r="K37" s="269">
        <f>VLOOKUP(A37,EQUIPOS!A7:D164,4,FALSE)</f>
        <v>4551.7356951981028</v>
      </c>
      <c r="L37" s="270"/>
      <c r="M37" s="271">
        <v>60</v>
      </c>
      <c r="N37" s="272">
        <f t="shared" si="0"/>
        <v>75.862261586635043</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68702.0762764518</v>
      </c>
      <c r="L38" s="270"/>
      <c r="M38" s="271">
        <v>60</v>
      </c>
      <c r="N38" s="272">
        <f t="shared" si="0"/>
        <v>1145.0346046075299</v>
      </c>
    </row>
    <row r="39" spans="1:14">
      <c r="A39" t="s">
        <v>138</v>
      </c>
      <c r="B39" s="871" t="str">
        <f>VLOOKUP(A39,EQUIPOS!A9:D154,3,FALSE)</f>
        <v>Camioneta D-300</v>
      </c>
      <c r="C39" s="872"/>
      <c r="D39" s="872"/>
      <c r="E39" s="872"/>
      <c r="F39" s="872"/>
      <c r="G39" s="872"/>
      <c r="H39" s="873"/>
      <c r="I39" s="267"/>
      <c r="J39" s="268"/>
      <c r="K39" s="269">
        <f>VLOOKUP(A39,EQUIPOS!A9:D166,4,FALSE)</f>
        <v>52303.855113541314</v>
      </c>
      <c r="L39" s="270"/>
      <c r="M39" s="271">
        <v>60</v>
      </c>
      <c r="N39" s="272">
        <f t="shared" si="0"/>
        <v>871.73091855902192</v>
      </c>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N84*M46</f>
        <v>22.390442043167496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2155.0783595540966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55503.751067317986</v>
      </c>
      <c r="N53" s="272">
        <f t="shared" ref="N53:N54" si="1">K53*M53</f>
        <v>388.5262574712259</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1037.9922277524404</v>
      </c>
      <c r="N54" s="272">
        <f t="shared" si="1"/>
        <v>124.55906733029285</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4"/>
      <c r="C61" s="905"/>
      <c r="D61" s="905"/>
      <c r="E61" s="905"/>
      <c r="F61" s="905"/>
      <c r="G61" s="905"/>
      <c r="H61" s="905"/>
      <c r="I61" s="875"/>
      <c r="J61" s="42"/>
      <c r="K61" s="44"/>
      <c r="L61" s="906"/>
      <c r="M61" s="907"/>
      <c r="N61" s="45"/>
    </row>
    <row r="62" spans="1:14" ht="15.75" thickBot="1">
      <c r="B62" s="822" t="s">
        <v>953</v>
      </c>
      <c r="C62" s="823"/>
      <c r="D62" s="823"/>
      <c r="E62" s="823"/>
      <c r="F62" s="823"/>
      <c r="G62" s="823"/>
      <c r="H62" s="823"/>
      <c r="I62" s="823"/>
      <c r="J62" s="823"/>
      <c r="K62" s="823"/>
      <c r="L62" s="823"/>
      <c r="M62" s="824"/>
      <c r="N62" s="394">
        <f>SUM(N53:N61)</f>
        <v>513.08532480151871</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8" t="s">
        <v>961</v>
      </c>
      <c r="M66" s="887"/>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09">
        <f>VLOOKUP(A67,TRANSPORTE!A6:D120,4,FALSE)</f>
        <v>1224.8662416957106</v>
      </c>
      <c r="M67" s="910"/>
      <c r="N67" s="287">
        <f>L67*K67</f>
        <v>8.5740636918699753</v>
      </c>
    </row>
    <row r="68" spans="1:15">
      <c r="B68" s="46"/>
      <c r="C68" s="47"/>
      <c r="D68" s="47"/>
      <c r="E68" s="47"/>
      <c r="F68" s="47"/>
      <c r="G68" s="47"/>
      <c r="H68" s="311"/>
      <c r="I68" s="279"/>
      <c r="J68" s="286"/>
      <c r="K68" s="279"/>
      <c r="L68" s="909"/>
      <c r="M68" s="91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0"/>
      <c r="M72" s="901"/>
      <c r="N72" s="127"/>
    </row>
    <row r="73" spans="1:15" ht="15.75" thickBot="1">
      <c r="B73" s="911" t="s">
        <v>953</v>
      </c>
      <c r="C73" s="865"/>
      <c r="D73" s="865"/>
      <c r="E73" s="865"/>
      <c r="F73" s="865"/>
      <c r="G73" s="865"/>
      <c r="H73" s="865"/>
      <c r="I73" s="865"/>
      <c r="J73" s="865"/>
      <c r="K73" s="865"/>
      <c r="L73" s="865"/>
      <c r="M73" s="866"/>
      <c r="N73" s="104">
        <f>N67+N68+N69+N70+N71</f>
        <v>8.5740636918699753</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1" t="s">
        <v>963</v>
      </c>
      <c r="C77" s="862"/>
      <c r="D77" s="862"/>
      <c r="E77" s="862"/>
      <c r="F77" s="862"/>
      <c r="G77" s="862"/>
      <c r="H77" s="862"/>
      <c r="I77" s="73" t="s">
        <v>964</v>
      </c>
      <c r="J77" s="75" t="s">
        <v>1410</v>
      </c>
      <c r="K77" s="74" t="s">
        <v>966</v>
      </c>
      <c r="L77" s="863" t="s">
        <v>950</v>
      </c>
      <c r="M77" s="864"/>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8"/>
      <c r="C83" s="899"/>
      <c r="D83" s="899"/>
      <c r="E83" s="899"/>
      <c r="F83" s="899"/>
      <c r="G83" s="899"/>
      <c r="H83" s="899"/>
      <c r="I83" s="126"/>
      <c r="J83" s="126"/>
      <c r="K83" s="126"/>
      <c r="L83" s="912"/>
      <c r="M83" s="912"/>
      <c r="N83" s="45"/>
    </row>
    <row r="84" spans="1:14" ht="15.75" thickBot="1">
      <c r="B84" s="911" t="s">
        <v>953</v>
      </c>
      <c r="C84" s="865"/>
      <c r="D84" s="865"/>
      <c r="E84" s="865"/>
      <c r="F84" s="865"/>
      <c r="G84" s="865"/>
      <c r="H84" s="865"/>
      <c r="I84" s="865"/>
      <c r="J84" s="865"/>
      <c r="K84" s="865"/>
      <c r="L84" s="865"/>
      <c r="M84" s="866"/>
      <c r="N84" s="301">
        <f>SUM(N78:N83)</f>
        <v>447.80884086334993</v>
      </c>
    </row>
    <row r="85" spans="1:14" ht="15.75" thickBot="1">
      <c r="B85" s="33"/>
      <c r="C85" s="34"/>
      <c r="D85" s="34"/>
      <c r="E85" s="34"/>
      <c r="F85" s="34"/>
      <c r="G85" s="34"/>
      <c r="H85" s="34"/>
      <c r="I85" s="34"/>
      <c r="J85" s="34"/>
      <c r="K85" s="34"/>
      <c r="L85" s="34"/>
      <c r="M85" s="34"/>
      <c r="N85" s="35"/>
    </row>
    <row r="86" spans="1:14" ht="15.75" thickBot="1">
      <c r="B86" s="822" t="s">
        <v>967</v>
      </c>
      <c r="C86" s="823"/>
      <c r="D86" s="823"/>
      <c r="E86" s="823"/>
      <c r="F86" s="823"/>
      <c r="G86" s="823"/>
      <c r="H86" s="823"/>
      <c r="I86" s="823"/>
      <c r="J86" s="823"/>
      <c r="K86" s="823"/>
      <c r="L86" s="823"/>
      <c r="M86" s="824"/>
      <c r="N86" s="99">
        <f>N48+N62+N73+N84</f>
        <v>3124.546588910835</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7" t="s">
        <v>969</v>
      </c>
      <c r="C90" s="868"/>
      <c r="D90" s="868"/>
      <c r="E90" s="868"/>
      <c r="F90" s="868"/>
      <c r="G90" s="868"/>
      <c r="H90" s="868"/>
      <c r="I90" s="314"/>
      <c r="J90" s="334"/>
      <c r="K90" s="302" t="s">
        <v>970</v>
      </c>
      <c r="L90" s="869" t="s">
        <v>971</v>
      </c>
      <c r="M90" s="870"/>
      <c r="N90" s="303"/>
    </row>
    <row r="91" spans="1:14">
      <c r="B91" s="855" t="s">
        <v>972</v>
      </c>
      <c r="C91" s="856"/>
      <c r="D91" s="856"/>
      <c r="E91" s="856"/>
      <c r="F91" s="856"/>
      <c r="G91" s="856"/>
      <c r="H91" s="856"/>
      <c r="I91" s="87"/>
      <c r="J91" s="88"/>
      <c r="K91" s="304">
        <v>0.2</v>
      </c>
      <c r="L91" s="857">
        <f>N86*K91</f>
        <v>624.90931778216702</v>
      </c>
      <c r="M91" s="858"/>
      <c r="N91" s="51"/>
    </row>
    <row r="92" spans="1:14">
      <c r="B92" s="89" t="s">
        <v>973</v>
      </c>
      <c r="C92" s="90"/>
      <c r="D92" s="90"/>
      <c r="E92" s="90"/>
      <c r="F92" s="90"/>
      <c r="G92" s="90"/>
      <c r="H92" s="90"/>
      <c r="I92" s="87"/>
      <c r="J92" s="88"/>
      <c r="K92" s="304">
        <v>0.05</v>
      </c>
      <c r="L92" s="857">
        <f>N86*K92</f>
        <v>156.22732944554176</v>
      </c>
      <c r="M92" s="858"/>
      <c r="N92" s="51"/>
    </row>
    <row r="93" spans="1:14" ht="15.75" thickBot="1">
      <c r="B93" s="91" t="s">
        <v>974</v>
      </c>
      <c r="C93" s="92"/>
      <c r="D93" s="92"/>
      <c r="E93" s="92"/>
      <c r="F93" s="92"/>
      <c r="G93" s="92"/>
      <c r="H93" s="92"/>
      <c r="I93" s="93"/>
      <c r="J93" s="94"/>
      <c r="K93" s="305">
        <v>0.05</v>
      </c>
      <c r="L93" s="859">
        <f>N86*K93</f>
        <v>156.22732944554176</v>
      </c>
      <c r="M93" s="860"/>
      <c r="N93" s="51"/>
    </row>
    <row r="94" spans="1:14" ht="15.75" thickBot="1">
      <c r="B94" s="822" t="s">
        <v>953</v>
      </c>
      <c r="C94" s="823"/>
      <c r="D94" s="823"/>
      <c r="E94" s="823"/>
      <c r="F94" s="823"/>
      <c r="G94" s="823"/>
      <c r="H94" s="823"/>
      <c r="I94" s="823"/>
      <c r="J94" s="823"/>
      <c r="K94" s="823"/>
      <c r="L94" s="823"/>
      <c r="M94" s="824"/>
      <c r="N94" s="52">
        <f>L91+L92+L93</f>
        <v>937.36397667325048</v>
      </c>
    </row>
    <row r="95" spans="1:14" ht="15.75" thickBot="1">
      <c r="B95" s="33"/>
      <c r="C95" s="34"/>
      <c r="D95" s="34"/>
      <c r="E95" s="34"/>
      <c r="F95" s="34"/>
      <c r="G95" s="34"/>
      <c r="H95" s="34"/>
      <c r="I95" s="34"/>
      <c r="J95" s="34"/>
      <c r="K95" s="34"/>
      <c r="L95" s="34"/>
      <c r="M95" s="34"/>
      <c r="N95" s="35"/>
    </row>
    <row r="96" spans="1:14" ht="15.75" thickBot="1">
      <c r="A96" t="s">
        <v>2016</v>
      </c>
      <c r="B96" s="822" t="s">
        <v>975</v>
      </c>
      <c r="C96" s="823"/>
      <c r="D96" s="823"/>
      <c r="E96" s="823"/>
      <c r="F96" s="823"/>
      <c r="G96" s="823"/>
      <c r="H96" s="823"/>
      <c r="I96" s="823"/>
      <c r="J96" s="823"/>
      <c r="K96" s="823"/>
      <c r="L96" s="823"/>
      <c r="M96" s="824"/>
      <c r="N96" s="188">
        <f>N86+N94</f>
        <v>4061.9105655840854</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5" t="s">
        <v>2218</v>
      </c>
      <c r="C113" s="826"/>
      <c r="D113" s="826"/>
      <c r="E113" s="826"/>
      <c r="F113" s="826"/>
      <c r="G113" s="826"/>
      <c r="H113" s="826"/>
      <c r="I113" s="826"/>
      <c r="J113" s="826"/>
      <c r="K113" s="826"/>
      <c r="L113" s="826"/>
      <c r="M113" s="826"/>
      <c r="N113" s="827"/>
    </row>
    <row r="114" spans="2:14" ht="15" customHeight="1">
      <c r="B114" s="825"/>
      <c r="C114" s="826"/>
      <c r="D114" s="826"/>
      <c r="E114" s="826"/>
      <c r="F114" s="826"/>
      <c r="G114" s="826"/>
      <c r="H114" s="826"/>
      <c r="I114" s="826"/>
      <c r="J114" s="826"/>
      <c r="K114" s="826"/>
      <c r="L114" s="826"/>
      <c r="M114" s="826"/>
      <c r="N114" s="827"/>
    </row>
    <row r="115" spans="2:14" ht="30" customHeight="1">
      <c r="B115" s="828" t="s">
        <v>2219</v>
      </c>
      <c r="C115" s="829"/>
      <c r="D115" s="829"/>
      <c r="E115" s="829"/>
      <c r="F115" s="829"/>
      <c r="G115" s="829"/>
      <c r="H115" s="829"/>
      <c r="I115" s="829"/>
      <c r="J115" s="829"/>
      <c r="K115" s="829"/>
      <c r="L115" s="829"/>
      <c r="M115" s="829"/>
      <c r="N115" s="830"/>
    </row>
    <row r="116" spans="2:14">
      <c r="B116" s="828"/>
      <c r="C116" s="829"/>
      <c r="D116" s="829"/>
      <c r="E116" s="829"/>
      <c r="F116" s="829"/>
      <c r="G116" s="829"/>
      <c r="H116" s="829"/>
      <c r="I116" s="829"/>
      <c r="J116" s="829"/>
      <c r="K116" s="829"/>
      <c r="L116" s="829"/>
      <c r="M116" s="829"/>
      <c r="N116" s="83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8"/>
      <c r="K126" s="888"/>
      <c r="L126" s="888"/>
      <c r="M126" s="888"/>
      <c r="N126" s="889"/>
    </row>
    <row r="127" spans="2:14" ht="15.75" thickBot="1">
      <c r="B127" s="261" t="s">
        <v>2221</v>
      </c>
      <c r="C127" s="393"/>
      <c r="D127" s="393"/>
      <c r="E127" s="57"/>
      <c r="F127" s="57"/>
      <c r="G127" s="57"/>
      <c r="H127" s="57"/>
      <c r="I127" s="57"/>
      <c r="J127" s="890"/>
      <c r="K127" s="890"/>
      <c r="L127" s="890"/>
      <c r="M127" s="890"/>
      <c r="N127" s="891"/>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3193.7374387697059</v>
      </c>
      <c r="L36" s="270"/>
      <c r="M36" s="271">
        <v>6.25</v>
      </c>
      <c r="N36" s="272">
        <f t="shared" ref="N36:N41" si="0">K36/M36</f>
        <v>510.99799020315294</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50</v>
      </c>
      <c r="N37" s="272">
        <f t="shared" si="0"/>
        <v>1374.0415255290361</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20937.427572224937</v>
      </c>
      <c r="L38" s="270"/>
      <c r="M38" s="271">
        <v>3.75</v>
      </c>
      <c r="N38" s="272">
        <f t="shared" si="0"/>
        <v>5583.3140192599831</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4702.0403449390133</v>
      </c>
      <c r="L39" s="270"/>
      <c r="M39" s="271">
        <v>6.25</v>
      </c>
      <c r="N39" s="272">
        <f t="shared" si="0"/>
        <v>752.32645519024209</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9291.4364721620404</v>
      </c>
      <c r="L40" s="270"/>
      <c r="M40" s="271">
        <v>6.25</v>
      </c>
      <c r="N40" s="272">
        <f t="shared" si="0"/>
        <v>1486.6298355459264</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7580.4659377724065</v>
      </c>
      <c r="L41" s="270"/>
      <c r="M41" s="271">
        <v>6.25</v>
      </c>
      <c r="N41" s="272">
        <f t="shared" si="0"/>
        <v>1212.874550043585</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971.20648722881606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11891.390863000741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3351.8499021172552</v>
      </c>
      <c r="N53" s="272">
        <f>K53*M53</f>
        <v>20561.116297710014</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2945.6633602155193</v>
      </c>
      <c r="N54" s="272">
        <f>K54*M54</f>
        <v>1090.9864297094516</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836.881233625405</v>
      </c>
      <c r="N55" s="272">
        <f>K55*M55</f>
        <v>929.86803736156116</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5782.9268850107801</v>
      </c>
      <c r="N56" s="272">
        <f>K56*M56</f>
        <v>6425.4743166786448</v>
      </c>
    </row>
    <row r="57" spans="1:14">
      <c r="A57" s="144" t="s">
        <v>778</v>
      </c>
      <c r="B57" s="904" t="str">
        <f>VLOOKUP(A57,MATERIALES!A7:D373,3,FALSE)</f>
        <v>Antisol blanco (presentación 20 kg)</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tr">
        <f>VLOOKUP(A57,MATERIALES!A11:D649,2,FALSE)</f>
        <v>kg</v>
      </c>
      <c r="K57" s="44">
        <v>1.1200000000000001</v>
      </c>
      <c r="L57" s="909">
        <f>VLOOKUP(A57,MATERIALES!A4:D373,4,FALSE)</f>
        <v>5746.4403053072592</v>
      </c>
      <c r="M57" s="910"/>
      <c r="N57" s="272">
        <f>K57*L57</f>
        <v>6436.0131419441313</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362846.29227453971</v>
      </c>
      <c r="N58" s="272">
        <f>K58*M58</f>
        <v>366474.75519728509</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401918.21342068887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1837.2993625435661</v>
      </c>
      <c r="M66" s="910"/>
      <c r="N66" s="287">
        <f>K66*L66</f>
        <v>1855.6723561690017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1855.6723561690017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SUM(N77:N82)</f>
        <v>9712.0648722881597</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425377.34151214681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85075.468302429363</v>
      </c>
      <c r="M90" s="858"/>
      <c r="N90" s="51"/>
    </row>
    <row r="91" spans="1:14">
      <c r="B91" s="89" t="s">
        <v>973</v>
      </c>
      <c r="C91" s="90"/>
      <c r="D91" s="90"/>
      <c r="E91" s="90"/>
      <c r="F91" s="90"/>
      <c r="G91" s="90"/>
      <c r="H91" s="90"/>
      <c r="I91" s="87"/>
      <c r="J91" s="88"/>
      <c r="K91" s="304">
        <v>0.05</v>
      </c>
      <c r="L91" s="857">
        <f>N85*K91</f>
        <v>21268.867075607341</v>
      </c>
      <c r="M91" s="858"/>
      <c r="N91" s="51"/>
    </row>
    <row r="92" spans="1:14" ht="15.75" thickBot="1">
      <c r="B92" s="91" t="s">
        <v>974</v>
      </c>
      <c r="C92" s="92"/>
      <c r="D92" s="92"/>
      <c r="E92" s="92"/>
      <c r="F92" s="92"/>
      <c r="G92" s="92"/>
      <c r="H92" s="92"/>
      <c r="I92" s="93"/>
      <c r="J92" s="94"/>
      <c r="K92" s="305">
        <v>0.05</v>
      </c>
      <c r="L92" s="859">
        <f>N85*K92</f>
        <v>21268.867075607341</v>
      </c>
      <c r="M92" s="860"/>
      <c r="N92" s="51"/>
    </row>
    <row r="93" spans="1:14" ht="15.75" thickBot="1">
      <c r="B93" s="822" t="s">
        <v>953</v>
      </c>
      <c r="C93" s="823"/>
      <c r="D93" s="823"/>
      <c r="E93" s="823"/>
      <c r="F93" s="823"/>
      <c r="G93" s="823"/>
      <c r="H93" s="823"/>
      <c r="I93" s="823"/>
      <c r="J93" s="823"/>
      <c r="K93" s="823"/>
      <c r="L93" s="823"/>
      <c r="M93" s="824"/>
      <c r="N93" s="52">
        <f>L90+L91+L92</f>
        <v>127613.20245364404</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552990.54396579089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3193.7374387697059</v>
      </c>
      <c r="L36" s="270"/>
      <c r="M36" s="271">
        <v>6.25</v>
      </c>
      <c r="N36" s="272">
        <f t="shared" ref="N36:N41" si="0">K36/M36</f>
        <v>510.99799020315294</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68702.0762764518</v>
      </c>
      <c r="L37" s="270"/>
      <c r="M37" s="271">
        <v>50</v>
      </c>
      <c r="N37" s="272">
        <f t="shared" si="0"/>
        <v>1374.0415255290361</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20937.427572224937</v>
      </c>
      <c r="L38" s="270"/>
      <c r="M38" s="271">
        <v>3.75</v>
      </c>
      <c r="N38" s="272">
        <f t="shared" si="0"/>
        <v>5583.3140192599831</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4702.0403449390133</v>
      </c>
      <c r="L39" s="270"/>
      <c r="M39" s="271">
        <v>6.25</v>
      </c>
      <c r="N39" s="272">
        <f t="shared" si="0"/>
        <v>752.32645519024209</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9291.4364721620404</v>
      </c>
      <c r="L40" s="270"/>
      <c r="M40" s="271">
        <v>6.25</v>
      </c>
      <c r="N40" s="272">
        <f t="shared" si="0"/>
        <v>1486.6298355459264</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7580.4659377724065</v>
      </c>
      <c r="L41" s="270"/>
      <c r="M41" s="271">
        <v>6.25</v>
      </c>
      <c r="N41" s="272">
        <f t="shared" si="0"/>
        <v>1212.874550043585</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971.20648722881606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11891.390863000741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3351.8499021172552</v>
      </c>
      <c r="N53" s="272">
        <f>K53*M53</f>
        <v>20561.116297710014</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14994.397831114142</v>
      </c>
      <c r="N54" s="272">
        <f>K54*M54</f>
        <v>16793.725570847841</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2945.6633602155193</v>
      </c>
      <c r="N55" s="272">
        <f>K55*M55</f>
        <v>1090.9864297094516</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836.881233625405</v>
      </c>
      <c r="N56" s="272">
        <f>K56*M56</f>
        <v>929.86803736156116</v>
      </c>
    </row>
    <row r="57" spans="1:14">
      <c r="A57" s="144" t="s">
        <v>646</v>
      </c>
      <c r="B57" s="904" t="str">
        <f>VLOOKUP(A57,MATERIALES!A7:D373,3,FALSE)</f>
        <v>Sello de silicona o sellador autonivelante</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
        <v>144</v>
      </c>
      <c r="K57" s="44">
        <v>1.1111111111111112</v>
      </c>
      <c r="L57" s="909">
        <f>VLOOKUP(A57,MATERIALES!A4:D373,4,FALSE)</f>
        <v>5782.9268850107801</v>
      </c>
      <c r="M57" s="910"/>
      <c r="N57" s="272">
        <f>K57*L57</f>
        <v>6425.4743166786448</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5746.4403053072592</v>
      </c>
      <c r="N58" s="272">
        <f>K58*M58</f>
        <v>6436.0131419441313</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362846.29227453971</v>
      </c>
      <c r="N59" s="272">
        <f>K59*M59</f>
        <v>366474.75519728509</v>
      </c>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418711.93899153674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1837.2993625435661</v>
      </c>
      <c r="M66" s="910"/>
      <c r="N66" s="287">
        <f>K66*L66</f>
        <v>1855.6723561690017</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1855.6723561690017</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9712.0648722881597</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442171.06708299468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88434.213416598941</v>
      </c>
      <c r="M90" s="858"/>
      <c r="N90" s="51"/>
    </row>
    <row r="91" spans="1:14">
      <c r="B91" s="89" t="s">
        <v>973</v>
      </c>
      <c r="C91" s="90"/>
      <c r="D91" s="90"/>
      <c r="E91" s="90"/>
      <c r="F91" s="90"/>
      <c r="G91" s="90"/>
      <c r="H91" s="90"/>
      <c r="I91" s="87"/>
      <c r="J91" s="88"/>
      <c r="K91" s="304">
        <v>0.05</v>
      </c>
      <c r="L91" s="857">
        <f>N85*K91</f>
        <v>22108.553354149735</v>
      </c>
      <c r="M91" s="858"/>
      <c r="N91" s="51"/>
    </row>
    <row r="92" spans="1:14" ht="15.75" thickBot="1">
      <c r="B92" s="91" t="s">
        <v>974</v>
      </c>
      <c r="C92" s="92"/>
      <c r="D92" s="92"/>
      <c r="E92" s="92"/>
      <c r="F92" s="92"/>
      <c r="G92" s="92"/>
      <c r="H92" s="92"/>
      <c r="I92" s="93"/>
      <c r="J92" s="94"/>
      <c r="K92" s="305">
        <v>0.05</v>
      </c>
      <c r="L92" s="859">
        <f>N85*K92</f>
        <v>22108.553354149735</v>
      </c>
      <c r="M92" s="860"/>
      <c r="N92" s="51"/>
    </row>
    <row r="93" spans="1:14" ht="15.75" thickBot="1">
      <c r="B93" s="822" t="s">
        <v>953</v>
      </c>
      <c r="C93" s="823"/>
      <c r="D93" s="823"/>
      <c r="E93" s="823"/>
      <c r="F93" s="823"/>
      <c r="G93" s="823"/>
      <c r="H93" s="823"/>
      <c r="I93" s="823"/>
      <c r="J93" s="823"/>
      <c r="K93" s="823"/>
      <c r="L93" s="823"/>
      <c r="M93" s="824"/>
      <c r="N93" s="52">
        <f>L90+L91+L92</f>
        <v>132651.32012489843</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574822.38720789307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705.90118513303958</v>
      </c>
      <c r="N49" s="272">
        <f>K49*M49</f>
        <v>705.90118513303958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705.90118513303958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705.90118513303958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141.18023702660793</v>
      </c>
      <c r="M83" s="858"/>
      <c r="N83" s="51"/>
    </row>
    <row r="84" spans="1:14">
      <c r="B84" s="89" t="s">
        <v>973</v>
      </c>
      <c r="C84" s="90"/>
      <c r="D84" s="90"/>
      <c r="E84" s="90"/>
      <c r="F84" s="90"/>
      <c r="G84" s="90"/>
      <c r="H84" s="90"/>
      <c r="I84" s="87"/>
      <c r="J84" s="88"/>
      <c r="K84" s="304">
        <v>0.05</v>
      </c>
      <c r="L84" s="857">
        <f>N78*K84</f>
        <v>35.295059256651982</v>
      </c>
      <c r="M84" s="858"/>
      <c r="N84" s="51"/>
    </row>
    <row r="85" spans="1:14" ht="15.75" thickBot="1">
      <c r="B85" s="91" t="s">
        <v>974</v>
      </c>
      <c r="C85" s="92"/>
      <c r="D85" s="92"/>
      <c r="E85" s="92"/>
      <c r="F85" s="92"/>
      <c r="G85" s="92"/>
      <c r="H85" s="92"/>
      <c r="I85" s="93"/>
      <c r="J85" s="94"/>
      <c r="K85" s="305">
        <v>0.05</v>
      </c>
      <c r="L85" s="859">
        <f>N78*K85</f>
        <v>35.295059256651982</v>
      </c>
      <c r="M85" s="860"/>
      <c r="N85" s="51"/>
    </row>
    <row r="86" spans="1:14" ht="15.75" thickBot="1">
      <c r="B86" s="822" t="s">
        <v>953</v>
      </c>
      <c r="C86" s="823"/>
      <c r="D86" s="823"/>
      <c r="E86" s="823"/>
      <c r="F86" s="823"/>
      <c r="G86" s="823"/>
      <c r="H86" s="823"/>
      <c r="I86" s="823"/>
      <c r="J86" s="823"/>
      <c r="K86" s="823"/>
      <c r="L86" s="823"/>
      <c r="M86" s="824"/>
      <c r="N86" s="52">
        <f>L83+L84+L85</f>
        <v>211.77035553991192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917.67154067295155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9.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627.99278105600411</v>
      </c>
      <c r="N49" s="272">
        <f>K49*M49</f>
        <v>627.99278105600411</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627.99278105600411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627.99278105600411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125.59855621120083</v>
      </c>
      <c r="M83" s="858"/>
      <c r="N83" s="51"/>
    </row>
    <row r="84" spans="1:14">
      <c r="B84" s="89" t="s">
        <v>973</v>
      </c>
      <c r="C84" s="90"/>
      <c r="D84" s="90"/>
      <c r="E84" s="90"/>
      <c r="F84" s="90"/>
      <c r="G84" s="90"/>
      <c r="H84" s="90"/>
      <c r="I84" s="87"/>
      <c r="J84" s="88"/>
      <c r="K84" s="304">
        <v>0.05</v>
      </c>
      <c r="L84" s="857">
        <f>N78*K84</f>
        <v>31.399639052800207</v>
      </c>
      <c r="M84" s="858"/>
      <c r="N84" s="51"/>
    </row>
    <row r="85" spans="1:14" ht="15.75" thickBot="1">
      <c r="B85" s="91" t="s">
        <v>974</v>
      </c>
      <c r="C85" s="92"/>
      <c r="D85" s="92"/>
      <c r="E85" s="92"/>
      <c r="F85" s="92"/>
      <c r="G85" s="92"/>
      <c r="H85" s="92"/>
      <c r="I85" s="93"/>
      <c r="J85" s="94"/>
      <c r="K85" s="305">
        <v>0.05</v>
      </c>
      <c r="L85" s="859">
        <f>N78*K85</f>
        <v>31.399639052800207</v>
      </c>
      <c r="M85" s="860"/>
      <c r="N85" s="51"/>
    </row>
    <row r="86" spans="1:14" ht="15.75" thickBot="1">
      <c r="B86" s="822" t="s">
        <v>953</v>
      </c>
      <c r="C86" s="823"/>
      <c r="D86" s="823"/>
      <c r="E86" s="823"/>
      <c r="F86" s="823"/>
      <c r="G86" s="823"/>
      <c r="H86" s="823"/>
      <c r="I86" s="823"/>
      <c r="J86" s="823"/>
      <c r="K86" s="823"/>
      <c r="L86" s="823"/>
      <c r="M86" s="824"/>
      <c r="N86" s="52">
        <f>L83+L84+L85</f>
        <v>188.39783431680124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816.39061537280531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590.40441460011937</v>
      </c>
      <c r="N49" s="272">
        <f>K49*M49</f>
        <v>590.40441460011937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590.40441460011937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590.40441460011937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118.08088292002388</v>
      </c>
      <c r="M83" s="858"/>
      <c r="N83" s="51"/>
    </row>
    <row r="84" spans="1:14">
      <c r="B84" s="89" t="s">
        <v>973</v>
      </c>
      <c r="C84" s="90"/>
      <c r="D84" s="90"/>
      <c r="E84" s="90"/>
      <c r="F84" s="90"/>
      <c r="G84" s="90"/>
      <c r="H84" s="90"/>
      <c r="I84" s="87"/>
      <c r="J84" s="88"/>
      <c r="K84" s="304">
        <v>0.05</v>
      </c>
      <c r="L84" s="857">
        <f>N78*K84</f>
        <v>29.52022073000597</v>
      </c>
      <c r="M84" s="858"/>
      <c r="N84" s="51"/>
    </row>
    <row r="85" spans="1:14" ht="15.75" thickBot="1">
      <c r="B85" s="91" t="s">
        <v>974</v>
      </c>
      <c r="C85" s="92"/>
      <c r="D85" s="92"/>
      <c r="E85" s="92"/>
      <c r="F85" s="92"/>
      <c r="G85" s="92"/>
      <c r="H85" s="92"/>
      <c r="I85" s="93"/>
      <c r="J85" s="94"/>
      <c r="K85" s="305">
        <v>0.05</v>
      </c>
      <c r="L85" s="859">
        <f>N78*K85</f>
        <v>29.52022073000597</v>
      </c>
      <c r="M85" s="860"/>
      <c r="N85" s="51"/>
    </row>
    <row r="86" spans="1:14" ht="15.75" thickBot="1">
      <c r="B86" s="822" t="s">
        <v>953</v>
      </c>
      <c r="C86" s="823"/>
      <c r="D86" s="823"/>
      <c r="E86" s="823"/>
      <c r="F86" s="823"/>
      <c r="G86" s="823"/>
      <c r="H86" s="823"/>
      <c r="I86" s="823"/>
      <c r="J86" s="823"/>
      <c r="K86" s="823"/>
      <c r="L86" s="823"/>
      <c r="M86" s="824"/>
      <c r="N86" s="52">
        <f>L83+L84+L85</f>
        <v>177.12132438003582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767.52573898015521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3193.7374387697059</v>
      </c>
      <c r="L36" s="270"/>
      <c r="M36" s="271">
        <v>30</v>
      </c>
      <c r="N36" s="272">
        <f>K36/M36</f>
        <v>106.45791462565687</v>
      </c>
    </row>
    <row r="37" spans="1:14">
      <c r="A37" t="s">
        <v>363</v>
      </c>
      <c r="B37" s="871" t="str">
        <f>VLOOKUP(A37,EQUIPOS!A7:D154,3,FALSE)</f>
        <v>Vibrador de concreto, Motor de 3 hp a 18.000 rpm Mangueras de 4 mt</v>
      </c>
      <c r="C37" s="872"/>
      <c r="D37" s="872"/>
      <c r="E37" s="872"/>
      <c r="F37" s="872"/>
      <c r="G37" s="872"/>
      <c r="H37" s="873"/>
      <c r="I37" s="267"/>
      <c r="J37" s="268"/>
      <c r="K37" s="269">
        <f>VLOOKUP(A37,EQUIPOS!A7:D164,4,FALSE)</f>
        <v>7580.4659377724065</v>
      </c>
      <c r="L37" s="270"/>
      <c r="M37" s="271">
        <v>30</v>
      </c>
      <c r="N37" s="272">
        <f>K37/M37</f>
        <v>252.68219792574689</v>
      </c>
    </row>
    <row r="38" spans="1:14">
      <c r="A38" t="s">
        <v>228</v>
      </c>
      <c r="B38" s="871" t="str">
        <f>VLOOKUP(A38,EQUIPOS!A8:D154,3,FALSE)</f>
        <v xml:space="preserve">Formaleta metálica (concreto hidráulico)
</v>
      </c>
      <c r="C38" s="872"/>
      <c r="D38" s="872"/>
      <c r="E38" s="872"/>
      <c r="F38" s="872"/>
      <c r="G38" s="872"/>
      <c r="H38" s="873"/>
      <c r="I38" s="874"/>
      <c r="J38" s="875"/>
      <c r="K38" s="269">
        <f>VLOOKUP(A38,EQUIPOS!A8:D165,4,FALSE)</f>
        <v>4702.0403449390133</v>
      </c>
      <c r="L38" s="876">
        <v>0.33329999999999999</v>
      </c>
      <c r="M38" s="877"/>
      <c r="N38" s="272">
        <f>K38/L38</f>
        <v>14107.53178799584</v>
      </c>
    </row>
    <row r="39" spans="1:14">
      <c r="B39" s="871"/>
      <c r="C39" s="872"/>
      <c r="D39" s="872"/>
      <c r="E39" s="872"/>
      <c r="F39" s="872"/>
      <c r="G39" s="872"/>
      <c r="H39" s="873"/>
      <c r="I39" s="36"/>
      <c r="J39" s="37"/>
      <c r="K39" s="269"/>
      <c r="L39" s="276"/>
      <c r="M39" s="277"/>
      <c r="N39" s="272"/>
    </row>
    <row r="40" spans="1:14">
      <c r="B40" s="320"/>
      <c r="C40" s="321"/>
      <c r="D40" s="321"/>
      <c r="E40" s="323"/>
      <c r="F40" s="323"/>
      <c r="G40" s="323"/>
      <c r="H40" s="125"/>
      <c r="I40" s="36"/>
      <c r="J40" s="37"/>
      <c r="K40" s="274"/>
      <c r="L40" s="276"/>
      <c r="M40" s="277"/>
      <c r="N40" s="278"/>
    </row>
    <row r="41" spans="1:14">
      <c r="B41" s="879" t="s">
        <v>952</v>
      </c>
      <c r="C41" s="880"/>
      <c r="D41" s="880"/>
      <c r="E41" s="38"/>
      <c r="F41" s="39"/>
      <c r="G41" s="39"/>
      <c r="H41" s="40"/>
      <c r="I41" s="36"/>
      <c r="J41" s="37"/>
      <c r="K41" s="279"/>
      <c r="L41" s="276"/>
      <c r="M41" s="401">
        <v>0.1</v>
      </c>
      <c r="N41" s="344">
        <f>N72*M41</f>
        <v>224.88926817266997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14691.561168719914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362846.29227453971</v>
      </c>
      <c r="N48" s="272">
        <f>K48*M48</f>
        <v>366474.75519728509</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4"/>
      <c r="C51" s="905"/>
      <c r="D51" s="905"/>
      <c r="E51" s="905"/>
      <c r="F51" s="905"/>
      <c r="G51" s="905"/>
      <c r="H51" s="905"/>
      <c r="I51" s="875"/>
      <c r="J51" s="42"/>
      <c r="K51" s="44"/>
      <c r="L51" s="906"/>
      <c r="M51" s="907"/>
      <c r="N51" s="45"/>
    </row>
    <row r="52" spans="1:14" ht="15.75" thickBot="1">
      <c r="B52" s="822" t="s">
        <v>953</v>
      </c>
      <c r="C52" s="823"/>
      <c r="D52" s="823"/>
      <c r="E52" s="823"/>
      <c r="F52" s="823"/>
      <c r="G52" s="823"/>
      <c r="H52" s="823"/>
      <c r="I52" s="823"/>
      <c r="J52" s="823"/>
      <c r="K52" s="823"/>
      <c r="L52" s="823"/>
      <c r="M52" s="824"/>
      <c r="N52" s="394">
        <f>SUM(N48:N51)</f>
        <v>366474.75519728509</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8" t="s">
        <v>961</v>
      </c>
      <c r="M56" s="887"/>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09">
        <f>VLOOKUP(A57,TRANSPORTE!A5:D117,4,FALSE)</f>
        <v>1837.2993625435661</v>
      </c>
      <c r="M57" s="910"/>
      <c r="N57" s="287">
        <f>K57*L57</f>
        <v>1855.6723561690017</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SUM(N57:N61)</f>
        <v>1855.6723561690017</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SUM(N67:N71)</f>
        <v>2248.8926817266997</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N43+N52+N62+N72</f>
        <v>385270.88140390074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77054.176280780157</v>
      </c>
      <c r="M79" s="858"/>
      <c r="N79" s="51"/>
    </row>
    <row r="80" spans="1:15">
      <c r="B80" s="89" t="s">
        <v>973</v>
      </c>
      <c r="C80" s="90"/>
      <c r="D80" s="90"/>
      <c r="E80" s="90"/>
      <c r="F80" s="90"/>
      <c r="G80" s="90"/>
      <c r="H80" s="90"/>
      <c r="I80" s="87"/>
      <c r="J80" s="88"/>
      <c r="K80" s="304">
        <v>0.05</v>
      </c>
      <c r="L80" s="857">
        <f>N74*K80</f>
        <v>19263.544070195039</v>
      </c>
      <c r="M80" s="858"/>
      <c r="N80" s="51"/>
    </row>
    <row r="81" spans="1:14" ht="15.75" thickBot="1">
      <c r="B81" s="91" t="s">
        <v>974</v>
      </c>
      <c r="C81" s="92"/>
      <c r="D81" s="92"/>
      <c r="E81" s="92"/>
      <c r="F81" s="92"/>
      <c r="G81" s="92"/>
      <c r="H81" s="92"/>
      <c r="I81" s="93"/>
      <c r="J81" s="94"/>
      <c r="K81" s="305">
        <v>0.05</v>
      </c>
      <c r="L81" s="859">
        <f>N74*K81</f>
        <v>19263.544070195039</v>
      </c>
      <c r="M81" s="860"/>
      <c r="N81" s="51"/>
    </row>
    <row r="82" spans="1:14" ht="15.75" thickBot="1">
      <c r="B82" s="822" t="s">
        <v>953</v>
      </c>
      <c r="C82" s="823"/>
      <c r="D82" s="823"/>
      <c r="E82" s="823"/>
      <c r="F82" s="823"/>
      <c r="G82" s="823"/>
      <c r="H82" s="823"/>
      <c r="I82" s="823"/>
      <c r="J82" s="823"/>
      <c r="K82" s="823"/>
      <c r="L82" s="823"/>
      <c r="M82" s="824"/>
      <c r="N82" s="52">
        <f>L79+L80+L81</f>
        <v>115581.26442117024</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500852.14582507097</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6608.0911125985785</v>
      </c>
      <c r="L36" s="270"/>
      <c r="M36" s="271">
        <v>37.5</v>
      </c>
      <c r="N36" s="272">
        <f>K36/M36</f>
        <v>176.21576300262876</v>
      </c>
    </row>
    <row r="37" spans="1:14">
      <c r="B37" s="871"/>
      <c r="C37" s="872"/>
      <c r="D37" s="872"/>
      <c r="E37" s="878"/>
      <c r="F37" s="872"/>
      <c r="G37" s="872"/>
      <c r="H37" s="873"/>
      <c r="I37" s="36"/>
      <c r="J37" s="37"/>
      <c r="K37" s="274"/>
      <c r="L37" s="276"/>
      <c r="M37" s="277"/>
      <c r="N37" s="278"/>
    </row>
    <row r="38" spans="1:14">
      <c r="B38" s="879" t="s">
        <v>952</v>
      </c>
      <c r="C38" s="880"/>
      <c r="D38" s="880"/>
      <c r="E38" s="38"/>
      <c r="F38" s="39"/>
      <c r="G38" s="39"/>
      <c r="H38" s="40"/>
      <c r="I38" s="36"/>
      <c r="J38" s="37"/>
      <c r="K38" s="279"/>
      <c r="L38" s="276"/>
      <c r="M38" s="469">
        <v>0.1</v>
      </c>
      <c r="N38" s="344">
        <f>N72*M38</f>
        <v>1079.468487228816</v>
      </c>
    </row>
    <row r="39" spans="1:14" ht="15.75" thickBot="1">
      <c r="B39" s="871"/>
      <c r="C39" s="872"/>
      <c r="D39" s="872"/>
      <c r="E39" s="872"/>
      <c r="F39" s="872"/>
      <c r="G39" s="872"/>
      <c r="H39" s="873"/>
      <c r="I39" s="881"/>
      <c r="J39" s="882"/>
      <c r="K39" s="41"/>
      <c r="L39" s="883"/>
      <c r="M39" s="884"/>
      <c r="N39" s="105"/>
    </row>
    <row r="40" spans="1:14" ht="15.75" thickBot="1">
      <c r="B40" s="822" t="s">
        <v>953</v>
      </c>
      <c r="C40" s="823"/>
      <c r="D40" s="823"/>
      <c r="E40" s="823"/>
      <c r="F40" s="823"/>
      <c r="G40" s="823"/>
      <c r="H40" s="823"/>
      <c r="I40" s="823"/>
      <c r="J40" s="823"/>
      <c r="K40" s="823"/>
      <c r="L40" s="823"/>
      <c r="M40" s="824"/>
      <c r="N40" s="394">
        <f>SUM(N36:N39)</f>
        <v>1255.6842502314448</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7" t="s">
        <v>944</v>
      </c>
      <c r="C44" s="868"/>
      <c r="D44" s="868"/>
      <c r="E44" s="868"/>
      <c r="F44" s="868"/>
      <c r="G44" s="868"/>
      <c r="H44" s="868"/>
      <c r="I44" s="902"/>
      <c r="J44" s="315" t="s">
        <v>945</v>
      </c>
      <c r="K44" s="85" t="s">
        <v>946</v>
      </c>
      <c r="L44" s="903" t="s">
        <v>955</v>
      </c>
      <c r="M44" s="902"/>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69298.956105322301</v>
      </c>
      <c r="N45" s="272">
        <f>K45*M45</f>
        <v>71377.924788481978</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61435.38000248155</v>
      </c>
      <c r="N46" s="272">
        <f>K46*M46</f>
        <v>614.35380002481554</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55503.751067317986</v>
      </c>
      <c r="N47" s="272">
        <f>K47*M47</f>
        <v>2775.1875533658995</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368504.54072257888</v>
      </c>
      <c r="N48" s="272">
        <f>K48*M48</f>
        <v>3685.0454072257889</v>
      </c>
    </row>
    <row r="49" spans="1:14" ht="15.75" thickBot="1">
      <c r="B49" s="309"/>
      <c r="C49" s="310"/>
      <c r="D49" s="310"/>
      <c r="E49" s="310"/>
      <c r="F49" s="310"/>
      <c r="G49" s="310"/>
      <c r="H49" s="310"/>
      <c r="I49" s="310"/>
      <c r="J49" s="126"/>
      <c r="K49" s="126"/>
      <c r="L49" s="325"/>
      <c r="M49" s="324"/>
      <c r="N49" s="127"/>
    </row>
    <row r="50" spans="1:14" ht="15.75" thickBot="1">
      <c r="B50" s="822" t="s">
        <v>953</v>
      </c>
      <c r="C50" s="823"/>
      <c r="D50" s="823"/>
      <c r="E50" s="823"/>
      <c r="F50" s="823"/>
      <c r="G50" s="823"/>
      <c r="H50" s="823"/>
      <c r="I50" s="823"/>
      <c r="J50" s="823"/>
      <c r="K50" s="823"/>
      <c r="L50" s="823"/>
      <c r="M50" s="824"/>
      <c r="N50" s="394">
        <f>SUM(N45:N49)</f>
        <v>78452.51154909849</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8" t="s">
        <v>961</v>
      </c>
      <c r="M54" s="887"/>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09">
        <f>VLOOKUP(A55,TRANSPORTE!A5:D117,4,FALSE)</f>
        <v>2211.9042881288378</v>
      </c>
      <c r="M55" s="910"/>
      <c r="N55" s="287">
        <f>K55*L55</f>
        <v>2034.9519450785308</v>
      </c>
    </row>
    <row r="56" spans="1:14">
      <c r="A56" t="s">
        <v>1227</v>
      </c>
      <c r="B56" s="46" t="str">
        <f>VLOOKUP(A56,TRANSPORTE!A6:D117,3,FALSE)</f>
        <v>Transporte de Arena</v>
      </c>
      <c r="C56" s="47"/>
      <c r="D56" s="47"/>
      <c r="E56" s="47"/>
      <c r="F56" s="47"/>
      <c r="G56" s="47"/>
      <c r="H56" s="311" t="s">
        <v>1468</v>
      </c>
      <c r="I56" s="279">
        <v>0.01</v>
      </c>
      <c r="J56" s="286">
        <v>1</v>
      </c>
      <c r="K56" s="279">
        <f>I56*J56</f>
        <v>0.01</v>
      </c>
      <c r="L56" s="909">
        <f>VLOOKUP(A56,TRANSPORTE!A6:D117,4,FALSE)</f>
        <v>1224.8662416957106</v>
      </c>
      <c r="M56" s="910"/>
      <c r="N56" s="287">
        <f>K56*L56</f>
        <v>12.248662416957107</v>
      </c>
    </row>
    <row r="57" spans="1:14">
      <c r="A57" t="s">
        <v>1227</v>
      </c>
      <c r="B57" s="46" t="str">
        <f>VLOOKUP(A57,TRANSPORTE!A6:D117,3,FALSE)</f>
        <v>Transporte de Arena</v>
      </c>
      <c r="C57" s="47"/>
      <c r="D57" s="47"/>
      <c r="E57" s="47"/>
      <c r="F57" s="47"/>
      <c r="G57" s="47"/>
      <c r="H57" s="311" t="s">
        <v>1468</v>
      </c>
      <c r="I57" s="279">
        <v>0.05</v>
      </c>
      <c r="J57" s="286">
        <v>1</v>
      </c>
      <c r="K57" s="279">
        <f>I57*J57</f>
        <v>0.05</v>
      </c>
      <c r="L57" s="909">
        <f>VLOOKUP(A57,TRANSPORTE!A6:D118,4,FALSE)</f>
        <v>1224.8662416957106</v>
      </c>
      <c r="M57" s="910"/>
      <c r="N57" s="287">
        <f>K57*L57</f>
        <v>61.243312084785536</v>
      </c>
    </row>
    <row r="58" spans="1:14">
      <c r="B58" s="46"/>
      <c r="C58" s="47"/>
      <c r="D58" s="47"/>
      <c r="E58" s="47"/>
      <c r="F58" s="47"/>
      <c r="G58" s="47"/>
      <c r="H58" s="311"/>
      <c r="I58" s="279"/>
      <c r="J58" s="286"/>
      <c r="K58" s="279"/>
      <c r="L58" s="909"/>
      <c r="M58" s="91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0"/>
      <c r="M60" s="901"/>
      <c r="N60" s="127"/>
    </row>
    <row r="61" spans="1:14" ht="15.75" thickBot="1">
      <c r="B61" s="911" t="s">
        <v>953</v>
      </c>
      <c r="C61" s="865"/>
      <c r="D61" s="865"/>
      <c r="E61" s="865"/>
      <c r="F61" s="865"/>
      <c r="G61" s="865"/>
      <c r="H61" s="865"/>
      <c r="I61" s="865"/>
      <c r="J61" s="865"/>
      <c r="K61" s="865"/>
      <c r="L61" s="865"/>
      <c r="M61" s="866"/>
      <c r="N61" s="104">
        <f>N55+N56+N57+N58+N59</f>
        <v>2108.4439195802734</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1" t="s">
        <v>963</v>
      </c>
      <c r="C65" s="862"/>
      <c r="D65" s="862"/>
      <c r="E65" s="862"/>
      <c r="F65" s="862"/>
      <c r="G65" s="862"/>
      <c r="H65" s="862"/>
      <c r="I65" s="73" t="s">
        <v>964</v>
      </c>
      <c r="J65" s="75" t="s">
        <v>1410</v>
      </c>
      <c r="K65" s="74" t="s">
        <v>966</v>
      </c>
      <c r="L65" s="863" t="s">
        <v>950</v>
      </c>
      <c r="M65" s="864"/>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SUM(N66:N71)</f>
        <v>10794.684872288159</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N40+N50+N61+N72</f>
        <v>92611.324591198354</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18522.264918239671</v>
      </c>
      <c r="M79" s="858"/>
      <c r="N79" s="51"/>
    </row>
    <row r="80" spans="1:15">
      <c r="B80" s="89" t="s">
        <v>973</v>
      </c>
      <c r="C80" s="90"/>
      <c r="D80" s="90"/>
      <c r="E80" s="90"/>
      <c r="F80" s="90"/>
      <c r="G80" s="90"/>
      <c r="H80" s="90"/>
      <c r="I80" s="87"/>
      <c r="J80" s="88"/>
      <c r="K80" s="304">
        <v>0.05</v>
      </c>
      <c r="L80" s="857">
        <f>N74*K80</f>
        <v>4630.5662295599177</v>
      </c>
      <c r="M80" s="858"/>
      <c r="N80" s="51"/>
    </row>
    <row r="81" spans="1:14" ht="15.75" thickBot="1">
      <c r="B81" s="91" t="s">
        <v>974</v>
      </c>
      <c r="C81" s="92"/>
      <c r="D81" s="92"/>
      <c r="E81" s="92"/>
      <c r="F81" s="92"/>
      <c r="G81" s="92"/>
      <c r="H81" s="92"/>
      <c r="I81" s="93"/>
      <c r="J81" s="94"/>
      <c r="K81" s="305">
        <v>0.05</v>
      </c>
      <c r="L81" s="859">
        <f>N74*K81</f>
        <v>4630.5662295599177</v>
      </c>
      <c r="M81" s="860"/>
      <c r="N81" s="51"/>
    </row>
    <row r="82" spans="1:14" ht="15.75" thickBot="1">
      <c r="B82" s="822" t="s">
        <v>953</v>
      </c>
      <c r="C82" s="823"/>
      <c r="D82" s="823"/>
      <c r="E82" s="823"/>
      <c r="F82" s="823"/>
      <c r="G82" s="823"/>
      <c r="H82" s="823"/>
      <c r="I82" s="823"/>
      <c r="J82" s="823"/>
      <c r="K82" s="823"/>
      <c r="L82" s="823"/>
      <c r="M82" s="824"/>
      <c r="N82" s="52">
        <f>L79+L80+L81</f>
        <v>27783.397377359506</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120394.72196855786</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106742.56145620678</v>
      </c>
      <c r="L36" s="270"/>
      <c r="M36" s="271">
        <v>35</v>
      </c>
      <c r="N36" s="272">
        <f>K36/M36</f>
        <v>3049.7874701773367</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192136.61062117218</v>
      </c>
      <c r="L37" s="335"/>
      <c r="M37" s="336">
        <v>35</v>
      </c>
      <c r="N37" s="272">
        <f>K37/M37</f>
        <v>5489.6174463192046</v>
      </c>
    </row>
    <row r="38" spans="1:14">
      <c r="A38" s="113"/>
      <c r="B38" s="320"/>
      <c r="C38" s="321"/>
      <c r="D38" s="321"/>
      <c r="E38" s="323"/>
      <c r="F38" s="321"/>
      <c r="G38" s="321"/>
      <c r="H38" s="322"/>
      <c r="I38" s="328"/>
      <c r="J38" s="330"/>
      <c r="K38" s="269"/>
      <c r="L38" s="423"/>
      <c r="M38" s="424"/>
      <c r="N38" s="272"/>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N73*M40</f>
        <v>7.6767229862288557</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8547.0816394827707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4470.7075058425826</v>
      </c>
      <c r="N47" s="272">
        <f>K47*M47</f>
        <v>5811.9197575953576</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2" t="s">
        <v>953</v>
      </c>
      <c r="C51" s="823"/>
      <c r="D51" s="823"/>
      <c r="E51" s="823"/>
      <c r="F51" s="823"/>
      <c r="G51" s="823"/>
      <c r="H51" s="823"/>
      <c r="I51" s="823"/>
      <c r="J51" s="823"/>
      <c r="K51" s="823"/>
      <c r="L51" s="823"/>
      <c r="M51" s="824"/>
      <c r="N51" s="394">
        <f>SUM(N47:N50)</f>
        <v>5811.9197575953576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8" t="s">
        <v>961</v>
      </c>
      <c r="M55" s="887"/>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09">
        <f>VLOOKUP(A56,TRANSPORTE!A5:D117,4,FALSE)</f>
        <v>1224.8662416957106</v>
      </c>
      <c r="M56" s="910"/>
      <c r="N56" s="287">
        <f>K56*L56</f>
        <v>1592.3261142044239</v>
      </c>
    </row>
    <row r="57" spans="1:14">
      <c r="B57" s="46"/>
      <c r="C57" s="47"/>
      <c r="D57" s="47"/>
      <c r="E57" s="47"/>
      <c r="F57" s="47"/>
      <c r="G57" s="47"/>
      <c r="H57" s="311"/>
      <c r="I57" s="279"/>
      <c r="J57" s="286"/>
      <c r="K57" s="279"/>
      <c r="L57" s="909"/>
      <c r="M57" s="910"/>
      <c r="N57" s="287"/>
    </row>
    <row r="58" spans="1:14">
      <c r="B58" s="46"/>
      <c r="C58" s="47"/>
      <c r="D58" s="47"/>
      <c r="E58" s="47"/>
      <c r="F58" s="47"/>
      <c r="G58" s="4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N56+N57+N58+N59+N60</f>
        <v>1592.3261142044239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8"/>
      <c r="C72" s="899"/>
      <c r="D72" s="899"/>
      <c r="E72" s="899"/>
      <c r="F72" s="899"/>
      <c r="G72" s="899"/>
      <c r="H72" s="899"/>
      <c r="I72" s="126"/>
      <c r="J72" s="126"/>
      <c r="K72" s="126"/>
      <c r="L72" s="912"/>
      <c r="M72" s="912"/>
      <c r="N72" s="45"/>
    </row>
    <row r="73" spans="1:15" ht="15.75" thickBot="1">
      <c r="B73" s="911" t="s">
        <v>953</v>
      </c>
      <c r="C73" s="865"/>
      <c r="D73" s="865"/>
      <c r="E73" s="865"/>
      <c r="F73" s="865"/>
      <c r="G73" s="865"/>
      <c r="H73" s="865"/>
      <c r="I73" s="865"/>
      <c r="J73" s="865"/>
      <c r="K73" s="865"/>
      <c r="L73" s="865"/>
      <c r="M73" s="866"/>
      <c r="N73" s="301">
        <f>SUM(N67:N72)</f>
        <v>767.67229862288559</v>
      </c>
    </row>
    <row r="74" spans="1:15" ht="15.75" thickBot="1">
      <c r="B74" s="33"/>
      <c r="C74" s="34"/>
      <c r="D74" s="34"/>
      <c r="E74" s="34"/>
      <c r="F74" s="34"/>
      <c r="G74" s="34"/>
      <c r="H74" s="34"/>
      <c r="I74" s="34"/>
      <c r="J74" s="34"/>
      <c r="K74" s="34"/>
      <c r="L74" s="34"/>
      <c r="M74" s="34"/>
      <c r="N74" s="35"/>
    </row>
    <row r="75" spans="1:15" ht="15.75" thickBot="1">
      <c r="B75" s="822" t="s">
        <v>967</v>
      </c>
      <c r="C75" s="823"/>
      <c r="D75" s="823"/>
      <c r="E75" s="823"/>
      <c r="F75" s="823"/>
      <c r="G75" s="823"/>
      <c r="H75" s="823"/>
      <c r="I75" s="823"/>
      <c r="J75" s="823"/>
      <c r="K75" s="823"/>
      <c r="L75" s="823"/>
      <c r="M75" s="824"/>
      <c r="N75" s="99">
        <f>N42+N51+N62+N73</f>
        <v>16718.999809905439</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7" t="s">
        <v>969</v>
      </c>
      <c r="C79" s="868"/>
      <c r="D79" s="868"/>
      <c r="E79" s="868"/>
      <c r="F79" s="868"/>
      <c r="G79" s="868"/>
      <c r="H79" s="868"/>
      <c r="I79" s="314"/>
      <c r="J79" s="334"/>
      <c r="K79" s="302" t="s">
        <v>970</v>
      </c>
      <c r="L79" s="869" t="s">
        <v>971</v>
      </c>
      <c r="M79" s="870"/>
      <c r="N79" s="303"/>
    </row>
    <row r="80" spans="1:15">
      <c r="B80" s="855" t="s">
        <v>972</v>
      </c>
      <c r="C80" s="856"/>
      <c r="D80" s="856"/>
      <c r="E80" s="856"/>
      <c r="F80" s="856"/>
      <c r="G80" s="856"/>
      <c r="H80" s="856"/>
      <c r="I80" s="87"/>
      <c r="J80" s="88"/>
      <c r="K80" s="304">
        <v>0.2</v>
      </c>
      <c r="L80" s="857">
        <f>N75*K80</f>
        <v>3343.799961981088</v>
      </c>
      <c r="M80" s="858"/>
      <c r="N80" s="51"/>
    </row>
    <row r="81" spans="1:14">
      <c r="B81" s="89" t="s">
        <v>973</v>
      </c>
      <c r="C81" s="90"/>
      <c r="D81" s="90"/>
      <c r="E81" s="90"/>
      <c r="F81" s="90"/>
      <c r="G81" s="90"/>
      <c r="H81" s="90"/>
      <c r="I81" s="87"/>
      <c r="J81" s="88"/>
      <c r="K81" s="304">
        <v>0.05</v>
      </c>
      <c r="L81" s="857">
        <f>N75*K81</f>
        <v>835.949990495272</v>
      </c>
      <c r="M81" s="858"/>
      <c r="N81" s="51"/>
    </row>
    <row r="82" spans="1:14" ht="15.75" thickBot="1">
      <c r="B82" s="91" t="s">
        <v>974</v>
      </c>
      <c r="C82" s="92"/>
      <c r="D82" s="92"/>
      <c r="E82" s="92"/>
      <c r="F82" s="92"/>
      <c r="G82" s="92"/>
      <c r="H82" s="92"/>
      <c r="I82" s="93"/>
      <c r="J82" s="94"/>
      <c r="K82" s="305">
        <v>0.05</v>
      </c>
      <c r="L82" s="859">
        <f>N75*K82</f>
        <v>835.949990495272</v>
      </c>
      <c r="M82" s="860"/>
      <c r="N82" s="51"/>
    </row>
    <row r="83" spans="1:14" ht="15.75" thickBot="1">
      <c r="B83" s="822" t="s">
        <v>953</v>
      </c>
      <c r="C83" s="823"/>
      <c r="D83" s="823"/>
      <c r="E83" s="823"/>
      <c r="F83" s="823"/>
      <c r="G83" s="823"/>
      <c r="H83" s="823"/>
      <c r="I83" s="823"/>
      <c r="J83" s="823"/>
      <c r="K83" s="823"/>
      <c r="L83" s="823"/>
      <c r="M83" s="824"/>
      <c r="N83" s="52">
        <f>L80+L81+L82</f>
        <v>5015.6999429716316</v>
      </c>
    </row>
    <row r="84" spans="1:14" ht="15.75" thickBot="1">
      <c r="B84" s="33"/>
      <c r="C84" s="34"/>
      <c r="D84" s="34"/>
      <c r="E84" s="34"/>
      <c r="F84" s="34"/>
      <c r="G84" s="34"/>
      <c r="H84" s="34"/>
      <c r="I84" s="34"/>
      <c r="J84" s="34"/>
      <c r="K84" s="34"/>
      <c r="L84" s="34"/>
      <c r="M84" s="34"/>
      <c r="N84" s="35"/>
    </row>
    <row r="85" spans="1:14" ht="15.75" thickBot="1">
      <c r="A85" t="s">
        <v>2016</v>
      </c>
      <c r="B85" s="822" t="s">
        <v>975</v>
      </c>
      <c r="C85" s="823"/>
      <c r="D85" s="823"/>
      <c r="E85" s="823"/>
      <c r="F85" s="823"/>
      <c r="G85" s="823"/>
      <c r="H85" s="823"/>
      <c r="I85" s="823"/>
      <c r="J85" s="823"/>
      <c r="K85" s="823"/>
      <c r="L85" s="823"/>
      <c r="M85" s="824"/>
      <c r="N85" s="188">
        <f>N75+N83</f>
        <v>21734.69975287707</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106742.56145620678</v>
      </c>
      <c r="L36" s="270"/>
      <c r="M36" s="271">
        <v>2.5</v>
      </c>
      <c r="N36" s="272">
        <f>K36/M36</f>
        <v>42697.024582482714</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149439.58603868948</v>
      </c>
      <c r="L37" s="335"/>
      <c r="M37" s="336">
        <v>100</v>
      </c>
      <c r="N37" s="272">
        <f>K37/M37</f>
        <v>1494.3958603868948</v>
      </c>
    </row>
    <row r="38" spans="1:14">
      <c r="A38" s="113" t="s">
        <v>312</v>
      </c>
      <c r="B38" s="871" t="str">
        <f>VLOOKUP(A38,EQUIPOS!A8:D154,3,FALSE)</f>
        <v>Retroexcavadora sobre oruga, potencia 138 HP, balde de 1,5 m3.</v>
      </c>
      <c r="C38" s="872"/>
      <c r="D38" s="872"/>
      <c r="E38" s="872"/>
      <c r="F38" s="872"/>
      <c r="G38" s="872"/>
      <c r="H38" s="873"/>
      <c r="I38" s="328"/>
      <c r="J38" s="330"/>
      <c r="K38" s="269">
        <f>VLOOKUP(A38,EQUIPOS!A8:D165,4,FALSE)</f>
        <v>192136.61062117218</v>
      </c>
      <c r="L38" s="423"/>
      <c r="M38" s="424">
        <v>16</v>
      </c>
      <c r="N38" s="272">
        <f>K38/M38</f>
        <v>12008.538163823261</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N76*M40</f>
        <v>25.250800282375621</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56225.209406975249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4045.3635815193361</v>
      </c>
      <c r="N47" s="272">
        <f>K47*M47</f>
        <v>1213.6090744558007</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2284.1580285807486</v>
      </c>
      <c r="N48" s="272">
        <f t="shared" ref="N48:N53" si="0">K48*M48</f>
        <v>6852.4740857422457</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9807.793970226674</v>
      </c>
      <c r="N49" s="272">
        <f t="shared" si="0"/>
        <v>2451.9484925566685</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1180.3557451004312</v>
      </c>
      <c r="N50" s="272">
        <f t="shared" si="0"/>
        <v>1180.3557451004312</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1153.3246975027116</v>
      </c>
      <c r="N51" s="272">
        <f t="shared" si="0"/>
        <v>1153.3246975027116</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6264.4499215432425</v>
      </c>
      <c r="N52" s="272">
        <f t="shared" si="0"/>
        <v>2869.1180640668053</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4470.7075058425826</v>
      </c>
      <c r="N53" s="272">
        <f t="shared" si="0"/>
        <v>5811.9197575953576</v>
      </c>
    </row>
    <row r="54" spans="1:14" ht="15.75" thickBot="1">
      <c r="B54" s="822" t="s">
        <v>953</v>
      </c>
      <c r="C54" s="823"/>
      <c r="D54" s="823"/>
      <c r="E54" s="823"/>
      <c r="F54" s="823"/>
      <c r="G54" s="823"/>
      <c r="H54" s="823"/>
      <c r="I54" s="823"/>
      <c r="J54" s="823"/>
      <c r="K54" s="823"/>
      <c r="L54" s="823"/>
      <c r="M54" s="824"/>
      <c r="N54" s="394">
        <f>SUM(N47:N53)</f>
        <v>21532.749917020021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1224.8662416957106</v>
      </c>
      <c r="M59" s="910"/>
      <c r="N59" s="287">
        <f>K59*L59</f>
        <v>1592.3261142044239</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2525.0800282375621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81875.365466437244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16375.07309328745</v>
      </c>
      <c r="M83" s="858"/>
      <c r="N83" s="51"/>
    </row>
    <row r="84" spans="1:14">
      <c r="B84" s="89" t="s">
        <v>973</v>
      </c>
      <c r="C84" s="90"/>
      <c r="D84" s="90"/>
      <c r="E84" s="90"/>
      <c r="F84" s="90"/>
      <c r="G84" s="90"/>
      <c r="H84" s="90"/>
      <c r="I84" s="87"/>
      <c r="J84" s="88"/>
      <c r="K84" s="304">
        <v>0.05</v>
      </c>
      <c r="L84" s="857">
        <f>N78*K84</f>
        <v>4093.7682733218626</v>
      </c>
      <c r="M84" s="858"/>
      <c r="N84" s="51"/>
    </row>
    <row r="85" spans="1:14" ht="15.75" thickBot="1">
      <c r="B85" s="91" t="s">
        <v>974</v>
      </c>
      <c r="C85" s="92"/>
      <c r="D85" s="92"/>
      <c r="E85" s="92"/>
      <c r="F85" s="92"/>
      <c r="G85" s="92"/>
      <c r="H85" s="92"/>
      <c r="I85" s="93"/>
      <c r="J85" s="94"/>
      <c r="K85" s="305">
        <v>0.05</v>
      </c>
      <c r="L85" s="859">
        <f>N78*K85</f>
        <v>4093.7682733218626</v>
      </c>
      <c r="M85" s="860"/>
      <c r="N85" s="51"/>
    </row>
    <row r="86" spans="1:14" ht="15.75" thickBot="1">
      <c r="B86" s="822" t="s">
        <v>953</v>
      </c>
      <c r="C86" s="823"/>
      <c r="D86" s="823"/>
      <c r="E86" s="823"/>
      <c r="F86" s="823"/>
      <c r="G86" s="823"/>
      <c r="H86" s="823"/>
      <c r="I86" s="823"/>
      <c r="J86" s="823"/>
      <c r="K86" s="823"/>
      <c r="L86" s="823"/>
      <c r="M86" s="824"/>
      <c r="N86" s="52">
        <f>L83+L84+L85</f>
        <v>24562.609639931172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106437.97510636842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106742.56145620678</v>
      </c>
      <c r="L36" s="270"/>
      <c r="M36" s="336">
        <v>2.5</v>
      </c>
      <c r="N36" s="272">
        <f>K36/M36</f>
        <v>42697.024582482714</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149439.58603868948</v>
      </c>
      <c r="L37" s="335"/>
      <c r="M37" s="336">
        <v>100</v>
      </c>
      <c r="N37" s="272">
        <f>K37/M37</f>
        <v>1494.3958603868948</v>
      </c>
    </row>
    <row r="38" spans="1:14">
      <c r="A38" s="113" t="s">
        <v>261</v>
      </c>
      <c r="B38" s="871" t="str">
        <f>VLOOKUP(A38,EQUIPOS!A8:D154,3,FALSE)</f>
        <v xml:space="preserve">Motobomba 3 PULGADAS (incluye operario)
</v>
      </c>
      <c r="C38" s="872"/>
      <c r="D38" s="872"/>
      <c r="E38" s="872"/>
      <c r="F38" s="872"/>
      <c r="G38" s="872"/>
      <c r="H38" s="873"/>
      <c r="I38" s="328"/>
      <c r="J38" s="330"/>
      <c r="K38" s="269">
        <f>VLOOKUP(A38,EQUIPOS!A8:D165,4,FALSE)</f>
        <v>10723.267307014932</v>
      </c>
      <c r="L38" s="423"/>
      <c r="M38" s="424">
        <v>8</v>
      </c>
      <c r="N38" s="272">
        <f>K38/M38</f>
        <v>1340.4084133768665</v>
      </c>
    </row>
    <row r="39" spans="1:14">
      <c r="A39" t="s">
        <v>312</v>
      </c>
      <c r="B39" s="871" t="str">
        <f>VLOOKUP(A39,EQUIPOS!A9:D154,3,FALSE)</f>
        <v>Retroexcavadora sobre oruga, potencia 138 HP, balde de 1,5 m3.</v>
      </c>
      <c r="C39" s="872"/>
      <c r="D39" s="872"/>
      <c r="E39" s="872"/>
      <c r="F39" s="872"/>
      <c r="G39" s="872"/>
      <c r="H39" s="873"/>
      <c r="I39" s="36"/>
      <c r="J39" s="37"/>
      <c r="K39" s="269">
        <f>VLOOKUP(A39,EQUIPOS!A9:D166,4,FALSE)</f>
        <v>192136.61062117218</v>
      </c>
      <c r="L39" s="276"/>
      <c r="M39" s="336">
        <v>8</v>
      </c>
      <c r="N39" s="272">
        <f>K39/M39</f>
        <v>24017.076327646522</v>
      </c>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N78*M41</f>
        <v>215.73612180720397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69764.641305700192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4045.3635815193361</v>
      </c>
      <c r="N48" s="272">
        <f>K48*M48</f>
        <v>1213.6090744558007</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2284.1580285807486</v>
      </c>
      <c r="N49" s="272">
        <f t="shared" ref="N49:N54" si="0">K49*M49</f>
        <v>6852.4740857422457</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9807.793970226674</v>
      </c>
      <c r="N50" s="272">
        <f t="shared" si="0"/>
        <v>2451.9484925566685</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1180.3557451004312</v>
      </c>
      <c r="N51" s="272">
        <f t="shared" si="0"/>
        <v>1180.3557451004312</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1153.3246975027116</v>
      </c>
      <c r="N52" s="272">
        <f t="shared" si="0"/>
        <v>1153.3246975027116</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6264.4499215432425</v>
      </c>
      <c r="N53" s="272">
        <f>K53*M53</f>
        <v>2869.1180640668053</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4470.7075058425826</v>
      </c>
      <c r="N54" s="272">
        <f t="shared" si="0"/>
        <v>5811.9197575953576</v>
      </c>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21532.749917020021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09">
        <f>VLOOKUP(A61,TRANSPORTE!A5:D117,4,FALSE)</f>
        <v>1224.8662416957106</v>
      </c>
      <c r="M61" s="910"/>
      <c r="N61" s="287">
        <f>K61*L61</f>
        <v>1592.3261142044239</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1592.3261142044239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21573.612180720396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114463.32951764503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22892.665903529007</v>
      </c>
      <c r="M85" s="858"/>
      <c r="N85" s="51"/>
    </row>
    <row r="86" spans="1:14">
      <c r="B86" s="89" t="s">
        <v>973</v>
      </c>
      <c r="C86" s="90"/>
      <c r="D86" s="90"/>
      <c r="E86" s="90"/>
      <c r="F86" s="90"/>
      <c r="G86" s="90"/>
      <c r="H86" s="90"/>
      <c r="I86" s="87"/>
      <c r="J86" s="88"/>
      <c r="K86" s="304">
        <v>0.05</v>
      </c>
      <c r="L86" s="857">
        <f>N80*K86</f>
        <v>5723.1664758822517</v>
      </c>
      <c r="M86" s="858"/>
      <c r="N86" s="51"/>
    </row>
    <row r="87" spans="1:14" ht="15.75" thickBot="1">
      <c r="B87" s="91" t="s">
        <v>974</v>
      </c>
      <c r="C87" s="92"/>
      <c r="D87" s="92"/>
      <c r="E87" s="92"/>
      <c r="F87" s="92"/>
      <c r="G87" s="92"/>
      <c r="H87" s="92"/>
      <c r="I87" s="93"/>
      <c r="J87" s="94"/>
      <c r="K87" s="305">
        <v>0.05</v>
      </c>
      <c r="L87" s="859">
        <f>N80*K87</f>
        <v>5723.1664758822517</v>
      </c>
      <c r="M87" s="860"/>
      <c r="N87" s="51"/>
    </row>
    <row r="88" spans="1:14" ht="15.75" thickBot="1">
      <c r="B88" s="822" t="s">
        <v>953</v>
      </c>
      <c r="C88" s="823"/>
      <c r="D88" s="823"/>
      <c r="E88" s="823"/>
      <c r="F88" s="823"/>
      <c r="G88" s="823"/>
      <c r="H88" s="823"/>
      <c r="I88" s="823"/>
      <c r="J88" s="823"/>
      <c r="K88" s="823"/>
      <c r="L88" s="823"/>
      <c r="M88" s="824"/>
      <c r="N88" s="52">
        <f>L85+L86+L87</f>
        <v>34338.99885529351</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148802.32837293856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2.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149439.58603868948</v>
      </c>
      <c r="L36" s="270"/>
      <c r="M36" s="336">
        <v>100</v>
      </c>
      <c r="N36" s="272">
        <f>K36/M36</f>
        <v>1494.3958603868948</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192136.61062117218</v>
      </c>
      <c r="L37" s="335"/>
      <c r="M37" s="336">
        <v>35</v>
      </c>
      <c r="N37" s="272">
        <f>K37/M37</f>
        <v>5489.6174463192046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7.6767229862288557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6991.6900296923286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4470.7075058425826</v>
      </c>
      <c r="N48" s="272">
        <f>K48*M48</f>
        <v>5811.9197575953576</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2" t="s">
        <v>953</v>
      </c>
      <c r="C55" s="823"/>
      <c r="D55" s="823"/>
      <c r="E55" s="823"/>
      <c r="F55" s="823"/>
      <c r="G55" s="823"/>
      <c r="H55" s="823"/>
      <c r="I55" s="823"/>
      <c r="J55" s="823"/>
      <c r="K55" s="823"/>
      <c r="L55" s="823"/>
      <c r="M55" s="824"/>
      <c r="N55" s="394">
        <f>SUM(N48:N54)</f>
        <v>5811.9197575953576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09">
        <f>VLOOKUP(A60,TRANSPORTE!A5:D117,4,FALSE)</f>
        <v>1224.8662416957106</v>
      </c>
      <c r="M60" s="910"/>
      <c r="N60" s="287">
        <f>K60*L60</f>
        <v>1592.3261142044239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1592.3261142044239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767.67229862288559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15163.608200114995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3032.7216400229991</v>
      </c>
      <c r="M84" s="858"/>
      <c r="N84" s="51"/>
    </row>
    <row r="85" spans="1:14">
      <c r="B85" s="89" t="s">
        <v>973</v>
      </c>
      <c r="C85" s="90"/>
      <c r="D85" s="90"/>
      <c r="E85" s="90"/>
      <c r="F85" s="90"/>
      <c r="G85" s="90"/>
      <c r="H85" s="90"/>
      <c r="I85" s="87"/>
      <c r="J85" s="88"/>
      <c r="K85" s="304">
        <v>0.05</v>
      </c>
      <c r="L85" s="857">
        <f>N79*K85</f>
        <v>758.18041000574976</v>
      </c>
      <c r="M85" s="858"/>
      <c r="N85" s="51"/>
    </row>
    <row r="86" spans="1:14" ht="15.75" thickBot="1">
      <c r="B86" s="91" t="s">
        <v>974</v>
      </c>
      <c r="C86" s="92"/>
      <c r="D86" s="92"/>
      <c r="E86" s="92"/>
      <c r="F86" s="92"/>
      <c r="G86" s="92"/>
      <c r="H86" s="92"/>
      <c r="I86" s="93"/>
      <c r="J86" s="94"/>
      <c r="K86" s="305">
        <v>0.05</v>
      </c>
      <c r="L86" s="859">
        <f>N79*K86</f>
        <v>758.18041000574976</v>
      </c>
      <c r="M86" s="860"/>
      <c r="N86" s="51"/>
    </row>
    <row r="87" spans="1:14" ht="15.75" thickBot="1">
      <c r="B87" s="822" t="s">
        <v>953</v>
      </c>
      <c r="C87" s="823"/>
      <c r="D87" s="823"/>
      <c r="E87" s="823"/>
      <c r="F87" s="823"/>
      <c r="G87" s="823"/>
      <c r="H87" s="823"/>
      <c r="I87" s="823"/>
      <c r="J87" s="823"/>
      <c r="K87" s="823"/>
      <c r="L87" s="823"/>
      <c r="M87" s="824"/>
      <c r="N87" s="52">
        <f>L84+L85+L86</f>
        <v>4549.0824600344986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19712.690660149492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7.75" customHeight="1" thickBot="1">
      <c r="B29" s="71" t="s">
        <v>943</v>
      </c>
      <c r="C29" s="801" t="s">
        <v>944</v>
      </c>
      <c r="D29" s="802"/>
      <c r="E29" s="802"/>
      <c r="F29" s="802"/>
      <c r="G29" s="802"/>
      <c r="H29" s="802"/>
      <c r="I29" s="802"/>
      <c r="J29" s="72"/>
      <c r="K29" s="342" t="s">
        <v>2215</v>
      </c>
      <c r="L29" s="798" t="s">
        <v>945</v>
      </c>
      <c r="M29" s="79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2" t="s">
        <v>944</v>
      </c>
      <c r="C34" s="893"/>
      <c r="D34" s="893"/>
      <c r="E34" s="893"/>
      <c r="F34" s="893"/>
      <c r="G34" s="893"/>
      <c r="H34" s="894"/>
      <c r="I34" s="895" t="s">
        <v>948</v>
      </c>
      <c r="J34" s="896"/>
      <c r="K34" s="69" t="s">
        <v>949</v>
      </c>
      <c r="L34" s="897" t="s">
        <v>950</v>
      </c>
      <c r="M34" s="894"/>
      <c r="N34" s="70" t="s">
        <v>951</v>
      </c>
    </row>
    <row r="35" spans="1:14">
      <c r="A35" s="113" t="s">
        <v>263</v>
      </c>
      <c r="B35" s="871" t="str">
        <f>VLOOKUP(A35,EQUIPOS!A6:D154,3,FALSE)</f>
        <v xml:space="preserve">Motobomba 4 pulgadas
</v>
      </c>
      <c r="C35" s="872"/>
      <c r="D35" s="872"/>
      <c r="E35" s="872"/>
      <c r="F35" s="872"/>
      <c r="G35" s="872"/>
      <c r="H35" s="873"/>
      <c r="I35" s="267"/>
      <c r="J35" s="268"/>
      <c r="K35" s="269">
        <f>VLOOKUP(A35,EQUIPOS!A6:D163,4,FALSE)</f>
        <v>10265.174682474295</v>
      </c>
      <c r="L35" s="270"/>
      <c r="M35" s="336">
        <v>21</v>
      </c>
      <c r="N35" s="272">
        <f>K35/M35</f>
        <v>488.81784202258547</v>
      </c>
    </row>
    <row r="36" spans="1:14">
      <c r="A36" s="113" t="s">
        <v>129</v>
      </c>
      <c r="B36" s="871" t="str">
        <f>VLOOKUP(A36,EQUIPOS!A7:D154,3,FALSE)</f>
        <v xml:space="preserve">Buldozer, Potencia al volante de 140 HP, motor de 2200 RPM, longitud de hoja 4,80m. </v>
      </c>
      <c r="C36" s="872"/>
      <c r="D36" s="872"/>
      <c r="E36" s="872"/>
      <c r="F36" s="872"/>
      <c r="G36" s="872"/>
      <c r="H36" s="873"/>
      <c r="I36" s="421"/>
      <c r="J36" s="422"/>
      <c r="K36" s="269">
        <f>VLOOKUP(A36,EQUIPOS!A7:D164,4,FALSE)</f>
        <v>149439.58603868948</v>
      </c>
      <c r="L36" s="335"/>
      <c r="M36" s="336">
        <v>100</v>
      </c>
      <c r="N36" s="272">
        <f>K36/M36</f>
        <v>1494.3958603868948</v>
      </c>
    </row>
    <row r="37" spans="1:14">
      <c r="A37" s="113" t="s">
        <v>312</v>
      </c>
      <c r="B37" s="871" t="str">
        <f>VLOOKUP(A37,EQUIPOS!A8:D154,3,FALSE)</f>
        <v>Retroexcavadora sobre oruga, potencia 138 HP, balde de 1,5 m3.</v>
      </c>
      <c r="C37" s="872"/>
      <c r="D37" s="872"/>
      <c r="E37" s="872"/>
      <c r="F37" s="872"/>
      <c r="G37" s="872"/>
      <c r="H37" s="873"/>
      <c r="I37" s="328"/>
      <c r="J37" s="330"/>
      <c r="K37" s="269">
        <f>VLOOKUP(A37,EQUIPOS!A8:D165,4,FALSE)</f>
        <v>192136.61062117218</v>
      </c>
      <c r="L37" s="423"/>
      <c r="M37" s="424">
        <v>21</v>
      </c>
      <c r="N37" s="272">
        <f>K37/M37</f>
        <v>9149.3624105320087</v>
      </c>
    </row>
    <row r="38" spans="1:14">
      <c r="B38" s="871"/>
      <c r="C38" s="872"/>
      <c r="D38" s="872"/>
      <c r="E38" s="872"/>
      <c r="F38" s="872"/>
      <c r="G38" s="872"/>
      <c r="H38" s="873"/>
      <c r="I38" s="36"/>
      <c r="J38" s="37"/>
      <c r="K38" s="269"/>
      <c r="L38" s="276"/>
      <c r="M38" s="336"/>
      <c r="N38" s="272"/>
    </row>
    <row r="39" spans="1:14">
      <c r="B39" s="320"/>
      <c r="C39" s="321"/>
      <c r="D39" s="321"/>
      <c r="E39" s="321"/>
      <c r="F39" s="323"/>
      <c r="G39" s="323"/>
      <c r="H39" s="125"/>
      <c r="I39" s="36"/>
      <c r="J39" s="37"/>
      <c r="K39" s="269"/>
      <c r="L39" s="276"/>
      <c r="M39" s="277"/>
      <c r="N39" s="273"/>
    </row>
    <row r="40" spans="1:14">
      <c r="B40" s="879" t="s">
        <v>952</v>
      </c>
      <c r="C40" s="880"/>
      <c r="D40" s="880"/>
      <c r="E40" s="38"/>
      <c r="F40" s="39"/>
      <c r="G40" s="39"/>
      <c r="H40" s="40"/>
      <c r="I40" s="36"/>
      <c r="J40" s="37"/>
      <c r="K40" s="279"/>
      <c r="L40" s="276"/>
      <c r="M40" s="401">
        <v>0.01</v>
      </c>
      <c r="N40" s="344">
        <f>N76*M40</f>
        <v>12.794538310381427</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SUM(N35:N41)</f>
        <v>11145.370651251871</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4470.7075058425826</v>
      </c>
      <c r="N47" s="272">
        <f>K47*M47</f>
        <v>5811.9197575953576</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5811.9197575953576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1224.8662416957106</v>
      </c>
      <c r="M59" s="910"/>
      <c r="N59" s="287">
        <f>K59*L59</f>
        <v>1592.3261142044239</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1592.3261142044239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1279.4538310381427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19829.070354089796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3965.8140708179594</v>
      </c>
      <c r="M83" s="858"/>
      <c r="N83" s="51"/>
    </row>
    <row r="84" spans="1:14">
      <c r="B84" s="89" t="s">
        <v>973</v>
      </c>
      <c r="C84" s="90"/>
      <c r="D84" s="90"/>
      <c r="E84" s="90"/>
      <c r="F84" s="90"/>
      <c r="G84" s="90"/>
      <c r="H84" s="90"/>
      <c r="I84" s="87"/>
      <c r="J84" s="88"/>
      <c r="K84" s="304">
        <v>0.05</v>
      </c>
      <c r="L84" s="857">
        <f>N78*K84</f>
        <v>991.45351770448985</v>
      </c>
      <c r="M84" s="858"/>
      <c r="N84" s="51"/>
    </row>
    <row r="85" spans="1:14" ht="15.75" thickBot="1">
      <c r="B85" s="91" t="s">
        <v>974</v>
      </c>
      <c r="C85" s="92"/>
      <c r="D85" s="92"/>
      <c r="E85" s="92"/>
      <c r="F85" s="92"/>
      <c r="G85" s="92"/>
      <c r="H85" s="92"/>
      <c r="I85" s="93"/>
      <c r="J85" s="94"/>
      <c r="K85" s="305">
        <v>0.05</v>
      </c>
      <c r="L85" s="859">
        <f>N78*K85</f>
        <v>991.45351770448985</v>
      </c>
      <c r="M85" s="860"/>
      <c r="N85" s="51"/>
    </row>
    <row r="86" spans="1:14" ht="15.75" thickBot="1">
      <c r="B86" s="822" t="s">
        <v>953</v>
      </c>
      <c r="C86" s="823"/>
      <c r="D86" s="823"/>
      <c r="E86" s="823"/>
      <c r="F86" s="823"/>
      <c r="G86" s="823"/>
      <c r="H86" s="823"/>
      <c r="I86" s="823"/>
      <c r="J86" s="823"/>
      <c r="K86" s="823"/>
      <c r="L86" s="823"/>
      <c r="M86" s="824"/>
      <c r="N86" s="52">
        <f>L83+L84+L85</f>
        <v>5948.7211062269389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25777.791460316734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13129.335059113435</v>
      </c>
      <c r="L36" s="270"/>
      <c r="M36" s="336">
        <v>2.5</v>
      </c>
      <c r="N36" s="272">
        <f>K36/M36</f>
        <v>5251.7340236453738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5657.7165236453739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25228.977757871813</v>
      </c>
      <c r="N48" s="272">
        <f>K48*M48</f>
        <v>32797.671085233356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47.214229804017251</v>
      </c>
      <c r="N49" s="272">
        <f>K49*M49</f>
        <v>1416.4268941205175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34214.097979353872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1224.8662416957106</v>
      </c>
      <c r="M60" s="910"/>
      <c r="N60" s="287">
        <f>K60*L60</f>
        <v>1592.3261142044239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1592.3261142044239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49583.790617203667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9916.7581234407335</v>
      </c>
      <c r="M84" s="858"/>
      <c r="N84" s="51"/>
    </row>
    <row r="85" spans="1:14">
      <c r="B85" s="89" t="s">
        <v>973</v>
      </c>
      <c r="C85" s="90"/>
      <c r="D85" s="90"/>
      <c r="E85" s="90"/>
      <c r="F85" s="90"/>
      <c r="G85" s="90"/>
      <c r="H85" s="90"/>
      <c r="I85" s="87"/>
      <c r="J85" s="88"/>
      <c r="K85" s="304">
        <v>0.05</v>
      </c>
      <c r="L85" s="857">
        <f>N79*K85</f>
        <v>2479.1895308601834</v>
      </c>
      <c r="M85" s="858"/>
      <c r="N85" s="51"/>
    </row>
    <row r="86" spans="1:14" ht="15.75" thickBot="1">
      <c r="B86" s="91" t="s">
        <v>974</v>
      </c>
      <c r="C86" s="92"/>
      <c r="D86" s="92"/>
      <c r="E86" s="92"/>
      <c r="F86" s="92"/>
      <c r="G86" s="92"/>
      <c r="H86" s="92"/>
      <c r="I86" s="93"/>
      <c r="J86" s="94"/>
      <c r="K86" s="305">
        <v>0.05</v>
      </c>
      <c r="L86" s="859">
        <f>N79*K86</f>
        <v>2479.1895308601834</v>
      </c>
      <c r="M86" s="860"/>
      <c r="N86" s="51"/>
    </row>
    <row r="87" spans="1:14" ht="15.75" thickBot="1">
      <c r="B87" s="822" t="s">
        <v>953</v>
      </c>
      <c r="C87" s="823"/>
      <c r="D87" s="823"/>
      <c r="E87" s="823"/>
      <c r="F87" s="823"/>
      <c r="G87" s="823"/>
      <c r="H87" s="823"/>
      <c r="I87" s="823"/>
      <c r="J87" s="823"/>
      <c r="K87" s="823"/>
      <c r="L87" s="823"/>
      <c r="M87" s="824"/>
      <c r="N87" s="52">
        <f>L84+L85+L86</f>
        <v>14875.1371851611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64458.927802364764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13129.335059113435</v>
      </c>
      <c r="L36" s="270"/>
      <c r="M36" s="336">
        <v>2.5</v>
      </c>
      <c r="N36" s="272">
        <f>K36/M36</f>
        <v>5251.7340236453738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5657.7165236453739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25228.977757871813</v>
      </c>
      <c r="N48" s="272">
        <f>K48*M48</f>
        <v>32797.671085233356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47.214229804017251</v>
      </c>
      <c r="N49" s="272">
        <f>K49*M49</f>
        <v>1416.4268941205175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34214.097979353872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1224.8662416957106</v>
      </c>
      <c r="M60" s="910"/>
      <c r="N60" s="287">
        <f>K60*L60</f>
        <v>1592.3261142044239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45"/>
    </row>
    <row r="66" spans="1:15" ht="15.75" thickBot="1">
      <c r="B66" s="911" t="s">
        <v>953</v>
      </c>
      <c r="C66" s="865"/>
      <c r="D66" s="865"/>
      <c r="E66" s="865"/>
      <c r="F66" s="865"/>
      <c r="G66" s="865"/>
      <c r="H66" s="865"/>
      <c r="I66" s="865"/>
      <c r="J66" s="865"/>
      <c r="K66" s="865"/>
      <c r="L66" s="865"/>
      <c r="M66" s="866"/>
      <c r="N66" s="104">
        <f>N60+N61+N62+N63+N64</f>
        <v>1592.3261142044239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49583.790617203667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9916.7581234407335</v>
      </c>
      <c r="M84" s="858"/>
      <c r="N84" s="51"/>
    </row>
    <row r="85" spans="1:14">
      <c r="B85" s="89" t="s">
        <v>973</v>
      </c>
      <c r="C85" s="90"/>
      <c r="D85" s="90"/>
      <c r="E85" s="90"/>
      <c r="F85" s="90"/>
      <c r="G85" s="90"/>
      <c r="H85" s="90"/>
      <c r="I85" s="87"/>
      <c r="J85" s="88"/>
      <c r="K85" s="304">
        <v>0.05</v>
      </c>
      <c r="L85" s="857">
        <f>N79*K85</f>
        <v>2479.1895308601834</v>
      </c>
      <c r="M85" s="858"/>
      <c r="N85" s="51"/>
    </row>
    <row r="86" spans="1:14" ht="15.75" thickBot="1">
      <c r="B86" s="91" t="s">
        <v>974</v>
      </c>
      <c r="C86" s="92"/>
      <c r="D86" s="92"/>
      <c r="E86" s="92"/>
      <c r="F86" s="92"/>
      <c r="G86" s="92"/>
      <c r="H86" s="92"/>
      <c r="I86" s="93"/>
      <c r="J86" s="94"/>
      <c r="K86" s="305">
        <v>0.05</v>
      </c>
      <c r="L86" s="859">
        <f>N79*K86</f>
        <v>2479.1895308601834</v>
      </c>
      <c r="M86" s="860"/>
      <c r="N86" s="51"/>
    </row>
    <row r="87" spans="1:14" ht="15.75" thickBot="1">
      <c r="B87" s="822" t="s">
        <v>953</v>
      </c>
      <c r="C87" s="823"/>
      <c r="D87" s="823"/>
      <c r="E87" s="823"/>
      <c r="F87" s="823"/>
      <c r="G87" s="823"/>
      <c r="H87" s="823"/>
      <c r="I87" s="823"/>
      <c r="J87" s="823"/>
      <c r="K87" s="823"/>
      <c r="L87" s="823"/>
      <c r="M87" s="824"/>
      <c r="N87" s="52">
        <f>L84+L85+L86</f>
        <v>14875.1371851611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64458.927802364764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13129.335059113435</v>
      </c>
      <c r="L36" s="270"/>
      <c r="M36" s="336">
        <v>2.5</v>
      </c>
      <c r="N36" s="272">
        <f>K36/M36</f>
        <v>5251.7340236453738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5657.7165236453739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46853.815836047652</v>
      </c>
      <c r="N48" s="272">
        <f>K48*M48</f>
        <v>60909.960586861947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47.214229804017251</v>
      </c>
      <c r="N49" s="272">
        <f>K49*M49</f>
        <v>1416.4268941205175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62326.387480982463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1224.8662416957106</v>
      </c>
      <c r="M60" s="910"/>
      <c r="N60" s="287">
        <f>K60*L60</f>
        <v>1592.3261142044239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1592.3261142044239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77696.080118832251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15539.21602376645</v>
      </c>
      <c r="M84" s="858"/>
      <c r="N84" s="51"/>
    </row>
    <row r="85" spans="1:14">
      <c r="B85" s="89" t="s">
        <v>973</v>
      </c>
      <c r="C85" s="90"/>
      <c r="D85" s="90"/>
      <c r="E85" s="90"/>
      <c r="F85" s="90"/>
      <c r="G85" s="90"/>
      <c r="H85" s="90"/>
      <c r="I85" s="87"/>
      <c r="J85" s="88"/>
      <c r="K85" s="304">
        <v>0.05</v>
      </c>
      <c r="L85" s="857">
        <f>N79*K85</f>
        <v>3884.8040059416126</v>
      </c>
      <c r="M85" s="858"/>
      <c r="N85" s="51"/>
    </row>
    <row r="86" spans="1:14" ht="15.75" thickBot="1">
      <c r="B86" s="91" t="s">
        <v>974</v>
      </c>
      <c r="C86" s="92"/>
      <c r="D86" s="92"/>
      <c r="E86" s="92"/>
      <c r="F86" s="92"/>
      <c r="G86" s="92"/>
      <c r="H86" s="92"/>
      <c r="I86" s="93"/>
      <c r="J86" s="94"/>
      <c r="K86" s="305">
        <v>0.05</v>
      </c>
      <c r="L86" s="859">
        <f>N79*K86</f>
        <v>3884.8040059416126</v>
      </c>
      <c r="M86" s="860"/>
      <c r="N86" s="51"/>
    </row>
    <row r="87" spans="1:14" ht="15.75" thickBot="1">
      <c r="B87" s="822" t="s">
        <v>953</v>
      </c>
      <c r="C87" s="823"/>
      <c r="D87" s="823"/>
      <c r="E87" s="823"/>
      <c r="F87" s="823"/>
      <c r="G87" s="823"/>
      <c r="H87" s="823"/>
      <c r="I87" s="823"/>
      <c r="J87" s="823"/>
      <c r="K87" s="823"/>
      <c r="L87" s="823"/>
      <c r="M87" s="824"/>
      <c r="N87" s="52">
        <f>L84+L85+L86</f>
        <v>23308.824035649675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101004.90415448192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13129.335059113435</v>
      </c>
      <c r="L36" s="270"/>
      <c r="M36" s="336">
        <v>2.5</v>
      </c>
      <c r="N36" s="272">
        <f>K36/M36</f>
        <v>5251.7340236453738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5657.7165236453739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59468.304714983562</v>
      </c>
      <c r="N48" s="272">
        <f>K48*M48</f>
        <v>77308.796129478636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47.214229804017251</v>
      </c>
      <c r="N49" s="272">
        <f>K49*M49</f>
        <v>1416.4268941205175</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78725.223023599159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1224.8662416957106</v>
      </c>
      <c r="M60" s="910"/>
      <c r="N60" s="287">
        <f>K60*L60</f>
        <v>1592.3261142044239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1592.3261142044239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94094.915661448948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18818.983132289792</v>
      </c>
      <c r="M84" s="858"/>
      <c r="N84" s="51"/>
    </row>
    <row r="85" spans="1:14">
      <c r="B85" s="89" t="s">
        <v>973</v>
      </c>
      <c r="C85" s="90"/>
      <c r="D85" s="90"/>
      <c r="E85" s="90"/>
      <c r="F85" s="90"/>
      <c r="G85" s="90"/>
      <c r="H85" s="90"/>
      <c r="I85" s="87"/>
      <c r="J85" s="88"/>
      <c r="K85" s="304">
        <v>0.05</v>
      </c>
      <c r="L85" s="857">
        <f>N79*K85</f>
        <v>4704.7457830724479</v>
      </c>
      <c r="M85" s="858"/>
      <c r="N85" s="51"/>
    </row>
    <row r="86" spans="1:14" ht="15.75" thickBot="1">
      <c r="B86" s="91" t="s">
        <v>974</v>
      </c>
      <c r="C86" s="92"/>
      <c r="D86" s="92"/>
      <c r="E86" s="92"/>
      <c r="F86" s="92"/>
      <c r="G86" s="92"/>
      <c r="H86" s="92"/>
      <c r="I86" s="93"/>
      <c r="J86" s="94"/>
      <c r="K86" s="305">
        <v>0.05</v>
      </c>
      <c r="L86" s="859">
        <f>N79*K86</f>
        <v>4704.7457830724479</v>
      </c>
      <c r="M86" s="860"/>
      <c r="N86" s="51"/>
    </row>
    <row r="87" spans="1:14" ht="15.75" thickBot="1">
      <c r="B87" s="822" t="s">
        <v>953</v>
      </c>
      <c r="C87" s="823"/>
      <c r="D87" s="823"/>
      <c r="E87" s="823"/>
      <c r="F87" s="823"/>
      <c r="G87" s="823"/>
      <c r="H87" s="823"/>
      <c r="I87" s="823"/>
      <c r="J87" s="823"/>
      <c r="K87" s="823"/>
      <c r="L87" s="823"/>
      <c r="M87" s="824"/>
      <c r="N87" s="52">
        <f>L84+L85+L86</f>
        <v>28228.474698434689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122323.39035988363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405.98250000000002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32437.257117263762</v>
      </c>
      <c r="N48" s="272">
        <f>K48*M48</f>
        <v>42168.434252442894</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42168.434252442894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1224.8662416957106</v>
      </c>
      <c r="M60" s="910"/>
      <c r="N60" s="287">
        <f>K60*L60</f>
        <v>1592.3261142044239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1592.3261142044239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52286.392866647315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10457.278573329464</v>
      </c>
      <c r="M84" s="858"/>
      <c r="N84" s="51"/>
    </row>
    <row r="85" spans="1:14">
      <c r="B85" s="89" t="s">
        <v>973</v>
      </c>
      <c r="C85" s="90"/>
      <c r="D85" s="90"/>
      <c r="E85" s="90"/>
      <c r="F85" s="90"/>
      <c r="G85" s="90"/>
      <c r="H85" s="90"/>
      <c r="I85" s="87"/>
      <c r="J85" s="88"/>
      <c r="K85" s="304">
        <v>0.05</v>
      </c>
      <c r="L85" s="857">
        <f>N79*K85</f>
        <v>2614.319643332366</v>
      </c>
      <c r="M85" s="858"/>
      <c r="N85" s="51"/>
    </row>
    <row r="86" spans="1:14" ht="15.75" thickBot="1">
      <c r="B86" s="91" t="s">
        <v>974</v>
      </c>
      <c r="C86" s="92"/>
      <c r="D86" s="92"/>
      <c r="E86" s="92"/>
      <c r="F86" s="92"/>
      <c r="G86" s="92"/>
      <c r="H86" s="92"/>
      <c r="I86" s="93"/>
      <c r="J86" s="94"/>
      <c r="K86" s="305">
        <v>0.05</v>
      </c>
      <c r="L86" s="859">
        <f>N79*K86</f>
        <v>2614.319643332366</v>
      </c>
      <c r="M86" s="860"/>
      <c r="N86" s="51"/>
    </row>
    <row r="87" spans="1:14" ht="15.75" thickBot="1">
      <c r="B87" s="822" t="s">
        <v>953</v>
      </c>
      <c r="C87" s="823"/>
      <c r="D87" s="823"/>
      <c r="E87" s="823"/>
      <c r="F87" s="823"/>
      <c r="G87" s="823"/>
      <c r="H87" s="823"/>
      <c r="I87" s="823"/>
      <c r="J87" s="823"/>
      <c r="K87" s="823"/>
      <c r="L87" s="823"/>
      <c r="M87" s="824"/>
      <c r="N87" s="52">
        <f>L84+L85+L86</f>
        <v>15685.917859994197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67972.310726641517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405.98250000000002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58747.476779044366</v>
      </c>
      <c r="N48" s="272">
        <f>K48*M48</f>
        <v>76371.719812757685</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76371.719812757685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1224.8662416957106</v>
      </c>
      <c r="M60" s="910"/>
      <c r="N60" s="287">
        <f>K60*L60</f>
        <v>1592.3261142044239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1592.3261142044239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86489.678426962098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17297.935685392422</v>
      </c>
      <c r="M84" s="858"/>
      <c r="N84" s="51"/>
    </row>
    <row r="85" spans="1:14">
      <c r="B85" s="89" t="s">
        <v>973</v>
      </c>
      <c r="C85" s="90"/>
      <c r="D85" s="90"/>
      <c r="E85" s="90"/>
      <c r="F85" s="90"/>
      <c r="G85" s="90"/>
      <c r="H85" s="90"/>
      <c r="I85" s="87"/>
      <c r="J85" s="88"/>
      <c r="K85" s="304">
        <v>0.05</v>
      </c>
      <c r="L85" s="857">
        <f>N79*K85</f>
        <v>4324.4839213481055</v>
      </c>
      <c r="M85" s="858"/>
      <c r="N85" s="51"/>
    </row>
    <row r="86" spans="1:14" ht="15.75" thickBot="1">
      <c r="B86" s="91" t="s">
        <v>974</v>
      </c>
      <c r="C86" s="92"/>
      <c r="D86" s="92"/>
      <c r="E86" s="92"/>
      <c r="F86" s="92"/>
      <c r="G86" s="92"/>
      <c r="H86" s="92"/>
      <c r="I86" s="93"/>
      <c r="J86" s="94"/>
      <c r="K86" s="305">
        <v>0.05</v>
      </c>
      <c r="L86" s="859">
        <f>N79*K86</f>
        <v>4324.4839213481055</v>
      </c>
      <c r="M86" s="860"/>
      <c r="N86" s="51"/>
    </row>
    <row r="87" spans="1:14" ht="15.75" thickBot="1">
      <c r="B87" s="822" t="s">
        <v>953</v>
      </c>
      <c r="C87" s="823"/>
      <c r="D87" s="823"/>
      <c r="E87" s="823"/>
      <c r="F87" s="823"/>
      <c r="G87" s="823"/>
      <c r="H87" s="823"/>
      <c r="I87" s="823"/>
      <c r="J87" s="823"/>
      <c r="K87" s="823"/>
      <c r="L87" s="823"/>
      <c r="M87" s="824"/>
      <c r="N87" s="52">
        <f>L84+L85+L86</f>
        <v>25946.903528088635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112436.58195505073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270.65500000000003</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55503.751067317986</v>
      </c>
      <c r="N48" s="272">
        <f>K48*M48</f>
        <v>72154.876387513388</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72154.876387513388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1224.8662416957106</v>
      </c>
      <c r="M60" s="910"/>
      <c r="N60" s="287">
        <f>K60*L60</f>
        <v>1592.3261142044239</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1592.3261142044239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5413.1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79430.957501717814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15886.191500343564</v>
      </c>
      <c r="M84" s="858"/>
      <c r="N84" s="51"/>
    </row>
    <row r="85" spans="1:14">
      <c r="B85" s="89" t="s">
        <v>973</v>
      </c>
      <c r="C85" s="90"/>
      <c r="D85" s="90"/>
      <c r="E85" s="90"/>
      <c r="F85" s="90"/>
      <c r="G85" s="90"/>
      <c r="H85" s="90"/>
      <c r="I85" s="87"/>
      <c r="J85" s="88"/>
      <c r="K85" s="304">
        <v>0.05</v>
      </c>
      <c r="L85" s="857">
        <f>N79*K85</f>
        <v>3971.5478750858911</v>
      </c>
      <c r="M85" s="858"/>
      <c r="N85" s="51"/>
    </row>
    <row r="86" spans="1:14" ht="15.75" thickBot="1">
      <c r="B86" s="91" t="s">
        <v>974</v>
      </c>
      <c r="C86" s="92"/>
      <c r="D86" s="92"/>
      <c r="E86" s="92"/>
      <c r="F86" s="92"/>
      <c r="G86" s="92"/>
      <c r="H86" s="92"/>
      <c r="I86" s="93"/>
      <c r="J86" s="94"/>
      <c r="K86" s="305">
        <v>0.05</v>
      </c>
      <c r="L86" s="859">
        <f>N79*K86</f>
        <v>3971.5478750858911</v>
      </c>
      <c r="M86" s="860"/>
      <c r="N86" s="51"/>
    </row>
    <row r="87" spans="1:14" ht="15.75" thickBot="1">
      <c r="B87" s="822" t="s">
        <v>953</v>
      </c>
      <c r="C87" s="823"/>
      <c r="D87" s="823"/>
      <c r="E87" s="823"/>
      <c r="F87" s="823"/>
      <c r="G87" s="823"/>
      <c r="H87" s="823"/>
      <c r="I87" s="823"/>
      <c r="J87" s="823"/>
      <c r="K87" s="823"/>
      <c r="L87" s="823"/>
      <c r="M87" s="824"/>
      <c r="N87" s="52">
        <f>L84+L85+L86</f>
        <v>23829.287250515343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103260.24475223315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4702.0403449390133</v>
      </c>
      <c r="L36" s="270"/>
      <c r="M36" s="271">
        <v>2</v>
      </c>
      <c r="N36" s="272">
        <f>K36/M36</f>
        <v>2351.0201724695066</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597758.34415475791</v>
      </c>
      <c r="L37" s="335"/>
      <c r="M37" s="336">
        <v>4</v>
      </c>
      <c r="N37" s="272">
        <f>K37/M37</f>
        <v>149439.58603868948</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7580.4659377724065</v>
      </c>
      <c r="L38" s="423"/>
      <c r="M38" s="424">
        <v>2</v>
      </c>
      <c r="N38" s="272">
        <f>K38/M38</f>
        <v>3790.2329688862033</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1240.0887785492826</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156820.92795859446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3416.724416351783</v>
      </c>
      <c r="N47" s="272">
        <f>K47*M47</f>
        <v>40574.354911341179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5774.5525948088889</v>
      </c>
      <c r="N48" s="272">
        <f>K48*M48</f>
        <v>2887.2762974044444</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5002.297720880023</v>
      </c>
      <c r="N49" s="272">
        <f>K49*M49</f>
        <v>2501.1488604400115</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459432.65987369261</v>
      </c>
      <c r="N50" s="272">
        <f>K50*M50</f>
        <v>60620.71130129326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106583.49137047891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39.646964448473739</v>
      </c>
      <c r="M59" s="910"/>
      <c r="N59" s="287">
        <f>K59*L59</f>
        <v>1.982348222423687</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1.982348222423687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12400.887785492825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275807.28946278861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55161.457892557723</v>
      </c>
      <c r="M83" s="858"/>
      <c r="N83" s="51"/>
    </row>
    <row r="84" spans="1:14">
      <c r="B84" s="89" t="s">
        <v>973</v>
      </c>
      <c r="C84" s="90"/>
      <c r="D84" s="90"/>
      <c r="E84" s="90"/>
      <c r="F84" s="90"/>
      <c r="G84" s="90"/>
      <c r="H84" s="90"/>
      <c r="I84" s="87"/>
      <c r="J84" s="88"/>
      <c r="K84" s="304">
        <v>0.05</v>
      </c>
      <c r="L84" s="857">
        <f>N78*K84</f>
        <v>13790.364473139431</v>
      </c>
      <c r="M84" s="858"/>
      <c r="N84" s="51"/>
    </row>
    <row r="85" spans="1:14" ht="15.75" thickBot="1">
      <c r="B85" s="91" t="s">
        <v>974</v>
      </c>
      <c r="C85" s="92"/>
      <c r="D85" s="92"/>
      <c r="E85" s="92"/>
      <c r="F85" s="92"/>
      <c r="G85" s="92"/>
      <c r="H85" s="92"/>
      <c r="I85" s="93"/>
      <c r="J85" s="94"/>
      <c r="K85" s="305">
        <v>0.05</v>
      </c>
      <c r="L85" s="859">
        <f>N78*K85</f>
        <v>13790.364473139431</v>
      </c>
      <c r="M85" s="860"/>
      <c r="N85" s="51"/>
    </row>
    <row r="86" spans="1:14" ht="15.75" thickBot="1">
      <c r="B86" s="822" t="s">
        <v>953</v>
      </c>
      <c r="C86" s="823"/>
      <c r="D86" s="823"/>
      <c r="E86" s="823"/>
      <c r="F86" s="823"/>
      <c r="G86" s="823"/>
      <c r="H86" s="823"/>
      <c r="I86" s="823"/>
      <c r="J86" s="823"/>
      <c r="K86" s="823"/>
      <c r="L86" s="823"/>
      <c r="M86" s="824"/>
      <c r="N86" s="52">
        <f>L83+L84+L85</f>
        <v>82742.186838836584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358549.4763016252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4702.0403449390133</v>
      </c>
      <c r="L36" s="270"/>
      <c r="M36" s="271">
        <v>2</v>
      </c>
      <c r="N36" s="272">
        <f>K36/M36</f>
        <v>2351.0201724695066</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597758.34415475791</v>
      </c>
      <c r="L37" s="335"/>
      <c r="M37" s="336">
        <v>4</v>
      </c>
      <c r="N37" s="272">
        <f>K37/M37</f>
        <v>149439.58603868948</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7580.4659377724065</v>
      </c>
      <c r="L38" s="423"/>
      <c r="M38" s="424">
        <v>2</v>
      </c>
      <c r="N38" s="272">
        <f>K38/M38</f>
        <v>3790.2329688862033</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1240.0887785492826</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156820.92795859446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3416.724416351783</v>
      </c>
      <c r="N47" s="272">
        <f>K47*M47</f>
        <v>40574.354911341179</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5774.5525948088889</v>
      </c>
      <c r="N48" s="272">
        <f>K48*M48</f>
        <v>2887.2762974044444</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5002.297720880023</v>
      </c>
      <c r="N49" s="272">
        <f>K49*M49</f>
        <v>2501.1488604400115</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459432.65987369261</v>
      </c>
      <c r="N50" s="272">
        <f>K50*M50</f>
        <v>60620.71130129326</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106583.49137047891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39.646964448473739</v>
      </c>
      <c r="M59" s="910"/>
      <c r="N59" s="287">
        <f>K59*L59</f>
        <v>1.982348222423687</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1.982348222423687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12400.887785492825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275807.28946278861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55161.457892557723</v>
      </c>
      <c r="M83" s="858"/>
      <c r="N83" s="51"/>
    </row>
    <row r="84" spans="1:14">
      <c r="B84" s="89" t="s">
        <v>973</v>
      </c>
      <c r="C84" s="90"/>
      <c r="D84" s="90"/>
      <c r="E84" s="90"/>
      <c r="F84" s="90"/>
      <c r="G84" s="90"/>
      <c r="H84" s="90"/>
      <c r="I84" s="87"/>
      <c r="J84" s="88"/>
      <c r="K84" s="304">
        <v>0.05</v>
      </c>
      <c r="L84" s="857">
        <f>N78*K84</f>
        <v>13790.364473139431</v>
      </c>
      <c r="M84" s="858"/>
      <c r="N84" s="51"/>
    </row>
    <row r="85" spans="1:14" ht="15.75" thickBot="1">
      <c r="B85" s="91" t="s">
        <v>974</v>
      </c>
      <c r="C85" s="92"/>
      <c r="D85" s="92"/>
      <c r="E85" s="92"/>
      <c r="F85" s="92"/>
      <c r="G85" s="92"/>
      <c r="H85" s="92"/>
      <c r="I85" s="93"/>
      <c r="J85" s="94"/>
      <c r="K85" s="305">
        <v>0.05</v>
      </c>
      <c r="L85" s="859">
        <f>N78*K85</f>
        <v>13790.364473139431</v>
      </c>
      <c r="M85" s="860"/>
      <c r="N85" s="51"/>
    </row>
    <row r="86" spans="1:14" ht="15.75" thickBot="1">
      <c r="B86" s="822" t="s">
        <v>953</v>
      </c>
      <c r="C86" s="823"/>
      <c r="D86" s="823"/>
      <c r="E86" s="823"/>
      <c r="F86" s="823"/>
      <c r="G86" s="823"/>
      <c r="H86" s="823"/>
      <c r="I86" s="823"/>
      <c r="J86" s="823"/>
      <c r="K86" s="823"/>
      <c r="L86" s="823"/>
      <c r="M86" s="824"/>
      <c r="N86" s="52">
        <f>L83+L84+L85</f>
        <v>82742.186838836584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358549.4763016252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1"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243</v>
      </c>
      <c r="B36" s="871" t="str">
        <f>VLOOKUP(A36,EQUIPOS!A6:D154,3,FALSE)</f>
        <v>Grúa 10 ton</v>
      </c>
      <c r="C36" s="872"/>
      <c r="D36" s="872"/>
      <c r="E36" s="872"/>
      <c r="F36" s="872"/>
      <c r="G36" s="872"/>
      <c r="H36" s="873"/>
      <c r="I36" s="267"/>
      <c r="J36" s="268"/>
      <c r="K36" s="269">
        <f>VLOOKUP(A36,EQUIPOS!A6:D163,4,FALSE)</f>
        <v>138765.32989306879</v>
      </c>
      <c r="L36" s="270"/>
      <c r="M36" s="271">
        <v>0.158</v>
      </c>
      <c r="N36" s="272">
        <f t="shared" ref="N36:N44" si="0">K36/M36</f>
        <v>878261.58160170121</v>
      </c>
    </row>
    <row r="37" spans="1:14">
      <c r="A37" s="113" t="s">
        <v>121</v>
      </c>
      <c r="B37" s="871" t="str">
        <f>VLOOKUP(A37,EQUIPOS!A7:D154,3,FALSE)</f>
        <v>Bomba eléctrica para accionar la celda</v>
      </c>
      <c r="C37" s="872"/>
      <c r="D37" s="872"/>
      <c r="E37" s="872"/>
      <c r="F37" s="872"/>
      <c r="G37" s="872"/>
      <c r="H37" s="873"/>
      <c r="I37" s="421"/>
      <c r="J37" s="422"/>
      <c r="K37" s="269">
        <f>VLOOKUP(A37,EQUIPOS!A7:D164,4,FALSE)</f>
        <v>69382.664946534394</v>
      </c>
      <c r="L37" s="335"/>
      <c r="M37" s="336">
        <v>0.158</v>
      </c>
      <c r="N37" s="272">
        <f t="shared" si="0"/>
        <v>439130.79080085061</v>
      </c>
    </row>
    <row r="38" spans="1:14">
      <c r="A38" s="113" t="s">
        <v>217</v>
      </c>
      <c r="B38" s="871" t="str">
        <f>VLOOKUP(A38,EQUIPOS!A8:D154,3,FALSE)</f>
        <v>Equipo de soldadura y de acetileno (incluye soldadura)</v>
      </c>
      <c r="C38" s="872"/>
      <c r="D38" s="872"/>
      <c r="E38" s="872"/>
      <c r="F38" s="872"/>
      <c r="G38" s="872"/>
      <c r="H38" s="873"/>
      <c r="I38" s="421"/>
      <c r="J38" s="422"/>
      <c r="K38" s="438">
        <f>VLOOKUP(A38,EQUIPOS!A8:D165,4,FALSE)</f>
        <v>23483.363520365492</v>
      </c>
      <c r="L38" s="335"/>
      <c r="M38" s="336">
        <v>0.158</v>
      </c>
      <c r="N38" s="272">
        <f t="shared" si="0"/>
        <v>148628.88304028791</v>
      </c>
    </row>
    <row r="39" spans="1:14">
      <c r="A39" s="113" t="s">
        <v>255</v>
      </c>
      <c r="B39" s="871" t="str">
        <f>VLOOKUP(A39,EQUIPOS!A9:D154,3,FALSE)</f>
        <v>Manómetro cable de acero para bajar la celda</v>
      </c>
      <c r="C39" s="872"/>
      <c r="D39" s="872"/>
      <c r="E39" s="872"/>
      <c r="F39" s="872"/>
      <c r="G39" s="872"/>
      <c r="H39" s="873"/>
      <c r="I39" s="421"/>
      <c r="J39" s="422"/>
      <c r="K39" s="438">
        <f>VLOOKUP(A39,EQUIPOS!A9:D166,4,FALSE)</f>
        <v>1297412.328305759</v>
      </c>
      <c r="L39" s="335"/>
      <c r="M39" s="336">
        <v>0.158</v>
      </c>
      <c r="N39" s="272">
        <f t="shared" si="0"/>
        <v>8211470.4323149305</v>
      </c>
    </row>
    <row r="40" spans="1:14">
      <c r="A40" s="113" t="s">
        <v>1648</v>
      </c>
      <c r="B40" s="871" t="str">
        <f>VLOOKUP(A40,EQUIPOS!A10:D154,3,FALSE)</f>
        <v xml:space="preserve">Retroexcavadora sobre llantas 
</v>
      </c>
      <c r="C40" s="872"/>
      <c r="D40" s="872"/>
      <c r="E40" s="872"/>
      <c r="F40" s="872"/>
      <c r="G40" s="872"/>
      <c r="H40" s="873"/>
      <c r="I40" s="421"/>
      <c r="J40" s="422"/>
      <c r="K40" s="438">
        <f>VLOOKUP(A40,EQUIPOS!A10:D167,4,FALSE)</f>
        <v>96068.305310586089</v>
      </c>
      <c r="L40" s="335"/>
      <c r="M40" s="336">
        <v>0.158</v>
      </c>
      <c r="N40" s="272">
        <f t="shared" si="0"/>
        <v>608027.24880117772</v>
      </c>
    </row>
    <row r="41" spans="1:14">
      <c r="A41" s="113" t="s">
        <v>115</v>
      </c>
      <c r="B41" s="871" t="str">
        <f>VLOOKUP(A41,EQUIPOS!A6:D154,3,FALSE)</f>
        <v>Andamiaje para Aplicar la Carga (Equipos Sustituto de la Tara)</v>
      </c>
      <c r="C41" s="872"/>
      <c r="D41" s="872"/>
      <c r="E41" s="872"/>
      <c r="F41" s="872"/>
      <c r="G41" s="872"/>
      <c r="H41" s="873"/>
      <c r="I41" s="421"/>
      <c r="J41" s="422"/>
      <c r="K41" s="438">
        <f>VLOOKUP(A41,EQUIPOS!A6:D154,4,FALSE)</f>
        <v>47930.293379822273</v>
      </c>
      <c r="L41" s="335"/>
      <c r="M41" s="336">
        <v>0.158</v>
      </c>
      <c r="N41" s="272">
        <f t="shared" si="0"/>
        <v>303356.28721406503</v>
      </c>
    </row>
    <row r="42" spans="1:14">
      <c r="A42" s="113" t="s">
        <v>224</v>
      </c>
      <c r="B42" s="871" t="str">
        <f>VLOOKUP(A42,EQUIPOS!A12:D156,3,FALSE)</f>
        <v>Equipo de Medición (Deformimetros Eléctricos, Mecánicos, Celdas de Carga,  Etc.)</v>
      </c>
      <c r="C42" s="872"/>
      <c r="D42" s="872"/>
      <c r="E42" s="872"/>
      <c r="F42" s="872"/>
      <c r="G42" s="872"/>
      <c r="H42" s="873"/>
      <c r="I42" s="328"/>
      <c r="J42" s="330"/>
      <c r="K42" s="438">
        <f>VLOOKUP(A42,EQUIPOS!A12:D169,4,FALSE)</f>
        <v>156208.78668900114</v>
      </c>
      <c r="L42" s="423"/>
      <c r="M42" s="424">
        <v>0.158</v>
      </c>
      <c r="N42" s="272">
        <f t="shared" si="0"/>
        <v>988663.20689241227</v>
      </c>
    </row>
    <row r="43" spans="1:14">
      <c r="A43" t="s">
        <v>335</v>
      </c>
      <c r="B43" s="871" t="str">
        <f>VLOOKUP(A43,EQUIPOS!A13:D157,3,FALSE)</f>
        <v>Tara (Recebo, Agua, Etc.)</v>
      </c>
      <c r="C43" s="872"/>
      <c r="D43" s="872"/>
      <c r="E43" s="872"/>
      <c r="F43" s="872"/>
      <c r="G43" s="872"/>
      <c r="H43" s="873"/>
      <c r="I43" s="36"/>
      <c r="J43" s="37"/>
      <c r="K43" s="438">
        <f>VLOOKUP(A43,EQUIPOS!A13:D170,4,FALSE)</f>
        <v>246235.52446411247</v>
      </c>
      <c r="L43" s="276"/>
      <c r="M43" s="277">
        <v>2.8000000000000001E-2</v>
      </c>
      <c r="N43" s="272">
        <f t="shared" si="0"/>
        <v>8794125.8737183027</v>
      </c>
    </row>
    <row r="44" spans="1:14">
      <c r="A44" t="s">
        <v>216</v>
      </c>
      <c r="B44" s="871" t="str">
        <f>VLOOKUP(A44,EQUIPOS!A14:D158,3,FALSE)</f>
        <v xml:space="preserve">Equipo de topografía Teodolito electrónico con abertura de anteojo de 42 mm. Aumento del anteojo: 30x.Distancia mínima de enfoque: 1.0 m. Precisión: 5´´. Compensador con rango de trabajo ±3´. </v>
      </c>
      <c r="C44" s="872"/>
      <c r="D44" s="872"/>
      <c r="E44" s="872"/>
      <c r="F44" s="872"/>
      <c r="G44" s="872"/>
      <c r="H44" s="873"/>
      <c r="I44" s="36"/>
      <c r="J44" s="37"/>
      <c r="K44" s="438">
        <f>VLOOKUP(A44,EQUIPOS!A14:D171,4,FALSE)</f>
        <v>20814.79948396032</v>
      </c>
      <c r="L44" s="276"/>
      <c r="M44" s="277">
        <v>0.158</v>
      </c>
      <c r="N44" s="273">
        <f t="shared" si="0"/>
        <v>131739.2372402552</v>
      </c>
    </row>
    <row r="45" spans="1:14">
      <c r="B45" s="879" t="s">
        <v>952</v>
      </c>
      <c r="C45" s="880"/>
      <c r="D45" s="880"/>
      <c r="E45" s="38"/>
      <c r="F45" s="39"/>
      <c r="G45" s="39"/>
      <c r="H45" s="40"/>
      <c r="I45" s="36"/>
      <c r="J45" s="37"/>
      <c r="K45" s="279"/>
      <c r="L45" s="276"/>
      <c r="M45" s="401">
        <v>0.02</v>
      </c>
      <c r="N45" s="344">
        <f>N79*M45</f>
        <v>7707.987993879492</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20511111.529617861</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15673098.434845032</v>
      </c>
      <c r="N52" s="272">
        <f t="shared" ref="N52:N58" si="1">K52*M52</f>
        <v>15673098.434845032</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16218.628558631881</v>
      </c>
      <c r="N53" s="272">
        <f t="shared" si="1"/>
        <v>486558.85675895645</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60857.001671807033</v>
      </c>
      <c r="N54" s="272">
        <f t="shared" si="1"/>
        <v>3651420.100308422</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39963.370508293054</v>
      </c>
      <c r="N55" s="272">
        <f t="shared" si="1"/>
        <v>479560.44609951664</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1516497.5071104914</v>
      </c>
      <c r="N56" s="272">
        <f t="shared" si="1"/>
        <v>3032995.0142209828</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926254.51606595307</v>
      </c>
      <c r="N57" s="272">
        <f t="shared" si="1"/>
        <v>4631272.5803297656</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25228.977757871813</v>
      </c>
      <c r="N58" s="272">
        <f t="shared" si="1"/>
        <v>1766028.4430510269</v>
      </c>
    </row>
    <row r="59" spans="1:14" ht="15.75" thickBot="1">
      <c r="B59" s="822" t="s">
        <v>953</v>
      </c>
      <c r="C59" s="823"/>
      <c r="D59" s="823"/>
      <c r="E59" s="823"/>
      <c r="F59" s="823"/>
      <c r="G59" s="823"/>
      <c r="H59" s="823"/>
      <c r="I59" s="823"/>
      <c r="J59" s="823"/>
      <c r="K59" s="823"/>
      <c r="L59" s="823"/>
      <c r="M59" s="824"/>
      <c r="N59" s="394">
        <f>SUM(N52:N58)</f>
        <v>29720933.875613697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09">
        <f>VLOOKUP(A64,TRANSPORTE!A5:D117,4,FALSE)</f>
        <v>129405.92710728006</v>
      </c>
      <c r="M64" s="910"/>
      <c r="N64" s="287">
        <f>K64*L64</f>
        <v>6470.2963553640038</v>
      </c>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6470.2963553640038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SUM(N75:N78)</f>
        <v>385399.39969397458</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N47+N59+N70+N79</f>
        <v>50623915.101280898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10124783.02025618</v>
      </c>
      <c r="M86" s="858"/>
      <c r="N86" s="51"/>
    </row>
    <row r="87" spans="1:14">
      <c r="B87" s="89" t="s">
        <v>973</v>
      </c>
      <c r="C87" s="90"/>
      <c r="D87" s="90"/>
      <c r="E87" s="90"/>
      <c r="F87" s="90"/>
      <c r="G87" s="90"/>
      <c r="H87" s="90"/>
      <c r="I87" s="87"/>
      <c r="J87" s="88"/>
      <c r="K87" s="304">
        <v>0.05</v>
      </c>
      <c r="L87" s="857">
        <f>N81*K87</f>
        <v>2531195.7550640451</v>
      </c>
      <c r="M87" s="858"/>
      <c r="N87" s="51"/>
    </row>
    <row r="88" spans="1:14" ht="15.75" thickBot="1">
      <c r="B88" s="91" t="s">
        <v>974</v>
      </c>
      <c r="C88" s="92"/>
      <c r="D88" s="92"/>
      <c r="E88" s="92"/>
      <c r="F88" s="92"/>
      <c r="G88" s="92"/>
      <c r="H88" s="92"/>
      <c r="I88" s="93"/>
      <c r="J88" s="94"/>
      <c r="K88" s="305">
        <v>0.05</v>
      </c>
      <c r="L88" s="859">
        <f>N81*K88</f>
        <v>2531195.7550640451</v>
      </c>
      <c r="M88" s="860"/>
      <c r="N88" s="51"/>
    </row>
    <row r="89" spans="1:14" ht="15.75" thickBot="1">
      <c r="B89" s="822" t="s">
        <v>953</v>
      </c>
      <c r="C89" s="823"/>
      <c r="D89" s="823"/>
      <c r="E89" s="823"/>
      <c r="F89" s="823"/>
      <c r="G89" s="823"/>
      <c r="H89" s="823"/>
      <c r="I89" s="823"/>
      <c r="J89" s="823"/>
      <c r="K89" s="823"/>
      <c r="L89" s="823"/>
      <c r="M89" s="824"/>
      <c r="N89" s="52">
        <f>L86+L87+L88</f>
        <v>15187174.530384269</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65811089.63166517</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140</v>
      </c>
      <c r="B36" s="871" t="str">
        <f>VLOOKUP(A36,EQUIPOS!A6:D154,3,FALSE)</f>
        <v>Camisa para Pilote D=1.20m</v>
      </c>
      <c r="C36" s="872"/>
      <c r="D36" s="872"/>
      <c r="E36" s="872"/>
      <c r="F36" s="872"/>
      <c r="G36" s="872"/>
      <c r="H36" s="873"/>
      <c r="I36" s="267"/>
      <c r="J36" s="268"/>
      <c r="K36" s="269">
        <f>VLOOKUP(A36,EQUIPOS!A6:D163,4,FALSE)</f>
        <v>26381.620373592734</v>
      </c>
      <c r="L36" s="270"/>
      <c r="M36" s="271">
        <v>1</v>
      </c>
      <c r="N36" s="272">
        <f t="shared" ref="N36:N42" si="0">K36/M36</f>
        <v>26381.620373592734</v>
      </c>
    </row>
    <row r="37" spans="1:14">
      <c r="A37" s="113" t="s">
        <v>206</v>
      </c>
      <c r="B37" s="871" t="str">
        <f>VLOOKUP(A37,EQUIPOS!A7:D154,3,FALSE)</f>
        <v>Equipo de Soldadura</v>
      </c>
      <c r="C37" s="872"/>
      <c r="D37" s="872"/>
      <c r="E37" s="872"/>
      <c r="F37" s="872"/>
      <c r="G37" s="872"/>
      <c r="H37" s="873"/>
      <c r="I37" s="421"/>
      <c r="J37" s="422"/>
      <c r="K37" s="269">
        <f>VLOOKUP(A37,EQUIPOS!A7:D164,4,FALSE)</f>
        <v>7216.2196357354833</v>
      </c>
      <c r="L37" s="335"/>
      <c r="M37" s="336">
        <v>1</v>
      </c>
      <c r="N37" s="272">
        <f t="shared" si="0"/>
        <v>7216.2196357354833</v>
      </c>
    </row>
    <row r="38" spans="1:14">
      <c r="A38" s="113" t="s">
        <v>242</v>
      </c>
      <c r="B38" s="871" t="str">
        <f>VLOOKUP(A38,EQUIPOS!A8:D154,3,FALSE)</f>
        <v>Grúa con torre capacidad 1 ton en la punta.</v>
      </c>
      <c r="C38" s="872"/>
      <c r="D38" s="872"/>
      <c r="E38" s="872"/>
      <c r="F38" s="872"/>
      <c r="G38" s="872"/>
      <c r="H38" s="873"/>
      <c r="I38" s="421"/>
      <c r="J38" s="422"/>
      <c r="K38" s="438">
        <f>VLOOKUP(A38,EQUIPOS!A8:D165,4,FALSE)</f>
        <v>202810.86676679284</v>
      </c>
      <c r="L38" s="335"/>
      <c r="M38" s="336">
        <v>2.5</v>
      </c>
      <c r="N38" s="272">
        <f t="shared" si="0"/>
        <v>81124.34670671713</v>
      </c>
    </row>
    <row r="39" spans="1:14">
      <c r="A39" s="113" t="s">
        <v>267</v>
      </c>
      <c r="B39" s="871" t="str">
        <f>VLOOKUP(A39,EQUIPOS!A9:D154,3,FALSE)</f>
        <v>Motobomba de concreto</v>
      </c>
      <c r="C39" s="872"/>
      <c r="D39" s="872"/>
      <c r="E39" s="872"/>
      <c r="F39" s="872"/>
      <c r="G39" s="872"/>
      <c r="H39" s="873"/>
      <c r="I39" s="421"/>
      <c r="J39" s="422"/>
      <c r="K39" s="438">
        <f>VLOOKUP(A39,EQUIPOS!A9:D166,4,FALSE)</f>
        <v>86995.187586808519</v>
      </c>
      <c r="L39" s="335"/>
      <c r="M39" s="336">
        <v>2.5499800000000001</v>
      </c>
      <c r="N39" s="272">
        <f t="shared" si="0"/>
        <v>34116.027414649725</v>
      </c>
    </row>
    <row r="40" spans="1:14">
      <c r="A40" s="113" t="s">
        <v>277</v>
      </c>
      <c r="B40" s="871" t="str">
        <f>VLOOKUP(A40,EQUIPOS!A10:D154,3,FALSE)</f>
        <v>Pala auxiliar de piloteadora</v>
      </c>
      <c r="C40" s="872"/>
      <c r="D40" s="872"/>
      <c r="E40" s="872"/>
      <c r="F40" s="872"/>
      <c r="G40" s="872"/>
      <c r="H40" s="873"/>
      <c r="I40" s="421"/>
      <c r="J40" s="422"/>
      <c r="K40" s="438">
        <f>VLOOKUP(A40,EQUIPOS!A10:D167,4,FALSE)</f>
        <v>400284.60546077538</v>
      </c>
      <c r="L40" s="335"/>
      <c r="M40" s="336">
        <v>2.5</v>
      </c>
      <c r="N40" s="272">
        <f t="shared" si="0"/>
        <v>160113.84218431014</v>
      </c>
    </row>
    <row r="41" spans="1:14">
      <c r="A41" s="113" t="s">
        <v>282</v>
      </c>
      <c r="B41" s="871" t="str">
        <f>VLOOKUP(A41,EQUIPOS!A6:D154,3,FALSE)</f>
        <v>Piloteadora potencia 250KW, RPM 1800, fuerza elevadora 200KN</v>
      </c>
      <c r="C41" s="872"/>
      <c r="D41" s="872"/>
      <c r="E41" s="872"/>
      <c r="F41" s="872"/>
      <c r="G41" s="872"/>
      <c r="H41" s="873"/>
      <c r="I41" s="421"/>
      <c r="J41" s="422"/>
      <c r="K41" s="438">
        <f>VLOOKUP(A41,EQUIPOS!A6:D154,4,FALSE)</f>
        <v>597758.34415475791</v>
      </c>
      <c r="L41" s="335"/>
      <c r="M41" s="336">
        <v>1</v>
      </c>
      <c r="N41" s="272">
        <f t="shared" si="0"/>
        <v>597758.34415475791</v>
      </c>
    </row>
    <row r="42" spans="1:14">
      <c r="A42" s="113" t="s">
        <v>310</v>
      </c>
      <c r="B42" s="871" t="str">
        <f>VLOOKUP(A42,EQUIPOS!A12:D156,3,FALSE)</f>
        <v>Retroexcavadora A25C</v>
      </c>
      <c r="C42" s="872"/>
      <c r="D42" s="872"/>
      <c r="E42" s="872"/>
      <c r="F42" s="872"/>
      <c r="G42" s="872"/>
      <c r="H42" s="873"/>
      <c r="I42" s="328"/>
      <c r="J42" s="330"/>
      <c r="K42" s="438">
        <f>VLOOKUP(A42,EQUIPOS!A12:D169,4,FALSE)</f>
        <v>197473.73869398251</v>
      </c>
      <c r="L42" s="423"/>
      <c r="M42" s="424">
        <v>2.5</v>
      </c>
      <c r="N42" s="272">
        <f t="shared" si="0"/>
        <v>78989.495477593009</v>
      </c>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N83*M45</f>
        <v>8989.0050753001669</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994688.90102265624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9412.0158017738613</v>
      </c>
      <c r="N52" s="272">
        <f>K52*M52</f>
        <v>22165.297213177444</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3416.724416351783</v>
      </c>
      <c r="N53" s="272">
        <f>K53*M53</f>
        <v>422649.53032647067</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459432.65987369261</v>
      </c>
      <c r="N54" s="272">
        <f>K54*M54</f>
        <v>378879.44563308283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SUM(N52:N58)</f>
        <v>823694.27317273093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09">
        <f>VLOOKUP(A64,TRANSPORTE!A5:D117,4,FALSE)</f>
        <v>1224.8662416957106</v>
      </c>
      <c r="M64" s="910"/>
      <c r="N64" s="287">
        <f>K64*L64</f>
        <v>1592.3261142044239</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09">
        <f>VLOOKUP(A65,TRANSPORTE!A6:D117,4,FALSE)</f>
        <v>39.646964448473739</v>
      </c>
      <c r="M65" s="910"/>
      <c r="N65" s="287">
        <f>K65*L65</f>
        <v>1.982348222423687</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1594.3084624268477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SUM(N76:N82)</f>
        <v>89890.050753001662</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N47+N59+N70+N83</f>
        <v>1909867.5334108155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381973.5066821631</v>
      </c>
      <c r="M90" s="858"/>
      <c r="N90" s="51"/>
    </row>
    <row r="91" spans="1:14">
      <c r="B91" s="89" t="s">
        <v>973</v>
      </c>
      <c r="C91" s="90"/>
      <c r="D91" s="90"/>
      <c r="E91" s="90"/>
      <c r="F91" s="90"/>
      <c r="G91" s="90"/>
      <c r="H91" s="90"/>
      <c r="I91" s="87"/>
      <c r="J91" s="88"/>
      <c r="K91" s="304">
        <v>0.05</v>
      </c>
      <c r="L91" s="857">
        <f>N85*K91</f>
        <v>95493.376670540776</v>
      </c>
      <c r="M91" s="858"/>
      <c r="N91" s="51"/>
    </row>
    <row r="92" spans="1:14" ht="15.75" thickBot="1">
      <c r="B92" s="91" t="s">
        <v>974</v>
      </c>
      <c r="C92" s="92"/>
      <c r="D92" s="92"/>
      <c r="E92" s="92"/>
      <c r="F92" s="92"/>
      <c r="G92" s="92"/>
      <c r="H92" s="92"/>
      <c r="I92" s="93"/>
      <c r="J92" s="94"/>
      <c r="K92" s="305">
        <v>0.05</v>
      </c>
      <c r="L92" s="859">
        <f>N85*K92</f>
        <v>95493.376670540776</v>
      </c>
      <c r="M92" s="860"/>
      <c r="N92" s="51"/>
    </row>
    <row r="93" spans="1:14" ht="15.75" thickBot="1">
      <c r="B93" s="822" t="s">
        <v>953</v>
      </c>
      <c r="C93" s="823"/>
      <c r="D93" s="823"/>
      <c r="E93" s="823"/>
      <c r="F93" s="823"/>
      <c r="G93" s="823"/>
      <c r="H93" s="823"/>
      <c r="I93" s="823"/>
      <c r="J93" s="823"/>
      <c r="K93" s="823"/>
      <c r="L93" s="823"/>
      <c r="M93" s="824"/>
      <c r="N93" s="52">
        <f>L90+L91+L92</f>
        <v>572960.26002324466</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2482827.7934340602</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182</v>
      </c>
      <c r="B36" s="871" t="str">
        <f>VLOOKUP(A36,EQUIPOS!A6:D154,3,FALSE)</f>
        <v xml:space="preserve">Compresor para penetrar roca
</v>
      </c>
      <c r="C36" s="872"/>
      <c r="D36" s="872"/>
      <c r="E36" s="872"/>
      <c r="F36" s="872"/>
      <c r="G36" s="872"/>
      <c r="H36" s="873"/>
      <c r="I36" s="267"/>
      <c r="J36" s="268"/>
      <c r="K36" s="269">
        <f>VLOOKUP(A36,EQUIPOS!A6:D163,4,FALSE)</f>
        <v>76149.679696238381</v>
      </c>
      <c r="L36" s="270"/>
      <c r="M36" s="271">
        <v>0.125</v>
      </c>
      <c r="N36" s="272">
        <f>K36/M36</f>
        <v>609197.43756990705</v>
      </c>
    </row>
    <row r="37" spans="1:14">
      <c r="A37" s="113" t="s">
        <v>242</v>
      </c>
      <c r="B37" s="871" t="str">
        <f>VLOOKUP(A37,EQUIPOS!A7:D154,3,FALSE)</f>
        <v>Grúa con torre capacidad 1 ton en la punta.</v>
      </c>
      <c r="C37" s="872"/>
      <c r="D37" s="872"/>
      <c r="E37" s="872"/>
      <c r="F37" s="872"/>
      <c r="G37" s="872"/>
      <c r="H37" s="873"/>
      <c r="I37" s="421"/>
      <c r="J37" s="422"/>
      <c r="K37" s="269">
        <f>VLOOKUP(A37,EQUIPOS!A7:D164,4,FALSE)</f>
        <v>202810.86676679284</v>
      </c>
      <c r="L37" s="335"/>
      <c r="M37" s="336">
        <v>2.5</v>
      </c>
      <c r="N37" s="272">
        <f>K37/M37</f>
        <v>81124.34670671713</v>
      </c>
    </row>
    <row r="38" spans="1:14">
      <c r="A38" s="113" t="s">
        <v>267</v>
      </c>
      <c r="B38" s="871" t="str">
        <f>VLOOKUP(A38,EQUIPOS!A8:D154,3,FALSE)</f>
        <v>Motobomba de concreto</v>
      </c>
      <c r="C38" s="872"/>
      <c r="D38" s="872"/>
      <c r="E38" s="872"/>
      <c r="F38" s="872"/>
      <c r="G38" s="872"/>
      <c r="H38" s="873"/>
      <c r="I38" s="421"/>
      <c r="J38" s="422"/>
      <c r="K38" s="438">
        <f>VLOOKUP(A38,EQUIPOS!A8:D165,4,FALSE)</f>
        <v>86995.187586808519</v>
      </c>
      <c r="L38" s="335"/>
      <c r="M38" s="336">
        <v>0.65</v>
      </c>
      <c r="N38" s="272">
        <f>K38/M38</f>
        <v>133838.75013355157</v>
      </c>
    </row>
    <row r="39" spans="1:14">
      <c r="A39" s="113" t="s">
        <v>310</v>
      </c>
      <c r="B39" s="871" t="str">
        <f>VLOOKUP(A39,EQUIPOS!A9:D154,3,FALSE)</f>
        <v>Retroexcavadora A25C</v>
      </c>
      <c r="C39" s="872"/>
      <c r="D39" s="872"/>
      <c r="E39" s="872"/>
      <c r="F39" s="872"/>
      <c r="G39" s="872"/>
      <c r="H39" s="873"/>
      <c r="I39" s="421"/>
      <c r="J39" s="422"/>
      <c r="K39" s="438">
        <f>VLOOKUP(A39,EQUIPOS!A9:D166,4,FALSE)</f>
        <v>197473.73869398251</v>
      </c>
      <c r="L39" s="335"/>
      <c r="M39" s="336">
        <v>0.65</v>
      </c>
      <c r="N39" s="272">
        <f>K39/M39</f>
        <v>303805.75183689618</v>
      </c>
    </row>
    <row r="40" spans="1:14">
      <c r="A40" s="113"/>
      <c r="B40" s="871"/>
      <c r="C40" s="872"/>
      <c r="D40" s="872"/>
      <c r="E40" s="872"/>
      <c r="F40" s="872"/>
      <c r="G40" s="872"/>
      <c r="H40" s="873"/>
      <c r="I40" s="421"/>
      <c r="J40" s="422"/>
      <c r="K40" s="438"/>
      <c r="L40" s="335"/>
      <c r="M40" s="336"/>
      <c r="N40" s="272"/>
    </row>
    <row r="41" spans="1:14">
      <c r="A41" s="113"/>
      <c r="B41" s="871"/>
      <c r="C41" s="872"/>
      <c r="D41" s="872"/>
      <c r="E41" s="872"/>
      <c r="F41" s="872"/>
      <c r="G41" s="872"/>
      <c r="H41" s="873"/>
      <c r="I41" s="421"/>
      <c r="J41" s="422"/>
      <c r="K41" s="438"/>
      <c r="L41" s="335"/>
      <c r="M41" s="336"/>
      <c r="N41" s="272"/>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N87*M45</f>
        <v>46742.82639156087</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1174709.1126386328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3416.724416351783</v>
      </c>
      <c r="N52" s="272">
        <f>K52*M52</f>
        <v>608615.32367011765</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459432.65987369261</v>
      </c>
      <c r="N53" s="272">
        <f t="shared" ref="N53:N59" si="0">K53*M53</f>
        <v>545586.40171163937</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4045.3635815193361</v>
      </c>
      <c r="N54" s="272">
        <f t="shared" si="0"/>
        <v>1213.6090744558007</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2284.1580285807486</v>
      </c>
      <c r="N55" s="272">
        <f t="shared" si="0"/>
        <v>6852.4740857422457</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9807.793970226674</v>
      </c>
      <c r="N56" s="272">
        <f t="shared" si="0"/>
        <v>2451.9484925566685</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1180.3557451004312</v>
      </c>
      <c r="N57" s="272">
        <f t="shared" si="0"/>
        <v>1180.3557451004312</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1153.3246975027116</v>
      </c>
      <c r="N58" s="272">
        <f t="shared" si="0"/>
        <v>1153.3246975027116</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6264.4499215432425</v>
      </c>
      <c r="N59" s="272">
        <f t="shared" si="0"/>
        <v>2869.1180640668053</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2" t="s">
        <v>953</v>
      </c>
      <c r="C63" s="823"/>
      <c r="D63" s="823"/>
      <c r="E63" s="823"/>
      <c r="F63" s="823"/>
      <c r="G63" s="823"/>
      <c r="H63" s="823"/>
      <c r="I63" s="823"/>
      <c r="J63" s="823"/>
      <c r="K63" s="823"/>
      <c r="L63" s="823"/>
      <c r="M63" s="824"/>
      <c r="N63" s="394">
        <f>SUM(N52:N62)</f>
        <v>1169922.5555411815</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09">
        <f>VLOOKUP(A68,TRANSPORTE!A5:D117,4,FALSE)</f>
        <v>1224.8662416957106</v>
      </c>
      <c r="M68" s="910"/>
      <c r="N68" s="287">
        <f>K68*L68</f>
        <v>1592.3261142044239</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09">
        <f>VLOOKUP(A69,TRANSPORTE!A6:D117,4,FALSE)</f>
        <v>39.646964448473739</v>
      </c>
      <c r="M69" s="910"/>
      <c r="N69" s="287">
        <f>K69*L69</f>
        <v>1.982348222423687</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1594.3084624268477</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8"/>
      <c r="C86" s="899"/>
      <c r="D86" s="899"/>
      <c r="E86" s="899"/>
      <c r="F86" s="899"/>
      <c r="G86" s="899"/>
      <c r="H86" s="899"/>
      <c r="I86" s="126"/>
      <c r="J86" s="126"/>
      <c r="K86" s="126"/>
      <c r="L86" s="912"/>
      <c r="M86" s="912"/>
      <c r="N86" s="45"/>
    </row>
    <row r="87" spans="1:14" ht="15.75" thickBot="1">
      <c r="B87" s="911" t="s">
        <v>953</v>
      </c>
      <c r="C87" s="865"/>
      <c r="D87" s="865"/>
      <c r="E87" s="865"/>
      <c r="F87" s="865"/>
      <c r="G87" s="865"/>
      <c r="H87" s="865"/>
      <c r="I87" s="865"/>
      <c r="J87" s="865"/>
      <c r="K87" s="865"/>
      <c r="L87" s="865"/>
      <c r="M87" s="866"/>
      <c r="N87" s="301">
        <f>SUM(N80:N86)</f>
        <v>467428.26391560864</v>
      </c>
    </row>
    <row r="88" spans="1:14" ht="15.75" thickBot="1">
      <c r="B88" s="33"/>
      <c r="C88" s="34"/>
      <c r="D88" s="34"/>
      <c r="E88" s="34"/>
      <c r="F88" s="34"/>
      <c r="G88" s="34"/>
      <c r="H88" s="34"/>
      <c r="I88" s="34"/>
      <c r="J88" s="34"/>
      <c r="K88" s="34"/>
      <c r="L88" s="34"/>
      <c r="M88" s="34"/>
      <c r="N88" s="35"/>
    </row>
    <row r="89" spans="1:14" ht="15.75" thickBot="1">
      <c r="B89" s="822" t="s">
        <v>967</v>
      </c>
      <c r="C89" s="823"/>
      <c r="D89" s="823"/>
      <c r="E89" s="823"/>
      <c r="F89" s="823"/>
      <c r="G89" s="823"/>
      <c r="H89" s="823"/>
      <c r="I89" s="823"/>
      <c r="J89" s="823"/>
      <c r="K89" s="823"/>
      <c r="L89" s="823"/>
      <c r="M89" s="824"/>
      <c r="N89" s="99">
        <f>N47+N63+N74+N87</f>
        <v>2813654.2405578499</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7" t="s">
        <v>969</v>
      </c>
      <c r="C93" s="868"/>
      <c r="D93" s="868"/>
      <c r="E93" s="868"/>
      <c r="F93" s="868"/>
      <c r="G93" s="868"/>
      <c r="H93" s="868"/>
      <c r="I93" s="314"/>
      <c r="J93" s="334"/>
      <c r="K93" s="302" t="s">
        <v>970</v>
      </c>
      <c r="L93" s="869" t="s">
        <v>971</v>
      </c>
      <c r="M93" s="870"/>
      <c r="N93" s="303"/>
    </row>
    <row r="94" spans="1:14">
      <c r="B94" s="855" t="s">
        <v>972</v>
      </c>
      <c r="C94" s="856"/>
      <c r="D94" s="856"/>
      <c r="E94" s="856"/>
      <c r="F94" s="856"/>
      <c r="G94" s="856"/>
      <c r="H94" s="856"/>
      <c r="I94" s="87"/>
      <c r="J94" s="88"/>
      <c r="K94" s="304">
        <v>0.2</v>
      </c>
      <c r="L94" s="857">
        <f>N89*K94</f>
        <v>562730.84811157</v>
      </c>
      <c r="M94" s="858"/>
      <c r="N94" s="51"/>
    </row>
    <row r="95" spans="1:14">
      <c r="B95" s="89" t="s">
        <v>973</v>
      </c>
      <c r="C95" s="90"/>
      <c r="D95" s="90"/>
      <c r="E95" s="90"/>
      <c r="F95" s="90"/>
      <c r="G95" s="90"/>
      <c r="H95" s="90"/>
      <c r="I95" s="87"/>
      <c r="J95" s="88"/>
      <c r="K95" s="304">
        <v>0.05</v>
      </c>
      <c r="L95" s="857">
        <f>N89*K95</f>
        <v>140682.7120278925</v>
      </c>
      <c r="M95" s="858"/>
      <c r="N95" s="51"/>
    </row>
    <row r="96" spans="1:14" ht="15.75" thickBot="1">
      <c r="B96" s="91" t="s">
        <v>974</v>
      </c>
      <c r="C96" s="92"/>
      <c r="D96" s="92"/>
      <c r="E96" s="92"/>
      <c r="F96" s="92"/>
      <c r="G96" s="92"/>
      <c r="H96" s="92"/>
      <c r="I96" s="93"/>
      <c r="J96" s="94"/>
      <c r="K96" s="305">
        <v>0.05</v>
      </c>
      <c r="L96" s="859">
        <f>N89*K96</f>
        <v>140682.7120278925</v>
      </c>
      <c r="M96" s="860"/>
      <c r="N96" s="51"/>
    </row>
    <row r="97" spans="1:14" ht="15.75" thickBot="1">
      <c r="B97" s="822" t="s">
        <v>953</v>
      </c>
      <c r="C97" s="823"/>
      <c r="D97" s="823"/>
      <c r="E97" s="823"/>
      <c r="F97" s="823"/>
      <c r="G97" s="823"/>
      <c r="H97" s="823"/>
      <c r="I97" s="823"/>
      <c r="J97" s="823"/>
      <c r="K97" s="823"/>
      <c r="L97" s="823"/>
      <c r="M97" s="824"/>
      <c r="N97" s="52">
        <f>L94+L95+L96</f>
        <v>844096.27216735494</v>
      </c>
    </row>
    <row r="98" spans="1:14" ht="15.75" thickBot="1">
      <c r="B98" s="33"/>
      <c r="C98" s="34"/>
      <c r="D98" s="34"/>
      <c r="E98" s="34"/>
      <c r="F98" s="34"/>
      <c r="G98" s="34"/>
      <c r="H98" s="34"/>
      <c r="I98" s="34"/>
      <c r="J98" s="34"/>
      <c r="K98" s="34"/>
      <c r="L98" s="34"/>
      <c r="M98" s="34"/>
      <c r="N98" s="35"/>
    </row>
    <row r="99" spans="1:14" ht="15.75" thickBot="1">
      <c r="A99" t="s">
        <v>2016</v>
      </c>
      <c r="B99" s="822" t="s">
        <v>975</v>
      </c>
      <c r="C99" s="823"/>
      <c r="D99" s="823"/>
      <c r="E99" s="823"/>
      <c r="F99" s="823"/>
      <c r="G99" s="823"/>
      <c r="H99" s="823"/>
      <c r="I99" s="823"/>
      <c r="J99" s="823"/>
      <c r="K99" s="823"/>
      <c r="L99" s="823"/>
      <c r="M99" s="824"/>
      <c r="N99" s="188">
        <f>N89+N97</f>
        <v>3657750.5127252047</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2"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106742.56145620678</v>
      </c>
      <c r="L36" s="270"/>
      <c r="M36" s="271">
        <v>0.16</v>
      </c>
      <c r="N36" s="272">
        <f>K36/M36</f>
        <v>667141.00910129235</v>
      </c>
    </row>
    <row r="37" spans="1:14">
      <c r="A37" s="113" t="s">
        <v>261</v>
      </c>
      <c r="B37" s="871" t="str">
        <f>VLOOKUP(A37,EQUIPOS!A7:D154,3,FALSE)</f>
        <v xml:space="preserve">Motobomba 3 PULGADAS (incluye operario)
</v>
      </c>
      <c r="C37" s="872"/>
      <c r="D37" s="872"/>
      <c r="E37" s="872"/>
      <c r="F37" s="872"/>
      <c r="G37" s="872"/>
      <c r="H37" s="873"/>
      <c r="I37" s="421"/>
      <c r="J37" s="422"/>
      <c r="K37" s="269">
        <f>VLOOKUP(A37,EQUIPOS!A7:D164,4,FALSE)</f>
        <v>10723.267307014932</v>
      </c>
      <c r="L37" s="335"/>
      <c r="M37" s="336">
        <v>0.16</v>
      </c>
      <c r="N37" s="272">
        <f>K37/M37</f>
        <v>67020.420668843319</v>
      </c>
    </row>
    <row r="38" spans="1:14">
      <c r="A38" s="113"/>
      <c r="B38" s="871"/>
      <c r="C38" s="872"/>
      <c r="D38" s="872"/>
      <c r="E38" s="872"/>
      <c r="F38" s="872"/>
      <c r="G38" s="872"/>
      <c r="H38" s="873"/>
      <c r="I38" s="421"/>
      <c r="J38" s="422"/>
      <c r="K38" s="438"/>
      <c r="L38" s="335"/>
      <c r="M38" s="336"/>
      <c r="N38" s="272"/>
    </row>
    <row r="39" spans="1:14">
      <c r="A39" s="113"/>
      <c r="B39" s="871"/>
      <c r="C39" s="872"/>
      <c r="D39" s="872"/>
      <c r="E39" s="872"/>
      <c r="F39" s="872"/>
      <c r="G39" s="872"/>
      <c r="H39" s="873"/>
      <c r="I39" s="421"/>
      <c r="J39" s="422"/>
      <c r="K39" s="438"/>
      <c r="L39" s="335"/>
      <c r="M39" s="336"/>
      <c r="N39" s="272"/>
    </row>
    <row r="40" spans="1:14">
      <c r="A40" s="113"/>
      <c r="B40" s="871"/>
      <c r="C40" s="872"/>
      <c r="D40" s="872"/>
      <c r="E40" s="872"/>
      <c r="F40" s="872"/>
      <c r="G40" s="872"/>
      <c r="H40" s="873"/>
      <c r="I40" s="328"/>
      <c r="J40" s="330"/>
      <c r="K40" s="438"/>
      <c r="L40" s="423"/>
      <c r="M40" s="424"/>
      <c r="N40" s="272"/>
    </row>
    <row r="41" spans="1:14">
      <c r="B41" s="871"/>
      <c r="C41" s="872"/>
      <c r="D41" s="872"/>
      <c r="E41" s="872"/>
      <c r="F41" s="872"/>
      <c r="G41" s="872"/>
      <c r="H41" s="873"/>
      <c r="I41" s="36"/>
      <c r="J41" s="37"/>
      <c r="K41" s="438"/>
      <c r="L41" s="276"/>
      <c r="M41" s="277"/>
      <c r="N41" s="272"/>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0.05</v>
      </c>
      <c r="N43" s="344">
        <f>N77*M43</f>
        <v>12625.400141187813</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746786.8299113235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9807.793970226674</v>
      </c>
      <c r="N50" s="272">
        <f>K50*M50</f>
        <v>1961.5587940453349</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1180.3557451004312</v>
      </c>
      <c r="N51" s="272">
        <f>K51*M51</f>
        <v>1180.3557451004312</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1153.3246975027116</v>
      </c>
      <c r="N52" s="272">
        <f>K52*M52</f>
        <v>576.66234875135581</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3176.5553330986781</v>
      </c>
      <c r="N53" s="272">
        <f>K53*M53</f>
        <v>476483.2999648017</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488417.51159177563</v>
      </c>
      <c r="N54" s="272">
        <f>K54*M54</f>
        <v>488417.51159177563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968619.38844447443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09">
        <f>VLOOKUP(A63,TRANSPORTE!A5:D117,4,FALSE)</f>
        <v>1224.8662416957106</v>
      </c>
      <c r="M63" s="910"/>
      <c r="N63" s="287">
        <f>K63*L63</f>
        <v>1224.8662416957106</v>
      </c>
    </row>
    <row r="64" spans="1:14">
      <c r="B64" s="46"/>
      <c r="C64" s="47"/>
      <c r="D64" s="47"/>
      <c r="E64" s="47"/>
      <c r="F64" s="47"/>
      <c r="G64" s="4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1224.8662416957106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SUM(N73:N76)</f>
        <v>252508.00282375625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N45+N58+N68+N77</f>
        <v>1969139.0874212501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393827.81748425006</v>
      </c>
      <c r="M84" s="858"/>
      <c r="N84" s="51"/>
    </row>
    <row r="85" spans="1:14">
      <c r="B85" s="89" t="s">
        <v>973</v>
      </c>
      <c r="C85" s="90"/>
      <c r="D85" s="90"/>
      <c r="E85" s="90"/>
      <c r="F85" s="90"/>
      <c r="G85" s="90"/>
      <c r="H85" s="90"/>
      <c r="I85" s="87"/>
      <c r="J85" s="88"/>
      <c r="K85" s="304">
        <v>0.05</v>
      </c>
      <c r="L85" s="857">
        <f>N79*K85</f>
        <v>98456.954371062515</v>
      </c>
      <c r="M85" s="858"/>
      <c r="N85" s="51"/>
    </row>
    <row r="86" spans="1:14" ht="15.75" thickBot="1">
      <c r="B86" s="91" t="s">
        <v>974</v>
      </c>
      <c r="C86" s="92"/>
      <c r="D86" s="92"/>
      <c r="E86" s="92"/>
      <c r="F86" s="92"/>
      <c r="G86" s="92"/>
      <c r="H86" s="92"/>
      <c r="I86" s="93"/>
      <c r="J86" s="94"/>
      <c r="K86" s="305">
        <v>0.05</v>
      </c>
      <c r="L86" s="859">
        <f>N79*K86</f>
        <v>98456.954371062515</v>
      </c>
      <c r="M86" s="860"/>
      <c r="N86" s="51"/>
    </row>
    <row r="87" spans="1:14" ht="15.75" thickBot="1">
      <c r="B87" s="822" t="s">
        <v>953</v>
      </c>
      <c r="C87" s="823"/>
      <c r="D87" s="823"/>
      <c r="E87" s="823"/>
      <c r="F87" s="823"/>
      <c r="G87" s="823"/>
      <c r="H87" s="823"/>
      <c r="I87" s="823"/>
      <c r="J87" s="823"/>
      <c r="K87" s="823"/>
      <c r="L87" s="823"/>
      <c r="M87" s="824"/>
      <c r="N87" s="52">
        <f>L84+L85+L86</f>
        <v>590741.72622637509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2559880.813647625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2"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452"/>
      <c r="L30" s="798" t="s">
        <v>945</v>
      </c>
      <c r="M30" s="79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69382.664946534394</v>
      </c>
      <c r="L36" s="270"/>
      <c r="M36" s="271">
        <v>0.01</v>
      </c>
      <c r="N36" s="272">
        <f t="shared" ref="N36:N41" si="0">K36/M36</f>
        <v>6938266.4946534391</v>
      </c>
    </row>
    <row r="37" spans="1:14">
      <c r="A37" s="113" t="s">
        <v>192</v>
      </c>
      <c r="B37" s="871" t="str">
        <f>VLOOKUP(A37,EQUIPOS!A7:D154,3,FALSE)</f>
        <v>Equipo de acarreo interno</v>
      </c>
      <c r="C37" s="872"/>
      <c r="D37" s="872"/>
      <c r="E37" s="872"/>
      <c r="F37" s="872"/>
      <c r="G37" s="872"/>
      <c r="H37" s="873"/>
      <c r="I37" s="421"/>
      <c r="J37" s="422"/>
      <c r="K37" s="269">
        <f>VLOOKUP(A37,EQUIPOS!A7:D164,4,FALSE)</f>
        <v>32022.768436862028</v>
      </c>
      <c r="L37" s="335"/>
      <c r="M37" s="336">
        <v>0.05</v>
      </c>
      <c r="N37" s="272">
        <f t="shared" si="0"/>
        <v>640455.36873724055</v>
      </c>
    </row>
    <row r="38" spans="1:14">
      <c r="A38" s="113" t="s">
        <v>217</v>
      </c>
      <c r="B38" s="871" t="str">
        <f>VLOOKUP(A38,EQUIPOS!A8:D154,3,FALSE)</f>
        <v>Equipo de soldadura y de acetileno (incluye soldadura)</v>
      </c>
      <c r="C38" s="872"/>
      <c r="D38" s="872"/>
      <c r="E38" s="872"/>
      <c r="F38" s="872"/>
      <c r="G38" s="872"/>
      <c r="H38" s="873"/>
      <c r="I38" s="421"/>
      <c r="J38" s="422"/>
      <c r="K38" s="269">
        <f>VLOOKUP(A38,EQUIPOS!A8:D165,4,FALSE)</f>
        <v>23483.363520365492</v>
      </c>
      <c r="L38" s="335"/>
      <c r="M38" s="336">
        <v>0.01</v>
      </c>
      <c r="N38" s="272">
        <f t="shared" si="0"/>
        <v>2348336.3520365492</v>
      </c>
    </row>
    <row r="39" spans="1:14">
      <c r="A39" s="113" t="s">
        <v>242</v>
      </c>
      <c r="B39" s="871" t="str">
        <f>VLOOKUP(A39,EQUIPOS!A9:D154,3,FALSE)</f>
        <v>Grúa con torre capacidad 1 ton en la punta.</v>
      </c>
      <c r="C39" s="872"/>
      <c r="D39" s="872"/>
      <c r="E39" s="872"/>
      <c r="F39" s="872"/>
      <c r="G39" s="872"/>
      <c r="H39" s="873"/>
      <c r="I39" s="421"/>
      <c r="J39" s="422"/>
      <c r="K39" s="269">
        <f>VLOOKUP(A39,EQUIPOS!A9:D166,4,FALSE)</f>
        <v>202810.86676679284</v>
      </c>
      <c r="L39" s="335"/>
      <c r="M39" s="336">
        <v>0.04</v>
      </c>
      <c r="N39" s="272">
        <f t="shared" si="0"/>
        <v>5070271.6691698208</v>
      </c>
    </row>
    <row r="40" spans="1:14">
      <c r="A40" s="113" t="s">
        <v>255</v>
      </c>
      <c r="B40" s="871" t="str">
        <f>VLOOKUP(A40,EQUIPOS!A10:D154,3,FALSE)</f>
        <v>Manómetro cable de acero para bajar la celda</v>
      </c>
      <c r="C40" s="872"/>
      <c r="D40" s="872"/>
      <c r="E40" s="872"/>
      <c r="F40" s="872"/>
      <c r="G40" s="872"/>
      <c r="H40" s="873"/>
      <c r="I40" s="328"/>
      <c r="J40" s="330"/>
      <c r="K40" s="269">
        <f>VLOOKUP(A40,EQUIPOS!A10:D167,4,FALSE)</f>
        <v>1297412.328305759</v>
      </c>
      <c r="L40" s="423"/>
      <c r="M40" s="424">
        <v>1</v>
      </c>
      <c r="N40" s="272">
        <f t="shared" si="0"/>
        <v>1297412.328305759</v>
      </c>
    </row>
    <row r="41" spans="1:14">
      <c r="A41" t="s">
        <v>320</v>
      </c>
      <c r="B41" s="871" t="str">
        <f>VLOOKUP(A41,EQUIPOS!A11:D155,3,FALSE)</f>
        <v>Retroexcavadora sobre llantas, motor 62HP, Profundidad de excavación de 5.41 metros.</v>
      </c>
      <c r="C41" s="872"/>
      <c r="D41" s="872"/>
      <c r="E41" s="872"/>
      <c r="F41" s="872"/>
      <c r="G41" s="872"/>
      <c r="H41" s="873"/>
      <c r="I41" s="36"/>
      <c r="J41" s="37"/>
      <c r="K41" s="269">
        <f>VLOOKUP(A41,EQUIPOS!A11:D168,4,FALSE)</f>
        <v>96068.305310586089</v>
      </c>
      <c r="L41" s="276"/>
      <c r="M41" s="277">
        <v>0.2</v>
      </c>
      <c r="N41" s="272">
        <f t="shared" si="0"/>
        <v>480341.52655293042</v>
      </c>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0.01</v>
      </c>
      <c r="N43" s="344">
        <f>N81*M43</f>
        <v>6913.9567913614801</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16781997.696247101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15673098.434845032</v>
      </c>
      <c r="N50" s="272">
        <f t="shared" ref="N50:N55" si="1">K50*M50</f>
        <v>15673098.434845032</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16218.628558631881</v>
      </c>
      <c r="N51" s="272">
        <f t="shared" si="1"/>
        <v>486558.85675895645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1516497.5071104914</v>
      </c>
      <c r="N52" s="272">
        <f t="shared" si="1"/>
        <v>3032995.0142209828</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926254.51606595307</v>
      </c>
      <c r="N53" s="272">
        <f t="shared" si="1"/>
        <v>4631272.5803297656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60857.001671807033</v>
      </c>
      <c r="N54" s="272">
        <f t="shared" si="1"/>
        <v>3651420.100308422</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39963.370508293054</v>
      </c>
      <c r="N55" s="272">
        <f t="shared" si="1"/>
        <v>479560.44609951664</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27954905.432562675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09">
        <f>VLOOKUP(A63,TRANSPORTE!A5:D117,4,FALSE)</f>
        <v>1071025.3724644671</v>
      </c>
      <c r="M63" s="910"/>
      <c r="N63" s="287">
        <f>K63*L63</f>
        <v>1071025.3724644671</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09">
        <f>VLOOKUP(A64,TRANSPORTE!A6:D117,4,FALSE)</f>
        <v>123838.11097460926</v>
      </c>
      <c r="M64" s="910"/>
      <c r="N64" s="287">
        <f>K64*L64</f>
        <v>990704.88779687404</v>
      </c>
    </row>
    <row r="65" spans="1:15">
      <c r="A65" t="s">
        <v>1399</v>
      </c>
      <c r="B65" s="46" t="str">
        <f>VLOOKUP(A65,TRANSPORTE!A6:D117,3,FALSE)</f>
        <v>Pasajes aéreos</v>
      </c>
      <c r="C65" s="47"/>
      <c r="D65" s="47"/>
      <c r="E65" s="47"/>
      <c r="F65" s="47"/>
      <c r="G65" s="47"/>
      <c r="H65" s="311" t="s">
        <v>945</v>
      </c>
      <c r="I65" s="279">
        <v>3</v>
      </c>
      <c r="J65" s="286">
        <v>1</v>
      </c>
      <c r="K65" s="279">
        <f>I65*J65</f>
        <v>3</v>
      </c>
      <c r="L65" s="909">
        <f>VLOOKUP(A65,TRANSPORTE!A6:D117,4,FALSE)</f>
        <v>357252.65382791561</v>
      </c>
      <c r="M65" s="910"/>
      <c r="N65" s="287">
        <f>K65*L65</f>
        <v>1071757.9614837468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3133488.2217450878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SUM(N73:N80)</f>
        <v>691395.67913614796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48561787.029691018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9712357.4059382044</v>
      </c>
      <c r="M88" s="858"/>
      <c r="N88" s="51"/>
    </row>
    <row r="89" spans="1:14">
      <c r="B89" s="89" t="s">
        <v>973</v>
      </c>
      <c r="C89" s="90"/>
      <c r="D89" s="90"/>
      <c r="E89" s="90"/>
      <c r="F89" s="90"/>
      <c r="G89" s="90"/>
      <c r="H89" s="90"/>
      <c r="I89" s="87"/>
      <c r="J89" s="88"/>
      <c r="K89" s="304">
        <v>0.05</v>
      </c>
      <c r="L89" s="857">
        <f>N83*K89</f>
        <v>2428089.3514845511</v>
      </c>
      <c r="M89" s="858"/>
      <c r="N89" s="51"/>
    </row>
    <row r="90" spans="1:14" ht="15.75" thickBot="1">
      <c r="B90" s="91" t="s">
        <v>974</v>
      </c>
      <c r="C90" s="92"/>
      <c r="D90" s="92"/>
      <c r="E90" s="92"/>
      <c r="F90" s="92"/>
      <c r="G90" s="92"/>
      <c r="H90" s="92"/>
      <c r="I90" s="93"/>
      <c r="J90" s="94"/>
      <c r="K90" s="305">
        <v>0.05</v>
      </c>
      <c r="L90" s="859">
        <f>N83*K90</f>
        <v>2428089.3514845511</v>
      </c>
      <c r="M90" s="860"/>
      <c r="N90" s="51"/>
    </row>
    <row r="91" spans="1:14" ht="15.75" thickBot="1">
      <c r="B91" s="822" t="s">
        <v>953</v>
      </c>
      <c r="C91" s="823"/>
      <c r="D91" s="823"/>
      <c r="E91" s="823"/>
      <c r="F91" s="823"/>
      <c r="G91" s="823"/>
      <c r="H91" s="823"/>
      <c r="I91" s="823"/>
      <c r="J91" s="823"/>
      <c r="K91" s="823"/>
      <c r="L91" s="823"/>
      <c r="M91" s="824"/>
      <c r="N91" s="52">
        <f>L88+L89+L90</f>
        <v>14568536.108907308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63130323.138598323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62"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t="s">
        <v>121</v>
      </c>
      <c r="B36" s="871" t="str">
        <f>VLOOKUP(A36,EQUIPOS!A6:D154,3,FALSE)</f>
        <v>Bomba eléctrica para accionar la celda</v>
      </c>
      <c r="C36" s="872"/>
      <c r="D36" s="872"/>
      <c r="E36" s="872"/>
      <c r="F36" s="872"/>
      <c r="G36" s="872"/>
      <c r="H36" s="873"/>
      <c r="I36" s="267"/>
      <c r="J36" s="268"/>
      <c r="K36" s="269">
        <f>VLOOKUP(A36,EQUIPOS!A6:D163,4,FALSE)</f>
        <v>69382.664946534394</v>
      </c>
      <c r="L36" s="270"/>
      <c r="M36" s="271">
        <v>0.01</v>
      </c>
      <c r="N36" s="272">
        <f>K36/M36</f>
        <v>6938266.4946534391</v>
      </c>
    </row>
    <row r="37" spans="1:16">
      <c r="A37" s="113" t="s">
        <v>217</v>
      </c>
      <c r="B37" s="871" t="str">
        <f>VLOOKUP(A37,EQUIPOS!A7:D154,3,FALSE)</f>
        <v>Equipo de soldadura y de acetileno (incluye soldadura)</v>
      </c>
      <c r="C37" s="872"/>
      <c r="D37" s="872"/>
      <c r="E37" s="872"/>
      <c r="F37" s="872"/>
      <c r="G37" s="872"/>
      <c r="H37" s="873"/>
      <c r="I37" s="421"/>
      <c r="J37" s="422"/>
      <c r="K37" s="269">
        <f>VLOOKUP(A37,EQUIPOS!A7:D164,4,FALSE)</f>
        <v>23483.363520365492</v>
      </c>
      <c r="L37" s="335"/>
      <c r="M37" s="336">
        <v>0.01</v>
      </c>
      <c r="N37" s="272">
        <f>K37/M37</f>
        <v>2348336.3520365492</v>
      </c>
    </row>
    <row r="38" spans="1:16">
      <c r="A38" s="113" t="s">
        <v>255</v>
      </c>
      <c r="B38" s="871" t="str">
        <f>VLOOKUP(A38,EQUIPOS!A8:D154,3,FALSE)</f>
        <v>Manómetro cable de acero para bajar la celda</v>
      </c>
      <c r="C38" s="872"/>
      <c r="D38" s="872"/>
      <c r="E38" s="872"/>
      <c r="F38" s="872"/>
      <c r="G38" s="872"/>
      <c r="H38" s="873"/>
      <c r="I38" s="421"/>
      <c r="J38" s="422"/>
      <c r="K38" s="269">
        <f>VLOOKUP(A38,EQUIPOS!A8:D165,4,FALSE)</f>
        <v>1297412.328305759</v>
      </c>
      <c r="L38" s="335"/>
      <c r="M38" s="336">
        <v>1</v>
      </c>
      <c r="N38" s="272">
        <f>K38/M38</f>
        <v>1297412.328305759</v>
      </c>
    </row>
    <row r="39" spans="1:16">
      <c r="A39" s="113"/>
      <c r="B39" s="871"/>
      <c r="C39" s="872"/>
      <c r="D39" s="872"/>
      <c r="E39" s="872"/>
      <c r="F39" s="872"/>
      <c r="G39" s="872"/>
      <c r="H39" s="873"/>
      <c r="I39" s="421"/>
      <c r="J39" s="422"/>
      <c r="K39" s="269"/>
      <c r="L39" s="335"/>
      <c r="M39" s="336"/>
      <c r="N39" s="272"/>
    </row>
    <row r="40" spans="1:16">
      <c r="A40" s="113"/>
      <c r="B40" s="871"/>
      <c r="C40" s="872"/>
      <c r="D40" s="872"/>
      <c r="E40" s="872"/>
      <c r="F40" s="872"/>
      <c r="G40" s="872"/>
      <c r="H40" s="873"/>
      <c r="I40" s="328"/>
      <c r="J40" s="330"/>
      <c r="K40" s="269"/>
      <c r="L40" s="423"/>
      <c r="M40" s="424"/>
      <c r="N40" s="272"/>
    </row>
    <row r="41" spans="1:16">
      <c r="B41" s="871"/>
      <c r="C41" s="872"/>
      <c r="D41" s="872"/>
      <c r="E41" s="872"/>
      <c r="F41" s="872"/>
      <c r="G41" s="872"/>
      <c r="H41" s="873"/>
      <c r="I41" s="36"/>
      <c r="J41" s="37"/>
      <c r="K41" s="269"/>
      <c r="L41" s="276"/>
      <c r="M41" s="277"/>
      <c r="N41" s="272"/>
    </row>
    <row r="42" spans="1:16">
      <c r="B42" s="320"/>
      <c r="C42" s="321"/>
      <c r="D42" s="321"/>
      <c r="E42" s="321"/>
      <c r="F42" s="323"/>
      <c r="G42" s="323"/>
      <c r="H42" s="125"/>
      <c r="I42" s="36"/>
      <c r="J42" s="37"/>
      <c r="K42" s="438"/>
      <c r="L42" s="276"/>
      <c r="M42" s="277"/>
      <c r="N42" s="273"/>
    </row>
    <row r="43" spans="1:16">
      <c r="B43" s="879" t="s">
        <v>952</v>
      </c>
      <c r="C43" s="880"/>
      <c r="D43" s="880"/>
      <c r="E43" s="38"/>
      <c r="F43" s="39"/>
      <c r="G43" s="39"/>
      <c r="H43" s="40"/>
      <c r="I43" s="36"/>
      <c r="J43" s="37"/>
      <c r="K43" s="279"/>
      <c r="L43" s="276"/>
      <c r="M43" s="401">
        <v>0.01</v>
      </c>
      <c r="N43" s="344">
        <f>N81*M43</f>
        <v>6913.9567913614801</v>
      </c>
    </row>
    <row r="44" spans="1:16" ht="15.75" thickBot="1">
      <c r="B44" s="871"/>
      <c r="C44" s="872"/>
      <c r="D44" s="872"/>
      <c r="E44" s="872"/>
      <c r="F44" s="872"/>
      <c r="G44" s="872"/>
      <c r="H44" s="873"/>
      <c r="I44" s="881"/>
      <c r="J44" s="882"/>
      <c r="K44" s="41"/>
      <c r="L44" s="883"/>
      <c r="M44" s="884"/>
      <c r="N44" s="105"/>
    </row>
    <row r="45" spans="1:16" ht="15.75" thickBot="1">
      <c r="B45" s="822" t="s">
        <v>953</v>
      </c>
      <c r="C45" s="823"/>
      <c r="D45" s="823"/>
      <c r="E45" s="823"/>
      <c r="F45" s="823"/>
      <c r="G45" s="823"/>
      <c r="H45" s="823"/>
      <c r="I45" s="823"/>
      <c r="J45" s="823"/>
      <c r="K45" s="823"/>
      <c r="L45" s="823"/>
      <c r="M45" s="824"/>
      <c r="N45" s="394">
        <f>SUM(N36:N44)</f>
        <v>10590929.131787108</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15673098.434845032</v>
      </c>
      <c r="N50" s="272">
        <f t="shared" ref="N50:N55" si="0">K50*M50</f>
        <v>15673098.434845032</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16218.628558631881</v>
      </c>
      <c r="N51" s="272">
        <f t="shared" si="0"/>
        <v>486558.85675895645</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1516497.5071104914</v>
      </c>
      <c r="N52" s="272">
        <f t="shared" si="0"/>
        <v>3032995.0142209828</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926254.51606595307</v>
      </c>
      <c r="N53" s="272">
        <f t="shared" si="0"/>
        <v>4631272.5803297656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60857.001671807033</v>
      </c>
      <c r="N54" s="272">
        <f t="shared" si="0"/>
        <v>3651420.100308422</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39963.370508293054</v>
      </c>
      <c r="N55" s="272">
        <f t="shared" si="0"/>
        <v>479560.44609951664</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27954905.432562675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09">
        <f>VLOOKUP(A63,TRANSPORTE!A5:D117,4,FALSE)</f>
        <v>357252.65382791561</v>
      </c>
      <c r="M63" s="910"/>
      <c r="N63" s="287">
        <f>K63*L63</f>
        <v>1071757.9614837468</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09">
        <f>VLOOKUP(A64,TRANSPORTE!A6:D117,4,FALSE)</f>
        <v>1071025.3724644671</v>
      </c>
      <c r="M64" s="910"/>
      <c r="N64" s="287">
        <f>K64*L64</f>
        <v>1071025.3724644671</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09">
        <f>VLOOKUP(A65,TRANSPORTE!A6:D118,4,FALSE)</f>
        <v>123838.11097460926</v>
      </c>
      <c r="M65" s="910"/>
      <c r="N65" s="287">
        <f>K65*L65</f>
        <v>990704.88779687404</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3133488.2217450878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44"/>
      <c r="J80" s="44"/>
      <c r="K80" s="44"/>
      <c r="L80" s="977"/>
      <c r="M80" s="978"/>
      <c r="N80" s="45"/>
    </row>
    <row r="81" spans="1:14" ht="15.75" thickBot="1">
      <c r="B81" s="822" t="s">
        <v>953</v>
      </c>
      <c r="C81" s="823"/>
      <c r="D81" s="823"/>
      <c r="E81" s="823"/>
      <c r="F81" s="823"/>
      <c r="G81" s="823"/>
      <c r="H81" s="823"/>
      <c r="I81" s="865"/>
      <c r="J81" s="865"/>
      <c r="K81" s="865"/>
      <c r="L81" s="865"/>
      <c r="M81" s="866"/>
      <c r="N81" s="301">
        <f>SUM(N73:N80)</f>
        <v>691395.67913614796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42370718.465231024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8474143.6930462047</v>
      </c>
      <c r="M88" s="858"/>
      <c r="N88" s="51"/>
    </row>
    <row r="89" spans="1:14">
      <c r="B89" s="89" t="s">
        <v>973</v>
      </c>
      <c r="C89" s="90"/>
      <c r="D89" s="90"/>
      <c r="E89" s="90"/>
      <c r="F89" s="90"/>
      <c r="G89" s="90"/>
      <c r="H89" s="90"/>
      <c r="I89" s="87"/>
      <c r="J89" s="88"/>
      <c r="K89" s="304">
        <v>0.05</v>
      </c>
      <c r="L89" s="857">
        <f>N83*K89</f>
        <v>2118535.9232615512</v>
      </c>
      <c r="M89" s="858"/>
      <c r="N89" s="51"/>
    </row>
    <row r="90" spans="1:14" ht="15.75" thickBot="1">
      <c r="B90" s="91" t="s">
        <v>974</v>
      </c>
      <c r="C90" s="92"/>
      <c r="D90" s="92"/>
      <c r="E90" s="92"/>
      <c r="F90" s="92"/>
      <c r="G90" s="92"/>
      <c r="H90" s="92"/>
      <c r="I90" s="93"/>
      <c r="J90" s="94"/>
      <c r="K90" s="305">
        <v>0.05</v>
      </c>
      <c r="L90" s="859">
        <f>N83*K90</f>
        <v>2118535.9232615512</v>
      </c>
      <c r="M90" s="860"/>
      <c r="N90" s="51"/>
    </row>
    <row r="91" spans="1:14" ht="15.75" thickBot="1">
      <c r="B91" s="822" t="s">
        <v>953</v>
      </c>
      <c r="C91" s="823"/>
      <c r="D91" s="823"/>
      <c r="E91" s="823"/>
      <c r="F91" s="823"/>
      <c r="G91" s="823"/>
      <c r="H91" s="823"/>
      <c r="I91" s="823"/>
      <c r="J91" s="823"/>
      <c r="K91" s="823"/>
      <c r="L91" s="823"/>
      <c r="M91" s="824"/>
      <c r="N91" s="52">
        <f>L88+L89+L90</f>
        <v>12711215.539569307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55081934.004800335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259</v>
      </c>
      <c r="B36" s="871" t="str">
        <f>VLOOKUP(A36,EQUIPOS!A6:D154,3,FALSE)</f>
        <v>Montacargas</v>
      </c>
      <c r="C36" s="872"/>
      <c r="D36" s="872"/>
      <c r="E36" s="872"/>
      <c r="F36" s="872"/>
      <c r="G36" s="872"/>
      <c r="H36" s="873"/>
      <c r="I36" s="267"/>
      <c r="J36" s="268"/>
      <c r="K36" s="269">
        <f>VLOOKUP(A36,EQUIPOS!A6:D163,4,FALSE)</f>
        <v>71517.516175658544</v>
      </c>
      <c r="L36" s="270"/>
      <c r="M36" s="336">
        <v>1.5</v>
      </c>
      <c r="N36" s="272">
        <f>K36/M36</f>
        <v>47678.344117105698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50371.762813892434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9412.0158017738613</v>
      </c>
      <c r="N48" s="272">
        <f>K48*M48</f>
        <v>2947853.510324392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2947853.510324392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53868.373935734664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3052093.6470740191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610418.72941480379</v>
      </c>
      <c r="M84" s="858"/>
      <c r="N84" s="51"/>
    </row>
    <row r="85" spans="1:14">
      <c r="B85" s="89" t="s">
        <v>973</v>
      </c>
      <c r="C85" s="90"/>
      <c r="D85" s="90"/>
      <c r="E85" s="90"/>
      <c r="F85" s="90"/>
      <c r="G85" s="90"/>
      <c r="H85" s="90"/>
      <c r="I85" s="87"/>
      <c r="J85" s="88"/>
      <c r="K85" s="304">
        <v>0.05</v>
      </c>
      <c r="L85" s="857">
        <f>N79*K85</f>
        <v>152604.68235370095</v>
      </c>
      <c r="M85" s="858"/>
      <c r="N85" s="51"/>
    </row>
    <row r="86" spans="1:14" ht="15.75" thickBot="1">
      <c r="B86" s="91" t="s">
        <v>974</v>
      </c>
      <c r="C86" s="92"/>
      <c r="D86" s="92"/>
      <c r="E86" s="92"/>
      <c r="F86" s="92"/>
      <c r="G86" s="92"/>
      <c r="H86" s="92"/>
      <c r="I86" s="93"/>
      <c r="J86" s="94"/>
      <c r="K86" s="305">
        <v>0.05</v>
      </c>
      <c r="L86" s="859">
        <f>N79*K86</f>
        <v>152604.68235370095</v>
      </c>
      <c r="M86" s="860"/>
      <c r="N86" s="51"/>
    </row>
    <row r="87" spans="1:14" ht="15.75" thickBot="1">
      <c r="B87" s="822" t="s">
        <v>953</v>
      </c>
      <c r="C87" s="823"/>
      <c r="D87" s="823"/>
      <c r="E87" s="823"/>
      <c r="F87" s="823"/>
      <c r="G87" s="823"/>
      <c r="H87" s="823"/>
      <c r="I87" s="823"/>
      <c r="J87" s="823"/>
      <c r="K87" s="823"/>
      <c r="L87" s="823"/>
      <c r="M87" s="824"/>
      <c r="N87" s="52">
        <f>L84+L85+L86</f>
        <v>915628.09412220574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3967721.7411962249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267</v>
      </c>
      <c r="B36" s="871" t="str">
        <f>VLOOKUP(A36,EQUIPOS!A6:D154,3,FALSE)</f>
        <v>Motobomba de concreto</v>
      </c>
      <c r="C36" s="872"/>
      <c r="D36" s="872"/>
      <c r="E36" s="872"/>
      <c r="F36" s="872"/>
      <c r="G36" s="872"/>
      <c r="H36" s="873"/>
      <c r="I36" s="267"/>
      <c r="J36" s="268"/>
      <c r="K36" s="269">
        <f>VLOOKUP(A36,EQUIPOS!A6:D163,4,FALSE)</f>
        <v>86995.187586808519</v>
      </c>
      <c r="L36" s="270"/>
      <c r="M36" s="336">
        <v>2.5</v>
      </c>
      <c r="N36" s="272">
        <f>K36/M36</f>
        <v>34798.075034723406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34798.075034723406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3416.724416351783</v>
      </c>
      <c r="N48" s="272">
        <f>K48*M48</f>
        <v>159761.52246340591</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368504.54072257888</v>
      </c>
      <c r="N49" s="272">
        <f>K49*M49</f>
        <v>246154.08245880716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405915.60492221307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09">
        <f>VLOOKUP(A60,TRANSPORTE!A2:D117,4,FALSE)</f>
        <v>1224.8662416957106</v>
      </c>
      <c r="M60" s="910"/>
      <c r="N60" s="287">
        <f>K60*L60</f>
        <v>1063.6438097848704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1063.6438097848704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441777.3237667213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88355.464753344262</v>
      </c>
      <c r="M84" s="858"/>
      <c r="N84" s="51"/>
    </row>
    <row r="85" spans="1:14">
      <c r="B85" s="89" t="s">
        <v>973</v>
      </c>
      <c r="C85" s="90"/>
      <c r="D85" s="90"/>
      <c r="E85" s="90"/>
      <c r="F85" s="90"/>
      <c r="G85" s="90"/>
      <c r="H85" s="90"/>
      <c r="I85" s="87"/>
      <c r="J85" s="88"/>
      <c r="K85" s="304">
        <v>0.05</v>
      </c>
      <c r="L85" s="857">
        <f>N79*K85</f>
        <v>22088.866188336066</v>
      </c>
      <c r="M85" s="858"/>
      <c r="N85" s="51"/>
    </row>
    <row r="86" spans="1:14" ht="15.75" thickBot="1">
      <c r="B86" s="91" t="s">
        <v>974</v>
      </c>
      <c r="C86" s="92"/>
      <c r="D86" s="92"/>
      <c r="E86" s="92"/>
      <c r="F86" s="92"/>
      <c r="G86" s="92"/>
      <c r="H86" s="92"/>
      <c r="I86" s="93"/>
      <c r="J86" s="94"/>
      <c r="K86" s="305">
        <v>0.05</v>
      </c>
      <c r="L86" s="859">
        <f>N79*K86</f>
        <v>22088.866188336066</v>
      </c>
      <c r="M86" s="860"/>
      <c r="N86" s="51"/>
    </row>
    <row r="87" spans="1:14" ht="15.75" thickBot="1">
      <c r="B87" s="822" t="s">
        <v>953</v>
      </c>
      <c r="C87" s="823"/>
      <c r="D87" s="823"/>
      <c r="E87" s="823"/>
      <c r="F87" s="823"/>
      <c r="G87" s="823"/>
      <c r="H87" s="823"/>
      <c r="I87" s="823"/>
      <c r="J87" s="823"/>
      <c r="K87" s="823"/>
      <c r="L87" s="823"/>
      <c r="M87" s="824"/>
      <c r="N87" s="52">
        <f>L84+L85+L86</f>
        <v>132533.1971300164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574310.5208967377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73"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69382.664946534394</v>
      </c>
      <c r="L36" s="270"/>
      <c r="M36" s="271">
        <v>0.01</v>
      </c>
      <c r="N36" s="272">
        <f t="shared" ref="N36:N41" si="0">K36/M36</f>
        <v>6938266.4946534391</v>
      </c>
    </row>
    <row r="37" spans="1:14">
      <c r="A37" s="113" t="s">
        <v>192</v>
      </c>
      <c r="B37" s="871" t="str">
        <f>VLOOKUP(A37,EQUIPOS!A7:D154,3,FALSE)</f>
        <v>Equipo de acarreo interno</v>
      </c>
      <c r="C37" s="872"/>
      <c r="D37" s="872"/>
      <c r="E37" s="872"/>
      <c r="F37" s="872"/>
      <c r="G37" s="872"/>
      <c r="H37" s="873"/>
      <c r="I37" s="421"/>
      <c r="J37" s="422"/>
      <c r="K37" s="269">
        <f>VLOOKUP(A37,EQUIPOS!A7:D164,4,FALSE)</f>
        <v>32022.768436862028</v>
      </c>
      <c r="L37" s="335"/>
      <c r="M37" s="336">
        <v>0.05</v>
      </c>
      <c r="N37" s="272">
        <f t="shared" si="0"/>
        <v>640455.36873724055</v>
      </c>
    </row>
    <row r="38" spans="1:14">
      <c r="A38" s="113" t="s">
        <v>214</v>
      </c>
      <c r="B38" s="871" t="str">
        <f>VLOOKUP(A38,EQUIPOS!A8:D154,3,FALSE)</f>
        <v>Equipo de oxigeno y soldadura</v>
      </c>
      <c r="C38" s="872"/>
      <c r="D38" s="872"/>
      <c r="E38" s="872"/>
      <c r="F38" s="872"/>
      <c r="G38" s="872"/>
      <c r="H38" s="873"/>
      <c r="I38" s="421"/>
      <c r="J38" s="422"/>
      <c r="K38" s="438">
        <f>VLOOKUP(A38,EQUIPOS!A8:D165,4,FALSE)</f>
        <v>10312.663965470156</v>
      </c>
      <c r="L38" s="335"/>
      <c r="M38" s="336">
        <v>0.01</v>
      </c>
      <c r="N38" s="272">
        <f t="shared" si="0"/>
        <v>1031266.3965470155</v>
      </c>
    </row>
    <row r="39" spans="1:14">
      <c r="A39" s="113" t="s">
        <v>248</v>
      </c>
      <c r="B39" s="871" t="str">
        <f>VLOOKUP(A39,EQUIPOS!A9:D154,3,FALSE)</f>
        <v>Grúa telescópica de 50 Ton.</v>
      </c>
      <c r="C39" s="872"/>
      <c r="D39" s="872"/>
      <c r="E39" s="872"/>
      <c r="F39" s="872"/>
      <c r="G39" s="872"/>
      <c r="H39" s="873"/>
      <c r="I39" s="421"/>
      <c r="J39" s="422"/>
      <c r="K39" s="438">
        <f>VLOOKUP(A39,EQUIPOS!A9:D166,4,FALSE)</f>
        <v>245507.89134927557</v>
      </c>
      <c r="L39" s="335"/>
      <c r="M39" s="336">
        <v>0.04</v>
      </c>
      <c r="N39" s="272">
        <f t="shared" si="0"/>
        <v>6137697.283731889</v>
      </c>
    </row>
    <row r="40" spans="1:14">
      <c r="A40" s="113" t="s">
        <v>255</v>
      </c>
      <c r="B40" s="871" t="str">
        <f>VLOOKUP(A40,EQUIPOS!A10:D154,3,FALSE)</f>
        <v>Manómetro cable de acero para bajar la celda</v>
      </c>
      <c r="C40" s="872"/>
      <c r="D40" s="872"/>
      <c r="E40" s="872"/>
      <c r="F40" s="872"/>
      <c r="G40" s="872"/>
      <c r="H40" s="873"/>
      <c r="I40" s="421"/>
      <c r="J40" s="422"/>
      <c r="K40" s="438">
        <f>VLOOKUP(A40,EQUIPOS!A10:D167,4,FALSE)</f>
        <v>1297412.328305759</v>
      </c>
      <c r="L40" s="335"/>
      <c r="M40" s="336">
        <v>1</v>
      </c>
      <c r="N40" s="272">
        <f t="shared" si="0"/>
        <v>1297412.328305759</v>
      </c>
    </row>
    <row r="41" spans="1:14">
      <c r="A41" s="113" t="s">
        <v>322</v>
      </c>
      <c r="B41" s="871" t="str">
        <f>VLOOKUP(A41,EQUIPOS!A11:D155,3,FALSE)</f>
        <v xml:space="preserve">Retroexcavadora sobre llantas JD 410
</v>
      </c>
      <c r="C41" s="872"/>
      <c r="D41" s="872"/>
      <c r="E41" s="872"/>
      <c r="F41" s="872"/>
      <c r="G41" s="872"/>
      <c r="H41" s="873"/>
      <c r="I41" s="421"/>
      <c r="J41" s="422"/>
      <c r="K41" s="438">
        <f>VLOOKUP(A41,EQUIPOS!A11:D168,4,FALSE)</f>
        <v>96068.305310586089</v>
      </c>
      <c r="L41" s="335"/>
      <c r="M41" s="336">
        <v>0.2</v>
      </c>
      <c r="N41" s="272">
        <f t="shared" si="0"/>
        <v>480341.52655293042</v>
      </c>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N86*M45</f>
        <v>69139.567913614796</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411">
        <f>SUM(N36:N45)</f>
        <v>16594578.966441886</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7" t="s">
        <v>944</v>
      </c>
      <c r="C51" s="868"/>
      <c r="D51" s="868"/>
      <c r="E51" s="868"/>
      <c r="F51" s="868"/>
      <c r="G51" s="868"/>
      <c r="H51" s="868"/>
      <c r="I51" s="902"/>
      <c r="J51" s="315" t="s">
        <v>945</v>
      </c>
      <c r="K51" s="85" t="s">
        <v>946</v>
      </c>
      <c r="L51" s="903" t="s">
        <v>955</v>
      </c>
      <c r="M51" s="902"/>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15673098.434845032</v>
      </c>
      <c r="N52" s="272">
        <f t="shared" ref="N52:N57" si="1">K52*M52</f>
        <v>15673098.434845032</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16218.628558631881</v>
      </c>
      <c r="N53" s="272">
        <f t="shared" si="1"/>
        <v>486558.85675895645</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1516497.5071104914</v>
      </c>
      <c r="N54" s="272">
        <f t="shared" si="1"/>
        <v>3032995.0142209828</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926254.51606595307</v>
      </c>
      <c r="N55" s="272">
        <f t="shared" si="1"/>
        <v>4631272.5803297656</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59099.305380485937</v>
      </c>
      <c r="N56" s="272">
        <f t="shared" si="1"/>
        <v>3545958.3228291562</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39963.370508293054</v>
      </c>
      <c r="N57" s="272">
        <f t="shared" si="1"/>
        <v>479560.44609951664</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2" t="s">
        <v>953</v>
      </c>
      <c r="C63" s="823"/>
      <c r="D63" s="823"/>
      <c r="E63" s="823"/>
      <c r="F63" s="823"/>
      <c r="G63" s="823"/>
      <c r="H63" s="823"/>
      <c r="I63" s="823"/>
      <c r="J63" s="823"/>
      <c r="K63" s="823"/>
      <c r="L63" s="823"/>
      <c r="M63" s="824"/>
      <c r="N63" s="394">
        <f>SUM(N52:N62)</f>
        <v>27849443.65508341</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09">
        <f>VLOOKUP(A68,TRANSPORTE!A5:D117,4,FALSE)</f>
        <v>1071025.3724644671</v>
      </c>
      <c r="M68" s="910"/>
      <c r="N68" s="287">
        <f>K68*L68</f>
        <v>1071025.3724644671</v>
      </c>
    </row>
    <row r="69" spans="1:15">
      <c r="A69" t="s">
        <v>1399</v>
      </c>
      <c r="B69" s="46" t="str">
        <f>VLOOKUP(A69,TRANSPORTE!A5:D117,3,FALSE)</f>
        <v>Pasajes aéreos</v>
      </c>
      <c r="C69" s="47"/>
      <c r="D69" s="47"/>
      <c r="E69" s="47"/>
      <c r="F69" s="47"/>
      <c r="G69" s="47"/>
      <c r="H69" s="311" t="s">
        <v>945</v>
      </c>
      <c r="I69" s="279">
        <v>3</v>
      </c>
      <c r="J69" s="286">
        <v>1</v>
      </c>
      <c r="K69" s="279">
        <f>I69*J69</f>
        <v>3</v>
      </c>
      <c r="L69" s="909">
        <f>VLOOKUP(A69,TRANSPORTE!A5:D117,4,FALSE)</f>
        <v>357252.65382791561</v>
      </c>
      <c r="M69" s="910"/>
      <c r="N69" s="287">
        <f>K69*L69</f>
        <v>1071757.9614837468</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2142783.3339482136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864"/>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8"/>
      <c r="C85" s="899" t="e">
        <f>VLOOKUP(B85,'MANO DE OBRA'!B12:E73,3,FALSE)</f>
        <v>#N/A</v>
      </c>
      <c r="D85" s="899" t="e">
        <f>VLOOKUP(C85,'MANO DE OBRA'!C12:F73,3,FALSE)</f>
        <v>#N/A</v>
      </c>
      <c r="E85" s="899" t="e">
        <f>VLOOKUP(D85,'MANO DE OBRA'!D12:G73,3,FALSE)</f>
        <v>#N/A</v>
      </c>
      <c r="F85" s="899" t="e">
        <f>VLOOKUP(E85,'MANO DE OBRA'!E12:H73,3,FALSE)</f>
        <v>#N/A</v>
      </c>
      <c r="G85" s="899" t="e">
        <f>VLOOKUP(F85,'MANO DE OBRA'!F12:I73,3,FALSE)</f>
        <v>#N/A</v>
      </c>
      <c r="H85" s="899" t="e">
        <f>VLOOKUP(G85,'MANO DE OBRA'!G12:J73,3,FALSE)</f>
        <v>#N/A</v>
      </c>
      <c r="I85" s="470"/>
      <c r="J85" s="471"/>
      <c r="K85" s="472"/>
      <c r="L85" s="979"/>
      <c r="M85" s="979"/>
      <c r="N85" s="473"/>
    </row>
    <row r="86" spans="1:14" ht="15.75" thickBot="1">
      <c r="B86" s="911" t="s">
        <v>953</v>
      </c>
      <c r="C86" s="865"/>
      <c r="D86" s="865"/>
      <c r="E86" s="865"/>
      <c r="F86" s="865"/>
      <c r="G86" s="865"/>
      <c r="H86" s="865"/>
      <c r="I86" s="865"/>
      <c r="J86" s="865"/>
      <c r="K86" s="865"/>
      <c r="L86" s="865"/>
      <c r="M86" s="866"/>
      <c r="N86" s="460">
        <f>SUM(N79:N85)</f>
        <v>691395.67913614796</v>
      </c>
    </row>
    <row r="87" spans="1:14" ht="15.75" thickBot="1">
      <c r="B87" s="33"/>
      <c r="C87" s="34"/>
      <c r="D87" s="34"/>
      <c r="E87" s="34"/>
      <c r="F87" s="34"/>
      <c r="G87" s="34"/>
      <c r="H87" s="34"/>
      <c r="I87" s="34"/>
      <c r="J87" s="34"/>
      <c r="K87" s="34"/>
      <c r="L87" s="34"/>
      <c r="M87" s="34"/>
      <c r="N87" s="35"/>
    </row>
    <row r="88" spans="1:14" ht="15.75" thickBot="1">
      <c r="B88" s="822" t="s">
        <v>967</v>
      </c>
      <c r="C88" s="823"/>
      <c r="D88" s="823"/>
      <c r="E88" s="823"/>
      <c r="F88" s="823"/>
      <c r="G88" s="823"/>
      <c r="H88" s="823"/>
      <c r="I88" s="823"/>
      <c r="J88" s="823"/>
      <c r="K88" s="823"/>
      <c r="L88" s="823"/>
      <c r="M88" s="824"/>
      <c r="N88" s="99">
        <f>N86+N74+N63+N47</f>
        <v>47278201.634609655</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7" t="s">
        <v>969</v>
      </c>
      <c r="C92" s="868"/>
      <c r="D92" s="868"/>
      <c r="E92" s="868"/>
      <c r="F92" s="868"/>
      <c r="G92" s="868"/>
      <c r="H92" s="868"/>
      <c r="I92" s="314"/>
      <c r="J92" s="334"/>
      <c r="K92" s="302" t="s">
        <v>970</v>
      </c>
      <c r="L92" s="869" t="s">
        <v>971</v>
      </c>
      <c r="M92" s="870"/>
      <c r="N92" s="303"/>
    </row>
    <row r="93" spans="1:14">
      <c r="B93" s="855" t="s">
        <v>972</v>
      </c>
      <c r="C93" s="856"/>
      <c r="D93" s="856"/>
      <c r="E93" s="856"/>
      <c r="F93" s="856"/>
      <c r="G93" s="856"/>
      <c r="H93" s="856"/>
      <c r="I93" s="87"/>
      <c r="J93" s="88"/>
      <c r="K93" s="304">
        <v>0.2</v>
      </c>
      <c r="L93" s="857">
        <f>N88*K93</f>
        <v>9455640.3269219305</v>
      </c>
      <c r="M93" s="858"/>
      <c r="N93" s="51"/>
    </row>
    <row r="94" spans="1:14">
      <c r="B94" s="89" t="s">
        <v>973</v>
      </c>
      <c r="C94" s="90"/>
      <c r="D94" s="90"/>
      <c r="E94" s="90"/>
      <c r="F94" s="90"/>
      <c r="G94" s="90"/>
      <c r="H94" s="90"/>
      <c r="I94" s="87"/>
      <c r="J94" s="88"/>
      <c r="K94" s="304">
        <v>0.05</v>
      </c>
      <c r="L94" s="857">
        <f>N88*K94</f>
        <v>2363910.0817304826</v>
      </c>
      <c r="M94" s="858"/>
      <c r="N94" s="51"/>
    </row>
    <row r="95" spans="1:14" ht="15.75" thickBot="1">
      <c r="B95" s="91" t="s">
        <v>974</v>
      </c>
      <c r="C95" s="92"/>
      <c r="D95" s="92"/>
      <c r="E95" s="92"/>
      <c r="F95" s="92"/>
      <c r="G95" s="92"/>
      <c r="H95" s="92"/>
      <c r="I95" s="93"/>
      <c r="J95" s="94"/>
      <c r="K95" s="305">
        <v>0.05</v>
      </c>
      <c r="L95" s="859">
        <f>N88*K95</f>
        <v>2363910.0817304826</v>
      </c>
      <c r="M95" s="860"/>
      <c r="N95" s="51"/>
    </row>
    <row r="96" spans="1:14" ht="15.75" thickBot="1">
      <c r="B96" s="822" t="s">
        <v>953</v>
      </c>
      <c r="C96" s="823"/>
      <c r="D96" s="823"/>
      <c r="E96" s="823"/>
      <c r="F96" s="823"/>
      <c r="G96" s="823"/>
      <c r="H96" s="823"/>
      <c r="I96" s="823"/>
      <c r="J96" s="823"/>
      <c r="K96" s="823"/>
      <c r="L96" s="823"/>
      <c r="M96" s="824"/>
      <c r="N96" s="52">
        <f>L93+L94+L95</f>
        <v>14183460.490382897</v>
      </c>
    </row>
    <row r="97" spans="1:14" ht="15.75" thickBot="1">
      <c r="B97" s="33"/>
      <c r="C97" s="34"/>
      <c r="D97" s="34"/>
      <c r="E97" s="34"/>
      <c r="F97" s="34"/>
      <c r="G97" s="34"/>
      <c r="H97" s="34"/>
      <c r="I97" s="34"/>
      <c r="J97" s="34"/>
      <c r="K97" s="34"/>
      <c r="L97" s="34"/>
      <c r="M97" s="34"/>
      <c r="N97" s="35"/>
    </row>
    <row r="98" spans="1:14" ht="15.75" thickBot="1">
      <c r="A98" t="s">
        <v>2016</v>
      </c>
      <c r="B98" s="822" t="s">
        <v>975</v>
      </c>
      <c r="C98" s="823"/>
      <c r="D98" s="823"/>
      <c r="E98" s="823"/>
      <c r="F98" s="823"/>
      <c r="G98" s="823"/>
      <c r="H98" s="823"/>
      <c r="I98" s="823"/>
      <c r="J98" s="823"/>
      <c r="K98" s="823"/>
      <c r="L98" s="823"/>
      <c r="M98" s="824"/>
      <c r="N98" s="188">
        <f>N88+N96</f>
        <v>61461662.124992549</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5" sqref="N5:N6"/>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8554687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326</v>
      </c>
      <c r="B36" s="871" t="str">
        <f>VLOOKUP(A36,EQUIPOS!A6:D154,3,FALSE)</f>
        <v>Sensor de Impacto para prueba de integridad tipo</v>
      </c>
      <c r="C36" s="872"/>
      <c r="D36" s="872"/>
      <c r="E36" s="872"/>
      <c r="F36" s="872"/>
      <c r="G36" s="872"/>
      <c r="H36" s="873"/>
      <c r="I36" s="267"/>
      <c r="J36" s="268"/>
      <c r="K36" s="269">
        <f>VLOOKUP(A36,EQUIPOS!A6:D163,4,FALSE)</f>
        <v>88600.969027360246</v>
      </c>
      <c r="L36" s="270"/>
      <c r="M36" s="336">
        <v>1</v>
      </c>
      <c r="N36" s="272">
        <f>K36/M36</f>
        <v>88600.969027360246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88600.969027360246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400073.41755476414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488674.3865821244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97734.877316424885</v>
      </c>
      <c r="M84" s="858"/>
      <c r="N84" s="51"/>
    </row>
    <row r="85" spans="1:14">
      <c r="B85" s="89" t="s">
        <v>973</v>
      </c>
      <c r="C85" s="90"/>
      <c r="D85" s="90"/>
      <c r="E85" s="90"/>
      <c r="F85" s="90"/>
      <c r="G85" s="90"/>
      <c r="H85" s="90"/>
      <c r="I85" s="87"/>
      <c r="J85" s="88"/>
      <c r="K85" s="304">
        <v>0.05</v>
      </c>
      <c r="L85" s="857">
        <f>N79*K85</f>
        <v>24433.719329106221</v>
      </c>
      <c r="M85" s="858"/>
      <c r="N85" s="51"/>
    </row>
    <row r="86" spans="1:14" ht="15.75" thickBot="1">
      <c r="B86" s="91" t="s">
        <v>974</v>
      </c>
      <c r="C86" s="92"/>
      <c r="D86" s="92"/>
      <c r="E86" s="92"/>
      <c r="F86" s="92"/>
      <c r="G86" s="92"/>
      <c r="H86" s="92"/>
      <c r="I86" s="93"/>
      <c r="J86" s="94"/>
      <c r="K86" s="305">
        <v>0.05</v>
      </c>
      <c r="L86" s="859">
        <f>N79*K86</f>
        <v>24433.719329106221</v>
      </c>
      <c r="M86" s="860"/>
      <c r="N86" s="51"/>
    </row>
    <row r="87" spans="1:14" ht="15.75" thickBot="1">
      <c r="B87" s="822" t="s">
        <v>953</v>
      </c>
      <c r="C87" s="823"/>
      <c r="D87" s="823"/>
      <c r="E87" s="823"/>
      <c r="F87" s="823"/>
      <c r="G87" s="823"/>
      <c r="H87" s="823"/>
      <c r="I87" s="823"/>
      <c r="J87" s="823"/>
      <c r="K87" s="823"/>
      <c r="L87" s="823"/>
      <c r="M87" s="824"/>
      <c r="N87" s="52">
        <f>L84+L85+L86</f>
        <v>146602.31597463731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635276.70255676168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320</v>
      </c>
      <c r="B36" s="871" t="str">
        <f>VLOOKUP(A36,EQUIPOS!A6:D154,3,FALSE)</f>
        <v>Retroexcavadora sobre llantas, motor 62HP, Profundidad de excavación de 5.41 metros.</v>
      </c>
      <c r="C36" s="872"/>
      <c r="D36" s="872"/>
      <c r="E36" s="872"/>
      <c r="F36" s="872"/>
      <c r="G36" s="872"/>
      <c r="H36" s="873"/>
      <c r="I36" s="267"/>
      <c r="J36" s="268"/>
      <c r="K36" s="269">
        <f>VLOOKUP(A36,EQUIPOS!A6:D163,4,FALSE)</f>
        <v>96068.305310586089</v>
      </c>
      <c r="L36" s="270"/>
      <c r="M36" s="336">
        <v>10</v>
      </c>
      <c r="N36" s="272">
        <f>K36/M36</f>
        <v>9606.8305310586093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336.34905451801001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9943.1795855766195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75686.933273615447</v>
      </c>
      <c r="N48" s="272">
        <f>K48*M48</f>
        <v>37002.500711545334</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18656.829051946206</v>
      </c>
      <c r="N49" s="272">
        <f>K49*M49</f>
        <v>24875.772069261606</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4800.2898612108465</v>
      </c>
      <c r="N50" s="272">
        <f>K50*M50</f>
        <v>7200.4347918162694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69078.707572623214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3363.4905451800996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82385.377703379942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16477.075540675989</v>
      </c>
      <c r="M84" s="858"/>
      <c r="N84" s="51"/>
    </row>
    <row r="85" spans="1:14">
      <c r="B85" s="89" t="s">
        <v>973</v>
      </c>
      <c r="C85" s="90"/>
      <c r="D85" s="90"/>
      <c r="E85" s="90"/>
      <c r="F85" s="90"/>
      <c r="G85" s="90"/>
      <c r="H85" s="90"/>
      <c r="I85" s="87"/>
      <c r="J85" s="88"/>
      <c r="K85" s="304">
        <v>0.05</v>
      </c>
      <c r="L85" s="857">
        <f>N79*K85</f>
        <v>4119.2688851689973</v>
      </c>
      <c r="M85" s="858"/>
      <c r="N85" s="51"/>
    </row>
    <row r="86" spans="1:14" ht="15.75" thickBot="1">
      <c r="B86" s="91" t="s">
        <v>974</v>
      </c>
      <c r="C86" s="92"/>
      <c r="D86" s="92"/>
      <c r="E86" s="92"/>
      <c r="F86" s="92"/>
      <c r="G86" s="92"/>
      <c r="H86" s="92"/>
      <c r="I86" s="93"/>
      <c r="J86" s="94"/>
      <c r="K86" s="305">
        <v>0.05</v>
      </c>
      <c r="L86" s="859">
        <f>N79*K86</f>
        <v>4119.2688851689973</v>
      </c>
      <c r="M86" s="860"/>
      <c r="N86" s="51"/>
    </row>
    <row r="87" spans="1:14" ht="15.75" thickBot="1">
      <c r="B87" s="822" t="s">
        <v>953</v>
      </c>
      <c r="C87" s="823"/>
      <c r="D87" s="823"/>
      <c r="E87" s="823"/>
      <c r="F87" s="823"/>
      <c r="G87" s="823"/>
      <c r="H87" s="823"/>
      <c r="I87" s="823"/>
      <c r="J87" s="823"/>
      <c r="K87" s="823"/>
      <c r="L87" s="823"/>
      <c r="M87" s="824"/>
      <c r="N87" s="52">
        <f>L84+L85+L86</f>
        <v>24715.613311013982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107100.99101439392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204</v>
      </c>
      <c r="B36" s="871" t="str">
        <f>VLOOKUP(A36,EQUIPOS!A6:D154,3,FALSE)</f>
        <v xml:space="preserve">Equipo de soldadura 250 AMP
</v>
      </c>
      <c r="C36" s="872"/>
      <c r="D36" s="872"/>
      <c r="E36" s="872"/>
      <c r="F36" s="872"/>
      <c r="G36" s="872"/>
      <c r="H36" s="873"/>
      <c r="I36" s="267"/>
      <c r="J36" s="268"/>
      <c r="K36" s="269">
        <f>VLOOKUP(A36,EQUIPOS!A6:D163,4,FALSE)</f>
        <v>14822.328648215491</v>
      </c>
      <c r="L36" s="270"/>
      <c r="M36" s="336">
        <v>10</v>
      </c>
      <c r="N36" s="272">
        <f>K36/M36</f>
        <v>1482.2328648215491</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96068.305310586089</v>
      </c>
      <c r="L37" s="335"/>
      <c r="M37" s="336">
        <v>10</v>
      </c>
      <c r="N37" s="272">
        <f>K37/M37</f>
        <v>9606.8305310586093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402.04310903601998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11491.106504916179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11501.95266961714</v>
      </c>
      <c r="N48" s="272">
        <f>K48*M48</f>
        <v>379.56443809736561</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83178.689648176485</v>
      </c>
      <c r="N49" s="272">
        <f>K49*M49</f>
        <v>249536.06894452946</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919.05561832247326</v>
      </c>
      <c r="N50" s="272">
        <f>K50*M50</f>
        <v>9190.5561832247331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259106.18956585153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4020.4310903601995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274617.7271611279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54923.545432225583</v>
      </c>
      <c r="M84" s="858"/>
      <c r="N84" s="51"/>
    </row>
    <row r="85" spans="1:14">
      <c r="B85" s="89" t="s">
        <v>973</v>
      </c>
      <c r="C85" s="90"/>
      <c r="D85" s="90"/>
      <c r="E85" s="90"/>
      <c r="F85" s="90"/>
      <c r="G85" s="90"/>
      <c r="H85" s="90"/>
      <c r="I85" s="87"/>
      <c r="J85" s="88"/>
      <c r="K85" s="304">
        <v>0.05</v>
      </c>
      <c r="L85" s="857">
        <f>N79*K85</f>
        <v>13730.886358056396</v>
      </c>
      <c r="M85" s="858"/>
      <c r="N85" s="51"/>
    </row>
    <row r="86" spans="1:14" ht="15.75" thickBot="1">
      <c r="B86" s="91" t="s">
        <v>974</v>
      </c>
      <c r="C86" s="92"/>
      <c r="D86" s="92"/>
      <c r="E86" s="92"/>
      <c r="F86" s="92"/>
      <c r="G86" s="92"/>
      <c r="H86" s="92"/>
      <c r="I86" s="93"/>
      <c r="J86" s="94"/>
      <c r="K86" s="305">
        <v>0.05</v>
      </c>
      <c r="L86" s="859">
        <f>N79*K86</f>
        <v>13730.886358056396</v>
      </c>
      <c r="M86" s="860"/>
      <c r="N86" s="51"/>
    </row>
    <row r="87" spans="1:14" ht="15.75" thickBot="1">
      <c r="B87" s="822" t="s">
        <v>953</v>
      </c>
      <c r="C87" s="823"/>
      <c r="D87" s="823"/>
      <c r="E87" s="823"/>
      <c r="F87" s="823"/>
      <c r="G87" s="823"/>
      <c r="H87" s="823"/>
      <c r="I87" s="823"/>
      <c r="J87" s="823"/>
      <c r="K87" s="823"/>
      <c r="L87" s="823"/>
      <c r="M87" s="824"/>
      <c r="N87" s="52">
        <f>L84+L85+L86</f>
        <v>82385.318148338367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357003.04530946625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597758.34415475791</v>
      </c>
      <c r="L36" s="270"/>
      <c r="M36" s="336">
        <v>2</v>
      </c>
      <c r="N36" s="272">
        <f>K36/M36</f>
        <v>298879.17207737896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4716.7655451800993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303595.93762255908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3416.724416351783</v>
      </c>
      <c r="N48" s="272">
        <f>K48*M48</f>
        <v>95668.283657849926</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459432.65987369261</v>
      </c>
      <c r="N49" s="272">
        <f>K49*M49</f>
        <v>160801.4309557924</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8893.079504411824</v>
      </c>
      <c r="N50" s="272">
        <f>K50*M50</f>
        <v>26679.238513235472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283148.95312687778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1837.2993625435661</v>
      </c>
      <c r="M60" s="910"/>
      <c r="N60" s="287">
        <f>K60*L60</f>
        <v>643.05477689024804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643.05477689024804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47167.655451800994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634555.60097812803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126911.12019562561</v>
      </c>
      <c r="M84" s="858"/>
      <c r="N84" s="51"/>
    </row>
    <row r="85" spans="1:14">
      <c r="B85" s="89" t="s">
        <v>973</v>
      </c>
      <c r="C85" s="90"/>
      <c r="D85" s="90"/>
      <c r="E85" s="90"/>
      <c r="F85" s="90"/>
      <c r="G85" s="90"/>
      <c r="H85" s="90"/>
      <c r="I85" s="87"/>
      <c r="J85" s="88"/>
      <c r="K85" s="304">
        <v>0.05</v>
      </c>
      <c r="L85" s="857">
        <f>N79*K85</f>
        <v>31727.780048906403</v>
      </c>
      <c r="M85" s="858"/>
      <c r="N85" s="51"/>
    </row>
    <row r="86" spans="1:14" ht="15.75" thickBot="1">
      <c r="B86" s="91" t="s">
        <v>974</v>
      </c>
      <c r="C86" s="92"/>
      <c r="D86" s="92"/>
      <c r="E86" s="92"/>
      <c r="F86" s="92"/>
      <c r="G86" s="92"/>
      <c r="H86" s="92"/>
      <c r="I86" s="93"/>
      <c r="J86" s="94"/>
      <c r="K86" s="305">
        <v>0.05</v>
      </c>
      <c r="L86" s="859">
        <f>N79*K86</f>
        <v>31727.780048906403</v>
      </c>
      <c r="M86" s="860"/>
      <c r="N86" s="51"/>
    </row>
    <row r="87" spans="1:14" ht="15.75" thickBot="1">
      <c r="B87" s="822" t="s">
        <v>953</v>
      </c>
      <c r="C87" s="823"/>
      <c r="D87" s="823"/>
      <c r="E87" s="823"/>
      <c r="F87" s="823"/>
      <c r="G87" s="823"/>
      <c r="H87" s="823"/>
      <c r="I87" s="823"/>
      <c r="J87" s="823"/>
      <c r="K87" s="823"/>
      <c r="L87" s="823"/>
      <c r="M87" s="824"/>
      <c r="N87" s="52">
        <f>L84+L85+L86</f>
        <v>190366.6802934384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824922.2812715664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597758.34415475791</v>
      </c>
      <c r="L36" s="270"/>
      <c r="M36" s="336">
        <v>2</v>
      </c>
      <c r="N36" s="272">
        <f>K36/M36</f>
        <v>298879.17207737896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4716.7655451800993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303595.93762255908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3416.724416351783</v>
      </c>
      <c r="N48" s="272">
        <f>K48*M48</f>
        <v>95668.283657849926</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508585.91682538635</v>
      </c>
      <c r="N49" s="272">
        <f>K49*M49</f>
        <v>178005.07088888521</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8893.079504411824</v>
      </c>
      <c r="N50" s="272">
        <f>K50*M50</f>
        <v>17786.159008823648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291459.51355555875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1837.2993625435661</v>
      </c>
      <c r="M60" s="910"/>
      <c r="N60" s="287">
        <f>K60*L60</f>
        <v>643.05477689024804</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643.05477689024804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47167.655451800994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642866.16140680911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128573.23228136182</v>
      </c>
      <c r="M84" s="858"/>
      <c r="N84" s="51"/>
    </row>
    <row r="85" spans="1:14">
      <c r="B85" s="89" t="s">
        <v>973</v>
      </c>
      <c r="C85" s="90"/>
      <c r="D85" s="90"/>
      <c r="E85" s="90"/>
      <c r="F85" s="90"/>
      <c r="G85" s="90"/>
      <c r="H85" s="90"/>
      <c r="I85" s="87"/>
      <c r="J85" s="88"/>
      <c r="K85" s="304">
        <v>0.05</v>
      </c>
      <c r="L85" s="857">
        <f>N79*K85</f>
        <v>32143.308070340456</v>
      </c>
      <c r="M85" s="858"/>
      <c r="N85" s="51"/>
    </row>
    <row r="86" spans="1:14" ht="15.75" thickBot="1">
      <c r="B86" s="91" t="s">
        <v>974</v>
      </c>
      <c r="C86" s="92"/>
      <c r="D86" s="92"/>
      <c r="E86" s="92"/>
      <c r="F86" s="92"/>
      <c r="G86" s="92"/>
      <c r="H86" s="92"/>
      <c r="I86" s="93"/>
      <c r="J86" s="94"/>
      <c r="K86" s="305">
        <v>0.05</v>
      </c>
      <c r="L86" s="859">
        <f>N79*K86</f>
        <v>32143.308070340456</v>
      </c>
      <c r="M86" s="860"/>
      <c r="N86" s="51"/>
    </row>
    <row r="87" spans="1:14" ht="15.75" thickBot="1">
      <c r="B87" s="822" t="s">
        <v>953</v>
      </c>
      <c r="C87" s="823"/>
      <c r="D87" s="823"/>
      <c r="E87" s="823"/>
      <c r="F87" s="823"/>
      <c r="G87" s="823"/>
      <c r="H87" s="823"/>
      <c r="I87" s="823"/>
      <c r="J87" s="823"/>
      <c r="K87" s="823"/>
      <c r="L87" s="823"/>
      <c r="M87" s="824"/>
      <c r="N87" s="52">
        <f>L84+L85+L86</f>
        <v>192859.84842204273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835726.00982885179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195</v>
      </c>
      <c r="B36" s="871" t="str">
        <f>VLOOKUP(A36,EQUIPOS!A6:D154,3,FALSE)</f>
        <v xml:space="preserve">Equipo de oxicorte, Capacidad de corte: hasta 6´´ (152mm) </v>
      </c>
      <c r="C36" s="872"/>
      <c r="D36" s="872"/>
      <c r="E36" s="872"/>
      <c r="F36" s="872"/>
      <c r="G36" s="872"/>
      <c r="H36" s="873"/>
      <c r="I36" s="267"/>
      <c r="J36" s="268"/>
      <c r="K36" s="269">
        <f>VLOOKUP(A36,EQUIPOS!A6:D163,4,FALSE)</f>
        <v>15764.847500471406</v>
      </c>
      <c r="L36" s="270"/>
      <c r="M36" s="336">
        <v>1.1299999999999999</v>
      </c>
      <c r="N36" s="272">
        <f>K36/M36</f>
        <v>13951.19247829328</v>
      </c>
    </row>
    <row r="37" spans="1:14">
      <c r="A37" s="113" t="s">
        <v>332</v>
      </c>
      <c r="B37" s="871" t="str">
        <f>VLOOKUP(A37,EQUIPOS!A7:D154,3,FALSE)</f>
        <v xml:space="preserve">Taladro de 1/2´´, pulidora, lijadora y circular
</v>
      </c>
      <c r="C37" s="872"/>
      <c r="D37" s="872"/>
      <c r="E37" s="872"/>
      <c r="F37" s="872"/>
      <c r="G37" s="872"/>
      <c r="H37" s="873"/>
      <c r="I37" s="421"/>
      <c r="J37" s="422"/>
      <c r="K37" s="269">
        <f>VLOOKUP(A37,EQUIPOS!A7:D164,4,FALSE)</f>
        <v>2668.5640364051692</v>
      </c>
      <c r="L37" s="335"/>
      <c r="M37" s="336">
        <v>0.53</v>
      </c>
      <c r="N37" s="272">
        <f>K37/M37</f>
        <v>5035.0264837833374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2680.2873935734665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21666.506355650086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68550.736707817414</v>
      </c>
      <c r="N48" s="272">
        <f>K48*M48</f>
        <v>1371.0147341563484</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13536.609153089155</v>
      </c>
      <c r="N49" s="272">
        <f>K49*M49</f>
        <v>6768.3045765445777</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63121.517344665612</v>
      </c>
      <c r="N50" s="272">
        <f>K50*M50</f>
        <v>5049.7213875732486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13189.040698274175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26802.873935734664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61658.420989658924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12331.684197931785</v>
      </c>
      <c r="M84" s="858"/>
      <c r="N84" s="51"/>
    </row>
    <row r="85" spans="1:14">
      <c r="B85" s="89" t="s">
        <v>973</v>
      </c>
      <c r="C85" s="90"/>
      <c r="D85" s="90"/>
      <c r="E85" s="90"/>
      <c r="F85" s="90"/>
      <c r="G85" s="90"/>
      <c r="H85" s="90"/>
      <c r="I85" s="87"/>
      <c r="J85" s="88"/>
      <c r="K85" s="304">
        <v>0.05</v>
      </c>
      <c r="L85" s="857">
        <f>N79*K85</f>
        <v>3082.9210494829463</v>
      </c>
      <c r="M85" s="858"/>
      <c r="N85" s="51"/>
    </row>
    <row r="86" spans="1:14" ht="15.75" thickBot="1">
      <c r="B86" s="91" t="s">
        <v>974</v>
      </c>
      <c r="C86" s="92"/>
      <c r="D86" s="92"/>
      <c r="E86" s="92"/>
      <c r="F86" s="92"/>
      <c r="G86" s="92"/>
      <c r="H86" s="92"/>
      <c r="I86" s="93"/>
      <c r="J86" s="94"/>
      <c r="K86" s="305">
        <v>0.05</v>
      </c>
      <c r="L86" s="859">
        <f>N79*K86</f>
        <v>3082.9210494829463</v>
      </c>
      <c r="M86" s="860"/>
      <c r="N86" s="51"/>
    </row>
    <row r="87" spans="1:14" ht="15.75" thickBot="1">
      <c r="B87" s="822" t="s">
        <v>953</v>
      </c>
      <c r="C87" s="823"/>
      <c r="D87" s="823"/>
      <c r="E87" s="823"/>
      <c r="F87" s="823"/>
      <c r="G87" s="823"/>
      <c r="H87" s="823"/>
      <c r="I87" s="823"/>
      <c r="J87" s="823"/>
      <c r="K87" s="823"/>
      <c r="L87" s="823"/>
      <c r="M87" s="824"/>
      <c r="N87" s="52">
        <f>L84+L85+L86</f>
        <v>18497.526296897679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80155.947286556606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22778.862614754522</v>
      </c>
      <c r="L36" s="270"/>
      <c r="M36" s="336">
        <v>12</v>
      </c>
      <c r="N36" s="272">
        <f t="shared" ref="N36:N42" si="0">K36/M36</f>
        <v>1898.2385512295434</v>
      </c>
    </row>
    <row r="37" spans="1:14">
      <c r="A37" s="113" t="s">
        <v>288</v>
      </c>
      <c r="B37" s="871" t="str">
        <f>VLOOKUP(A37,EQUIPOS!A7:D154,3,FALSE)</f>
        <v xml:space="preserve">Planta eléctrica </v>
      </c>
      <c r="C37" s="872"/>
      <c r="D37" s="872"/>
      <c r="E37" s="872"/>
      <c r="F37" s="872"/>
      <c r="G37" s="872"/>
      <c r="H37" s="873"/>
      <c r="I37" s="267"/>
      <c r="J37" s="268"/>
      <c r="K37" s="269">
        <f>VLOOKUP(A37,EQUIPOS!A7:D164,4,FALSE)</f>
        <v>13641.28337879536</v>
      </c>
      <c r="L37" s="270"/>
      <c r="M37" s="336">
        <v>1.3</v>
      </c>
      <c r="N37" s="272">
        <f t="shared" si="0"/>
        <v>10493.294906765661</v>
      </c>
    </row>
    <row r="38" spans="1:14">
      <c r="A38" s="113" t="s">
        <v>125</v>
      </c>
      <c r="B38" s="871" t="str">
        <f>VLOOKUP(A38,EQUIPOS!A8:D154,3,FALSE)</f>
        <v>Bomba para gato de tensionamiento</v>
      </c>
      <c r="C38" s="872"/>
      <c r="D38" s="872"/>
      <c r="E38" s="872"/>
      <c r="F38" s="872"/>
      <c r="G38" s="872"/>
      <c r="H38" s="873"/>
      <c r="I38" s="267"/>
      <c r="J38" s="268"/>
      <c r="K38" s="269">
        <f>VLOOKUP(A38,EQUIPOS!A8:D165,4,FALSE)</f>
        <v>39863.009575820419</v>
      </c>
      <c r="L38" s="270"/>
      <c r="M38" s="336">
        <v>12</v>
      </c>
      <c r="N38" s="272">
        <f t="shared" si="0"/>
        <v>3321.9174646517017</v>
      </c>
    </row>
    <row r="39" spans="1:14">
      <c r="A39" s="113" t="s">
        <v>180</v>
      </c>
      <c r="B39" s="871" t="str">
        <f>VLOOKUP(A39,EQUIPOS!A9:D154,3,FALSE)</f>
        <v>Compresor 120 HP, con martillo.</v>
      </c>
      <c r="C39" s="872"/>
      <c r="D39" s="872"/>
      <c r="E39" s="872"/>
      <c r="F39" s="872"/>
      <c r="G39" s="872"/>
      <c r="H39" s="873"/>
      <c r="I39" s="267"/>
      <c r="J39" s="268"/>
      <c r="K39" s="269">
        <f>VLOOKUP(A39,EQUIPOS!A9:D166,4,FALSE)</f>
        <v>106742.56145620678</v>
      </c>
      <c r="L39" s="270"/>
      <c r="M39" s="336">
        <v>1.3</v>
      </c>
      <c r="N39" s="272">
        <f t="shared" si="0"/>
        <v>82109.662658620597</v>
      </c>
    </row>
    <row r="40" spans="1:14">
      <c r="A40" s="113" t="s">
        <v>197</v>
      </c>
      <c r="B40" s="871" t="str">
        <f>VLOOKUP(A40,EQUIPOS!A10:D154,3,FALSE)</f>
        <v>Equipo de perforación (TRACKDRILL), potencia 40 HP, 2100 golpes / minuto</v>
      </c>
      <c r="C40" s="872"/>
      <c r="D40" s="872"/>
      <c r="E40" s="872"/>
      <c r="F40" s="872"/>
      <c r="G40" s="872"/>
      <c r="H40" s="873"/>
      <c r="I40" s="267"/>
      <c r="J40" s="268"/>
      <c r="K40" s="269">
        <f>VLOOKUP(A40,EQUIPOS!A10:D167,4,FALSE)</f>
        <v>139405.78526180607</v>
      </c>
      <c r="L40" s="270"/>
      <c r="M40" s="336">
        <v>1.3</v>
      </c>
      <c r="N40" s="272">
        <f t="shared" si="0"/>
        <v>107235.21943215851</v>
      </c>
    </row>
    <row r="41" spans="1:14">
      <c r="A41" s="113" t="s">
        <v>195</v>
      </c>
      <c r="B41" s="871" t="str">
        <f>VLOOKUP(A41,EQUIPOS!A11:D155,3,FALSE)</f>
        <v xml:space="preserve">Equipo de oxicorte, Capacidad de corte: hasta 6´´ (152mm) </v>
      </c>
      <c r="C41" s="872"/>
      <c r="D41" s="872"/>
      <c r="E41" s="872"/>
      <c r="F41" s="872"/>
      <c r="G41" s="872"/>
      <c r="H41" s="873"/>
      <c r="I41" s="267"/>
      <c r="J41" s="268"/>
      <c r="K41" s="269">
        <f>VLOOKUP(A41,EQUIPOS!A11:D168,4,FALSE)</f>
        <v>15764.847500471406</v>
      </c>
      <c r="L41" s="270"/>
      <c r="M41" s="336">
        <v>15</v>
      </c>
      <c r="N41" s="272">
        <f t="shared" si="0"/>
        <v>1050.9898333647604</v>
      </c>
    </row>
    <row r="42" spans="1:14">
      <c r="A42" s="113" t="s">
        <v>240</v>
      </c>
      <c r="B42" s="871" t="str">
        <f>VLOOKUP(A42,EQUIPOS!A12:D156,3,FALSE)</f>
        <v>Gato para tensionamiento, fuerza Max 200 ton, área de tensión 314 cm2.</v>
      </c>
      <c r="C42" s="872"/>
      <c r="D42" s="872"/>
      <c r="E42" s="872"/>
      <c r="F42" s="872"/>
      <c r="G42" s="872"/>
      <c r="H42" s="873"/>
      <c r="I42" s="267"/>
      <c r="J42" s="268"/>
      <c r="K42" s="269">
        <f>VLOOKUP(A42,EQUIPOS!A12:D169,4,FALSE)</f>
        <v>160113.84218431017</v>
      </c>
      <c r="L42" s="270"/>
      <c r="M42" s="336">
        <v>12</v>
      </c>
      <c r="N42" s="272">
        <f t="shared" si="0"/>
        <v>13342.820182025847</v>
      </c>
    </row>
    <row r="43" spans="1:14">
      <c r="A43" s="113"/>
      <c r="B43" s="871"/>
      <c r="C43" s="872"/>
      <c r="D43" s="872"/>
      <c r="E43" s="872"/>
      <c r="F43" s="872"/>
      <c r="G43" s="872"/>
      <c r="H43" s="873"/>
      <c r="I43" s="421"/>
      <c r="J43" s="422"/>
      <c r="K43" s="269"/>
      <c r="L43" s="335"/>
      <c r="M43" s="336"/>
      <c r="N43" s="272"/>
    </row>
    <row r="44" spans="1:14">
      <c r="A44" s="113"/>
      <c r="B44" s="871"/>
      <c r="C44" s="872"/>
      <c r="D44" s="872"/>
      <c r="E44" s="872"/>
      <c r="F44" s="872"/>
      <c r="G44" s="872"/>
      <c r="H44" s="873"/>
      <c r="I44" s="328"/>
      <c r="J44" s="330"/>
      <c r="K44" s="269"/>
      <c r="L44" s="423"/>
      <c r="M44" s="424"/>
      <c r="N44" s="272"/>
    </row>
    <row r="45" spans="1:14">
      <c r="B45" s="871"/>
      <c r="C45" s="872"/>
      <c r="D45" s="872"/>
      <c r="E45" s="872"/>
      <c r="F45" s="872"/>
      <c r="G45" s="872"/>
      <c r="H45" s="873"/>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223585.76309832447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5002.297720880023</v>
      </c>
      <c r="N54" s="272">
        <f>K54*M54</f>
        <v>1000.4595441760047</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5529.5592835421421</v>
      </c>
      <c r="N55" s="272">
        <f t="shared" ref="N55:N67" si="1">K55*M55</f>
        <v>30578.462837988049</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41087.192348534103</v>
      </c>
      <c r="N56" s="272">
        <f t="shared" si="1"/>
        <v>328.69753878827282</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28801.739167265081</v>
      </c>
      <c r="N57" s="272">
        <f t="shared" si="1"/>
        <v>633.63826167983177</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903.82898037549126</v>
      </c>
      <c r="N58" s="272">
        <f t="shared" si="1"/>
        <v>271.14869411264738</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1305.4193919858817</v>
      </c>
      <c r="N59" s="272">
        <f t="shared" si="1"/>
        <v>130.54193919858818</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19412.282591158586</v>
      </c>
      <c r="N60" s="272">
        <f t="shared" si="1"/>
        <v>9706.141295579293</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76707.928784456977</v>
      </c>
      <c r="N61" s="272">
        <f t="shared" si="1"/>
        <v>7670.7928784456981</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1129.4418962128632</v>
      </c>
      <c r="N62" s="272">
        <f t="shared" si="1"/>
        <v>11294.418962128631</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18471.081010981205</v>
      </c>
      <c r="N63" s="272">
        <f t="shared" si="1"/>
        <v>18471.081010981205</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12000.320147261671</v>
      </c>
      <c r="N64" s="272">
        <f t="shared" si="1"/>
        <v>6000.1600736308355</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11461.164181433196</v>
      </c>
      <c r="N65" s="272">
        <f t="shared" si="1"/>
        <v>6303.6402997882587</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4800.2898612108465</v>
      </c>
      <c r="N66" s="272">
        <f t="shared" si="1"/>
        <v>240.01449306054235</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3171.268087605768</v>
      </c>
      <c r="N67" s="272">
        <f t="shared" si="1"/>
        <v>3171.268087605768</v>
      </c>
    </row>
    <row r="68" spans="1:14" ht="15.75" thickBot="1">
      <c r="B68" s="43"/>
      <c r="C68" s="310"/>
      <c r="D68" s="310"/>
      <c r="E68" s="310"/>
      <c r="F68" s="310"/>
      <c r="G68" s="310"/>
      <c r="H68" s="310"/>
      <c r="I68" s="310"/>
      <c r="J68" s="435"/>
      <c r="K68" s="126"/>
      <c r="L68" s="325"/>
      <c r="M68" s="402"/>
      <c r="N68" s="272"/>
    </row>
    <row r="69" spans="1:14" ht="15.75" thickBot="1">
      <c r="B69" s="822" t="s">
        <v>953</v>
      </c>
      <c r="C69" s="823"/>
      <c r="D69" s="823"/>
      <c r="E69" s="823"/>
      <c r="F69" s="823"/>
      <c r="G69" s="823"/>
      <c r="H69" s="823"/>
      <c r="I69" s="823"/>
      <c r="J69" s="823"/>
      <c r="K69" s="823"/>
      <c r="L69" s="823"/>
      <c r="M69" s="824"/>
      <c r="N69" s="394">
        <f>SUM(N54:N68)</f>
        <v>95800.465917163616</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8" t="s">
        <v>961</v>
      </c>
      <c r="M73" s="887"/>
      <c r="N73" s="76" t="s">
        <v>951</v>
      </c>
    </row>
    <row r="74" spans="1:14">
      <c r="B74" s="46"/>
      <c r="C74" s="317"/>
      <c r="D74" s="317"/>
      <c r="E74" s="317"/>
      <c r="F74" s="317"/>
      <c r="G74" s="317"/>
      <c r="H74" s="311"/>
      <c r="I74" s="279"/>
      <c r="J74" s="286"/>
      <c r="K74" s="279"/>
      <c r="L74" s="909"/>
      <c r="M74" s="910"/>
      <c r="N74" s="287"/>
    </row>
    <row r="75" spans="1:14">
      <c r="B75" s="46"/>
      <c r="C75" s="47"/>
      <c r="D75" s="47"/>
      <c r="E75" s="47"/>
      <c r="F75" s="47"/>
      <c r="G75" s="47"/>
      <c r="H75" s="311"/>
      <c r="I75" s="279"/>
      <c r="J75" s="286"/>
      <c r="K75" s="279"/>
      <c r="L75" s="909"/>
      <c r="M75" s="910"/>
      <c r="N75" s="287"/>
    </row>
    <row r="76" spans="1:14">
      <c r="B76" s="46"/>
      <c r="C76" s="47"/>
      <c r="D76" s="47"/>
      <c r="E76" s="47"/>
      <c r="F76" s="47"/>
      <c r="G76" s="47"/>
      <c r="H76" s="311"/>
      <c r="I76" s="279"/>
      <c r="J76" s="286"/>
      <c r="K76" s="279"/>
      <c r="L76" s="909"/>
      <c r="M76" s="910"/>
      <c r="N76" s="287"/>
    </row>
    <row r="77" spans="1:14">
      <c r="B77" s="46"/>
      <c r="C77" s="47"/>
      <c r="D77" s="47"/>
      <c r="E77" s="47"/>
      <c r="F77" s="47"/>
      <c r="G77" s="47"/>
      <c r="H77" s="311"/>
      <c r="I77" s="279"/>
      <c r="J77" s="286"/>
      <c r="K77" s="279"/>
      <c r="L77" s="909"/>
      <c r="M77" s="91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0"/>
      <c r="M79" s="901"/>
      <c r="N79" s="127"/>
    </row>
    <row r="80" spans="1:14" ht="15.75" thickBot="1">
      <c r="B80" s="911" t="s">
        <v>953</v>
      </c>
      <c r="C80" s="865"/>
      <c r="D80" s="865"/>
      <c r="E80" s="865"/>
      <c r="F80" s="865"/>
      <c r="G80" s="865"/>
      <c r="H80" s="865"/>
      <c r="I80" s="865"/>
      <c r="J80" s="865"/>
      <c r="K80" s="865"/>
      <c r="L80" s="865"/>
      <c r="M80" s="866"/>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1" t="s">
        <v>963</v>
      </c>
      <c r="C84" s="862"/>
      <c r="D84" s="862"/>
      <c r="E84" s="862"/>
      <c r="F84" s="862"/>
      <c r="G84" s="862"/>
      <c r="H84" s="862"/>
      <c r="I84" s="73" t="s">
        <v>964</v>
      </c>
      <c r="J84" s="75" t="s">
        <v>1410</v>
      </c>
      <c r="K84" s="74" t="s">
        <v>966</v>
      </c>
      <c r="L84" s="863" t="s">
        <v>950</v>
      </c>
      <c r="M84" s="864"/>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8"/>
      <c r="C90" s="899"/>
      <c r="D90" s="899"/>
      <c r="E90" s="899"/>
      <c r="F90" s="899"/>
      <c r="G90" s="899"/>
      <c r="H90" s="899"/>
      <c r="I90" s="126"/>
      <c r="J90" s="126"/>
      <c r="K90" s="126"/>
      <c r="L90" s="912"/>
      <c r="M90" s="912"/>
      <c r="N90" s="45"/>
    </row>
    <row r="91" spans="1:15" ht="15.75" thickBot="1">
      <c r="B91" s="911" t="s">
        <v>953</v>
      </c>
      <c r="C91" s="865"/>
      <c r="D91" s="865"/>
      <c r="E91" s="865"/>
      <c r="F91" s="865"/>
      <c r="G91" s="865"/>
      <c r="H91" s="865"/>
      <c r="I91" s="865"/>
      <c r="J91" s="865"/>
      <c r="K91" s="865"/>
      <c r="L91" s="865"/>
      <c r="M91" s="866"/>
      <c r="N91" s="301">
        <f>SUM(N85:N90)</f>
        <v>41336.200695078456</v>
      </c>
    </row>
    <row r="92" spans="1:15" ht="15.75" thickBot="1">
      <c r="B92" s="33"/>
      <c r="C92" s="34"/>
      <c r="D92" s="34"/>
      <c r="E92" s="34"/>
      <c r="F92" s="34"/>
      <c r="G92" s="34"/>
      <c r="H92" s="34"/>
      <c r="I92" s="34"/>
      <c r="J92" s="34"/>
      <c r="K92" s="34"/>
      <c r="L92" s="34"/>
      <c r="M92" s="34"/>
      <c r="N92" s="35"/>
    </row>
    <row r="93" spans="1:15" ht="15.75" thickBot="1">
      <c r="B93" s="822" t="s">
        <v>967</v>
      </c>
      <c r="C93" s="823"/>
      <c r="D93" s="823"/>
      <c r="E93" s="823"/>
      <c r="F93" s="823"/>
      <c r="G93" s="823"/>
      <c r="H93" s="823"/>
      <c r="I93" s="823"/>
      <c r="J93" s="823"/>
      <c r="K93" s="823"/>
      <c r="L93" s="823"/>
      <c r="M93" s="824"/>
      <c r="N93" s="99">
        <f>N49+N69+N80+N91</f>
        <v>360722.42971056653</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7" t="s">
        <v>969</v>
      </c>
      <c r="C97" s="868"/>
      <c r="D97" s="868"/>
      <c r="E97" s="868"/>
      <c r="F97" s="868"/>
      <c r="G97" s="868"/>
      <c r="H97" s="868"/>
      <c r="I97" s="314"/>
      <c r="J97" s="334"/>
      <c r="K97" s="302" t="s">
        <v>970</v>
      </c>
      <c r="L97" s="869" t="s">
        <v>971</v>
      </c>
      <c r="M97" s="870"/>
      <c r="N97" s="303"/>
    </row>
    <row r="98" spans="1:14">
      <c r="B98" s="855" t="s">
        <v>972</v>
      </c>
      <c r="C98" s="856"/>
      <c r="D98" s="856"/>
      <c r="E98" s="856"/>
      <c r="F98" s="856"/>
      <c r="G98" s="856"/>
      <c r="H98" s="856"/>
      <c r="I98" s="87"/>
      <c r="J98" s="88"/>
      <c r="K98" s="304">
        <v>0.2</v>
      </c>
      <c r="L98" s="857">
        <f>N93*K98</f>
        <v>72144.485942113315</v>
      </c>
      <c r="M98" s="858"/>
      <c r="N98" s="51"/>
    </row>
    <row r="99" spans="1:14">
      <c r="B99" s="89" t="s">
        <v>973</v>
      </c>
      <c r="C99" s="90"/>
      <c r="D99" s="90"/>
      <c r="E99" s="90"/>
      <c r="F99" s="90"/>
      <c r="G99" s="90"/>
      <c r="H99" s="90"/>
      <c r="I99" s="87"/>
      <c r="J99" s="88"/>
      <c r="K99" s="304">
        <v>0.05</v>
      </c>
      <c r="L99" s="857">
        <f>N93*K99</f>
        <v>18036.121485528329</v>
      </c>
      <c r="M99" s="858"/>
      <c r="N99" s="51"/>
    </row>
    <row r="100" spans="1:14" ht="15.75" thickBot="1">
      <c r="B100" s="91" t="s">
        <v>974</v>
      </c>
      <c r="C100" s="92"/>
      <c r="D100" s="92"/>
      <c r="E100" s="92"/>
      <c r="F100" s="92"/>
      <c r="G100" s="92"/>
      <c r="H100" s="92"/>
      <c r="I100" s="93"/>
      <c r="J100" s="94"/>
      <c r="K100" s="305">
        <v>0.05</v>
      </c>
      <c r="L100" s="859">
        <f>N93*K100</f>
        <v>18036.121485528329</v>
      </c>
      <c r="M100" s="860"/>
      <c r="N100" s="51"/>
    </row>
    <row r="101" spans="1:14" ht="15.75" thickBot="1">
      <c r="B101" s="822" t="s">
        <v>953</v>
      </c>
      <c r="C101" s="823"/>
      <c r="D101" s="823"/>
      <c r="E101" s="823"/>
      <c r="F101" s="823"/>
      <c r="G101" s="823"/>
      <c r="H101" s="823"/>
      <c r="I101" s="823"/>
      <c r="J101" s="823"/>
      <c r="K101" s="823"/>
      <c r="L101" s="823"/>
      <c r="M101" s="824"/>
      <c r="N101" s="52">
        <f>L98+L99+L100</f>
        <v>108216.72891316998</v>
      </c>
    </row>
    <row r="102" spans="1:14" ht="15.75" thickBot="1">
      <c r="B102" s="33"/>
      <c r="C102" s="34"/>
      <c r="D102" s="34"/>
      <c r="E102" s="34"/>
      <c r="F102" s="34"/>
      <c r="G102" s="34"/>
      <c r="H102" s="34"/>
      <c r="I102" s="34"/>
      <c r="J102" s="34"/>
      <c r="K102" s="34"/>
      <c r="L102" s="34"/>
      <c r="M102" s="34"/>
      <c r="N102" s="35"/>
    </row>
    <row r="103" spans="1:14" ht="15.75" thickBot="1">
      <c r="A103" t="s">
        <v>2016</v>
      </c>
      <c r="B103" s="822" t="s">
        <v>975</v>
      </c>
      <c r="C103" s="823"/>
      <c r="D103" s="823"/>
      <c r="E103" s="823"/>
      <c r="F103" s="823"/>
      <c r="G103" s="823"/>
      <c r="H103" s="823"/>
      <c r="I103" s="823"/>
      <c r="J103" s="823"/>
      <c r="K103" s="823"/>
      <c r="L103" s="823"/>
      <c r="M103" s="824"/>
      <c r="N103" s="188">
        <f>N93+N101</f>
        <v>468939.15862373653</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224</v>
      </c>
      <c r="B36" s="871" t="str">
        <f>VLOOKUP(A36,EQUIPOS!A6:D154,3,FALSE)</f>
        <v>Equipo de Medición (Deformimetros Eléctricos, Mecánicos, Celdas de Carga,  Etc.)</v>
      </c>
      <c r="C36" s="872"/>
      <c r="D36" s="872"/>
      <c r="E36" s="872"/>
      <c r="F36" s="872"/>
      <c r="G36" s="872"/>
      <c r="H36" s="873"/>
      <c r="I36" s="267"/>
      <c r="J36" s="268"/>
      <c r="K36" s="269">
        <f>VLOOKUP(A36,EQUIPOS!A6:D163,4,FALSE)</f>
        <v>156208.78668900114</v>
      </c>
      <c r="L36" s="270"/>
      <c r="M36" s="336">
        <v>3.3333333330000001</v>
      </c>
      <c r="N36" s="272">
        <f>K36/M36</f>
        <v>46862.636011386603</v>
      </c>
    </row>
    <row r="37" spans="1:14">
      <c r="A37" s="113" t="s">
        <v>125</v>
      </c>
      <c r="B37" s="871" t="str">
        <f>VLOOKUP(A37,EQUIPOS!A7:D154,3,FALSE)</f>
        <v>Bomba para gato de tensionamiento</v>
      </c>
      <c r="C37" s="872"/>
      <c r="D37" s="872"/>
      <c r="E37" s="872"/>
      <c r="F37" s="872"/>
      <c r="G37" s="872"/>
      <c r="H37" s="873"/>
      <c r="I37" s="421"/>
      <c r="J37" s="422"/>
      <c r="K37" s="269">
        <f>VLOOKUP(A37,EQUIPOS!A7:D164,4,FALSE)</f>
        <v>39863.009575820419</v>
      </c>
      <c r="L37" s="335"/>
      <c r="M37" s="336">
        <v>0.1</v>
      </c>
      <c r="N37" s="272">
        <f>K37/M37</f>
        <v>398630.09575820417</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160113.84218431017</v>
      </c>
      <c r="L38" s="423"/>
      <c r="M38" s="424">
        <v>0.1</v>
      </c>
      <c r="N38" s="272">
        <f>K38/M38</f>
        <v>1601138.4218431015</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2046631.1536126924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09">
        <f>VLOOKUP(A60,TRANSPORTE!A2:D117,4,FALSE)</f>
        <v>5289.4610111561924</v>
      </c>
      <c r="M60" s="910"/>
      <c r="N60" s="287">
        <f>K60*L60</f>
        <v>79341.915167342886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79341.915167342886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6101.0196361652497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2132074.0884162006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426414.81768324017</v>
      </c>
      <c r="M84" s="858"/>
      <c r="N84" s="51"/>
    </row>
    <row r="85" spans="1:14">
      <c r="B85" s="89" t="s">
        <v>973</v>
      </c>
      <c r="C85" s="90"/>
      <c r="D85" s="90"/>
      <c r="E85" s="90"/>
      <c r="F85" s="90"/>
      <c r="G85" s="90"/>
      <c r="H85" s="90"/>
      <c r="I85" s="87"/>
      <c r="J85" s="88"/>
      <c r="K85" s="304">
        <v>0.05</v>
      </c>
      <c r="L85" s="857">
        <f>N79*K85</f>
        <v>106603.70442081004</v>
      </c>
      <c r="M85" s="858"/>
      <c r="N85" s="51"/>
    </row>
    <row r="86" spans="1:14" ht="15.75" thickBot="1">
      <c r="B86" s="91" t="s">
        <v>974</v>
      </c>
      <c r="C86" s="92"/>
      <c r="D86" s="92"/>
      <c r="E86" s="92"/>
      <c r="F86" s="92"/>
      <c r="G86" s="92"/>
      <c r="H86" s="92"/>
      <c r="I86" s="93"/>
      <c r="J86" s="94"/>
      <c r="K86" s="305">
        <v>0.05</v>
      </c>
      <c r="L86" s="859">
        <f>N79*K86</f>
        <v>106603.70442081004</v>
      </c>
      <c r="M86" s="860"/>
      <c r="N86" s="51"/>
    </row>
    <row r="87" spans="1:14" ht="15.75" thickBot="1">
      <c r="B87" s="822" t="s">
        <v>953</v>
      </c>
      <c r="C87" s="823"/>
      <c r="D87" s="823"/>
      <c r="E87" s="823"/>
      <c r="F87" s="823"/>
      <c r="G87" s="823"/>
      <c r="H87" s="823"/>
      <c r="I87" s="823"/>
      <c r="J87" s="823"/>
      <c r="K87" s="823"/>
      <c r="L87" s="823"/>
      <c r="M87" s="824"/>
      <c r="N87" s="52">
        <f>L84+L85+L86</f>
        <v>639622.22652486037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2771696.3149410607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3193.7374387697059</v>
      </c>
      <c r="L36" s="270"/>
      <c r="M36" s="336">
        <v>2</v>
      </c>
      <c r="N36" s="272">
        <f>K36/M36</f>
        <v>1596.868719384853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7580.4659377724065</v>
      </c>
      <c r="L37" s="335"/>
      <c r="M37" s="336">
        <v>2</v>
      </c>
      <c r="N37" s="272">
        <f>K37/M37</f>
        <v>3790.2329688862033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1681.7452725900498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7068.8469608611067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56354.444613120992</v>
      </c>
      <c r="N48" s="272">
        <f>K48*M48</f>
        <v>259230.44522035655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5746.4403053072592</v>
      </c>
      <c r="N49" s="272">
        <f>K49*M49</f>
        <v>5746.4403053072592</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508585.91682538635</v>
      </c>
      <c r="N50" s="272">
        <f>K50*M50</f>
        <v>508585.91682538635</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6849.6674612621973</v>
      </c>
      <c r="N51" s="272">
        <f>K51*M51</f>
        <v>31508.470321806104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805071.27267285623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1837.2993625435661</v>
      </c>
      <c r="M60" s="910"/>
      <c r="N60" s="287">
        <f>K60*L60</f>
        <v>1837.2993625435661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1837.2993625435661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33634.905451800994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847612.32444806199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169522.4648896124</v>
      </c>
      <c r="M84" s="858"/>
      <c r="N84" s="51"/>
    </row>
    <row r="85" spans="1:14">
      <c r="B85" s="89" t="s">
        <v>973</v>
      </c>
      <c r="C85" s="90"/>
      <c r="D85" s="90"/>
      <c r="E85" s="90"/>
      <c r="F85" s="90"/>
      <c r="G85" s="90"/>
      <c r="H85" s="90"/>
      <c r="I85" s="87"/>
      <c r="J85" s="88"/>
      <c r="K85" s="304">
        <v>0.05</v>
      </c>
      <c r="L85" s="857">
        <f>N79*K85</f>
        <v>42380.6162224031</v>
      </c>
      <c r="M85" s="858"/>
      <c r="N85" s="51"/>
    </row>
    <row r="86" spans="1:14" ht="15.75" thickBot="1">
      <c r="B86" s="91" t="s">
        <v>974</v>
      </c>
      <c r="C86" s="92"/>
      <c r="D86" s="92"/>
      <c r="E86" s="92"/>
      <c r="F86" s="92"/>
      <c r="G86" s="92"/>
      <c r="H86" s="92"/>
      <c r="I86" s="93"/>
      <c r="J86" s="94"/>
      <c r="K86" s="305">
        <v>0.05</v>
      </c>
      <c r="L86" s="859">
        <f>N79*K86</f>
        <v>42380.6162224031</v>
      </c>
      <c r="M86" s="860"/>
      <c r="N86" s="51"/>
    </row>
    <row r="87" spans="1:14" ht="15.75" thickBot="1">
      <c r="B87" s="822" t="s">
        <v>953</v>
      </c>
      <c r="C87" s="823"/>
      <c r="D87" s="823"/>
      <c r="E87" s="823"/>
      <c r="F87" s="823"/>
      <c r="G87" s="823"/>
      <c r="H87" s="823"/>
      <c r="I87" s="823"/>
      <c r="J87" s="823"/>
      <c r="K87" s="823"/>
      <c r="L87" s="823"/>
      <c r="M87" s="824"/>
      <c r="N87" s="52">
        <f>L84+L85+L86</f>
        <v>254283.6973344186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1101896.0217824806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3193.7374387697059</v>
      </c>
      <c r="L36" s="270"/>
      <c r="M36" s="336">
        <v>2</v>
      </c>
      <c r="N36" s="272">
        <f>K36/M36</f>
        <v>1596.868719384853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7580.4659377724065</v>
      </c>
      <c r="L37" s="335"/>
      <c r="M37" s="336">
        <v>2</v>
      </c>
      <c r="N37" s="272">
        <f>K37/M37</f>
        <v>3790.2329688862033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6735.4524495660817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56354.444613120992</v>
      </c>
      <c r="N48" s="272">
        <f>K48*M48</f>
        <v>259230.44522035655</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5746.4403053072592</v>
      </c>
      <c r="N49" s="272">
        <f>K49*M49</f>
        <v>5746.4403053072592</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488417.51159177563</v>
      </c>
      <c r="N50" s="272">
        <f>K50*M50</f>
        <v>488417.51159177563</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6849.6674612621973</v>
      </c>
      <c r="N51" s="272">
        <f>K51*M51</f>
        <v>31508.470321806104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784902.86743924557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1837.2993625435661</v>
      </c>
      <c r="M60" s="910"/>
      <c r="N60" s="287">
        <f>K60*L60</f>
        <v>1837.2993625435661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1837.2993625435661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820442.63447725575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164088.52689545116</v>
      </c>
      <c r="M84" s="858"/>
      <c r="N84" s="51"/>
    </row>
    <row r="85" spans="1:14">
      <c r="B85" s="89" t="s">
        <v>973</v>
      </c>
      <c r="C85" s="90"/>
      <c r="D85" s="90"/>
      <c r="E85" s="90"/>
      <c r="F85" s="90"/>
      <c r="G85" s="90"/>
      <c r="H85" s="90"/>
      <c r="I85" s="87"/>
      <c r="J85" s="88"/>
      <c r="K85" s="304">
        <v>0.05</v>
      </c>
      <c r="L85" s="857">
        <f>N79*K85</f>
        <v>41022.131723862789</v>
      </c>
      <c r="M85" s="858"/>
      <c r="N85" s="51"/>
    </row>
    <row r="86" spans="1:14" ht="15.75" thickBot="1">
      <c r="B86" s="91" t="s">
        <v>974</v>
      </c>
      <c r="C86" s="92"/>
      <c r="D86" s="92"/>
      <c r="E86" s="92"/>
      <c r="F86" s="92"/>
      <c r="G86" s="92"/>
      <c r="H86" s="92"/>
      <c r="I86" s="93"/>
      <c r="J86" s="94"/>
      <c r="K86" s="305">
        <v>0.05</v>
      </c>
      <c r="L86" s="859">
        <f>N79*K86</f>
        <v>41022.131723862789</v>
      </c>
      <c r="M86" s="860"/>
      <c r="N86" s="51"/>
    </row>
    <row r="87" spans="1:14" ht="15.75" thickBot="1">
      <c r="B87" s="822" t="s">
        <v>953</v>
      </c>
      <c r="C87" s="823"/>
      <c r="D87" s="823"/>
      <c r="E87" s="823"/>
      <c r="F87" s="823"/>
      <c r="G87" s="823"/>
      <c r="H87" s="823"/>
      <c r="I87" s="823"/>
      <c r="J87" s="823"/>
      <c r="K87" s="823"/>
      <c r="L87" s="823"/>
      <c r="M87" s="824"/>
      <c r="N87" s="52">
        <f>L84+L85+L86</f>
        <v>246132.79034317672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1066575.4248204324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3193.7374387697059</v>
      </c>
      <c r="L36" s="270"/>
      <c r="M36" s="336">
        <v>2</v>
      </c>
      <c r="N36" s="272">
        <f>K36/M36</f>
        <v>1596.868719384853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7580.4659377724065</v>
      </c>
      <c r="L37" s="335"/>
      <c r="M37" s="336">
        <v>2</v>
      </c>
      <c r="N37" s="272">
        <f>K37/M37</f>
        <v>3790.2329688862033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6735.4524495660817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459432.65987369261</v>
      </c>
      <c r="N48" s="272">
        <f>K48*M48</f>
        <v>459432.65987369261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5746.4403053072592</v>
      </c>
      <c r="N49" s="272">
        <f>K49*M49</f>
        <v>5746.4403053072592</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6849.6674612621973</v>
      </c>
      <c r="N50" s="272">
        <f>K50*M50</f>
        <v>31508.470321806104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496687.57050080597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1837.2993625435661</v>
      </c>
      <c r="M60" s="910"/>
      <c r="N60" s="287">
        <f>K60*L60</f>
        <v>1837.2993625435661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1837.2993625435661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532227.33753881615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106445.46750776324</v>
      </c>
      <c r="M84" s="858"/>
      <c r="N84" s="51"/>
    </row>
    <row r="85" spans="1:14">
      <c r="B85" s="89" t="s">
        <v>973</v>
      </c>
      <c r="C85" s="90"/>
      <c r="D85" s="90"/>
      <c r="E85" s="90"/>
      <c r="F85" s="90"/>
      <c r="G85" s="90"/>
      <c r="H85" s="90"/>
      <c r="I85" s="87"/>
      <c r="J85" s="88"/>
      <c r="K85" s="304">
        <v>0.05</v>
      </c>
      <c r="L85" s="857">
        <f>N79*K85</f>
        <v>26611.36687694081</v>
      </c>
      <c r="M85" s="858"/>
      <c r="N85" s="51"/>
    </row>
    <row r="86" spans="1:14" ht="15.75" thickBot="1">
      <c r="B86" s="91" t="s">
        <v>974</v>
      </c>
      <c r="C86" s="92"/>
      <c r="D86" s="92"/>
      <c r="E86" s="92"/>
      <c r="F86" s="92"/>
      <c r="G86" s="92"/>
      <c r="H86" s="92"/>
      <c r="I86" s="93"/>
      <c r="J86" s="94"/>
      <c r="K86" s="305">
        <v>0.05</v>
      </c>
      <c r="L86" s="859">
        <f>N79*K86</f>
        <v>26611.36687694081</v>
      </c>
      <c r="M86" s="860"/>
      <c r="N86" s="51"/>
    </row>
    <row r="87" spans="1:14" ht="15.75" thickBot="1">
      <c r="B87" s="822" t="s">
        <v>953</v>
      </c>
      <c r="C87" s="823"/>
      <c r="D87" s="823"/>
      <c r="E87" s="823"/>
      <c r="F87" s="823"/>
      <c r="G87" s="823"/>
      <c r="H87" s="823"/>
      <c r="I87" s="823"/>
      <c r="J87" s="823"/>
      <c r="K87" s="823"/>
      <c r="L87" s="823"/>
      <c r="M87" s="824"/>
      <c r="N87" s="52">
        <f>L84+L85+L86</f>
        <v>159668.20126164489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691895.53880046098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3193.7374387697059</v>
      </c>
      <c r="L36" s="270"/>
      <c r="M36" s="336">
        <v>2</v>
      </c>
      <c r="N36" s="272">
        <f>K36/M36</f>
        <v>1596.868719384853</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7580.4659377724065</v>
      </c>
      <c r="L37" s="335"/>
      <c r="M37" s="336">
        <v>2</v>
      </c>
      <c r="N37" s="272">
        <f>K37/M37</f>
        <v>3790.2329688862033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6735.4524495660817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368504.54072257888</v>
      </c>
      <c r="N48" s="272">
        <f>K48*M48</f>
        <v>368504.54072257888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5746.4403053072592</v>
      </c>
      <c r="N49" s="272">
        <f>K49*M49</f>
        <v>5746.4403053072592</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1737.4356015921057</v>
      </c>
      <c r="N50" s="272">
        <f>K50*M50</f>
        <v>7992.2037673236855</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382243.18479520985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1837.2993625435661</v>
      </c>
      <c r="M60" s="910"/>
      <c r="N60" s="287">
        <f>K60*L60</f>
        <v>1837.2993625435661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1837.2993625435661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417782.95183322002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83556.590366644014</v>
      </c>
      <c r="M84" s="858"/>
      <c r="N84" s="51"/>
    </row>
    <row r="85" spans="1:14">
      <c r="B85" s="89" t="s">
        <v>973</v>
      </c>
      <c r="C85" s="90"/>
      <c r="D85" s="90"/>
      <c r="E85" s="90"/>
      <c r="F85" s="90"/>
      <c r="G85" s="90"/>
      <c r="H85" s="90"/>
      <c r="I85" s="87"/>
      <c r="J85" s="88"/>
      <c r="K85" s="304">
        <v>0.05</v>
      </c>
      <c r="L85" s="857">
        <f>N79*K85</f>
        <v>20889.147591661003</v>
      </c>
      <c r="M85" s="858"/>
      <c r="N85" s="51"/>
    </row>
    <row r="86" spans="1:14" ht="15.75" thickBot="1">
      <c r="B86" s="91" t="s">
        <v>974</v>
      </c>
      <c r="C86" s="92"/>
      <c r="D86" s="92"/>
      <c r="E86" s="92"/>
      <c r="F86" s="92"/>
      <c r="G86" s="92"/>
      <c r="H86" s="92"/>
      <c r="I86" s="93"/>
      <c r="J86" s="94"/>
      <c r="K86" s="305">
        <v>0.05</v>
      </c>
      <c r="L86" s="859">
        <f>N79*K86</f>
        <v>20889.147591661003</v>
      </c>
      <c r="M86" s="860"/>
      <c r="N86" s="51"/>
    </row>
    <row r="87" spans="1:14" ht="15.75" thickBot="1">
      <c r="B87" s="822" t="s">
        <v>953</v>
      </c>
      <c r="C87" s="823"/>
      <c r="D87" s="823"/>
      <c r="E87" s="823"/>
      <c r="F87" s="823"/>
      <c r="G87" s="823"/>
      <c r="H87" s="823"/>
      <c r="I87" s="823"/>
      <c r="J87" s="823"/>
      <c r="K87" s="823"/>
      <c r="L87" s="823"/>
      <c r="M87" s="824"/>
      <c r="N87" s="52">
        <f>L84+L85+L86</f>
        <v>125334.88554996603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543117.8373831861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6844.2315914347546</v>
      </c>
      <c r="L36" s="270"/>
      <c r="M36" s="336">
        <v>1</v>
      </c>
      <c r="N36" s="272">
        <f>K36/M36</f>
        <v>6844.2315914347546</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7580.4659377724065</v>
      </c>
      <c r="L37" s="335"/>
      <c r="M37" s="336">
        <v>1</v>
      </c>
      <c r="N37" s="272">
        <f>K37/M37</f>
        <v>7580.4659377724065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17798.036551797213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54062.095195439608</v>
      </c>
      <c r="N48" s="272">
        <f>K48*M48</f>
        <v>51358.990435667627</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47.214229804017251</v>
      </c>
      <c r="N49" s="272">
        <f>K49*M49</f>
        <v>8026.4190666829327</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55503.751067317986</v>
      </c>
      <c r="N50" s="272">
        <f>K50*M50</f>
        <v>30527.063087024893</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590.40441460011937</v>
      </c>
      <c r="N51" s="272">
        <f>K51*M51</f>
        <v>177121.3243800358</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1737.4356015921057</v>
      </c>
      <c r="N52" s="272">
        <f>K52*M52</f>
        <v>5386.0503649355278</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272419.84733434679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09">
        <f>VLOOKUP(A64,TRANSPORTE!A2:D117,4,FALSE)</f>
        <v>1224.8662416957106</v>
      </c>
      <c r="M64" s="910"/>
      <c r="N64" s="287">
        <f>K64*L64</f>
        <v>673.67643293264086</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09">
        <f>VLOOKUP(A65,TRANSPORTE!A3:D117,4,FALSE)</f>
        <v>1224.8662416957106</v>
      </c>
      <c r="M65" s="910"/>
      <c r="N65" s="287">
        <f>K65*L65</f>
        <v>1163.622929610925</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1837.2993625435658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67466.780451800994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359521.96370048856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71904.392740097712</v>
      </c>
      <c r="M88" s="858"/>
      <c r="N88" s="51"/>
    </row>
    <row r="89" spans="1:14">
      <c r="B89" s="89" t="s">
        <v>973</v>
      </c>
      <c r="C89" s="90"/>
      <c r="D89" s="90"/>
      <c r="E89" s="90"/>
      <c r="F89" s="90"/>
      <c r="G89" s="90"/>
      <c r="H89" s="90"/>
      <c r="I89" s="87"/>
      <c r="J89" s="88"/>
      <c r="K89" s="304">
        <v>0.05</v>
      </c>
      <c r="L89" s="857">
        <f>N83*K89</f>
        <v>17976.098185024428</v>
      </c>
      <c r="M89" s="858"/>
      <c r="N89" s="51"/>
    </row>
    <row r="90" spans="1:14" ht="15.75" thickBot="1">
      <c r="B90" s="91" t="s">
        <v>974</v>
      </c>
      <c r="C90" s="92"/>
      <c r="D90" s="92"/>
      <c r="E90" s="92"/>
      <c r="F90" s="92"/>
      <c r="G90" s="92"/>
      <c r="H90" s="92"/>
      <c r="I90" s="93"/>
      <c r="J90" s="94"/>
      <c r="K90" s="305">
        <v>0.05</v>
      </c>
      <c r="L90" s="859">
        <f>N83*K90</f>
        <v>17976.098185024428</v>
      </c>
      <c r="M90" s="860"/>
      <c r="N90" s="51"/>
    </row>
    <row r="91" spans="1:14" ht="15.75" thickBot="1">
      <c r="B91" s="822" t="s">
        <v>953</v>
      </c>
      <c r="C91" s="823"/>
      <c r="D91" s="823"/>
      <c r="E91" s="823"/>
      <c r="F91" s="823"/>
      <c r="G91" s="823"/>
      <c r="H91" s="823"/>
      <c r="I91" s="823"/>
      <c r="J91" s="823"/>
      <c r="K91" s="823"/>
      <c r="L91" s="823"/>
      <c r="M91" s="824"/>
      <c r="N91" s="52">
        <f>L88+L89+L90</f>
        <v>107856.58911014657</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467378.55281063513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6844.2315914347546</v>
      </c>
      <c r="L36" s="270"/>
      <c r="M36" s="336">
        <v>1</v>
      </c>
      <c r="N36" s="272">
        <f>K36/M36</f>
        <v>6844.2315914347546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10217.570614024804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54062.095195439608</v>
      </c>
      <c r="N48" s="272">
        <f>K48*M48</f>
        <v>45412.159964169266</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47.214229804017251</v>
      </c>
      <c r="N49" s="272">
        <f>K49*M49</f>
        <v>8734.6325137431922</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55503.751067317986</v>
      </c>
      <c r="N50" s="272">
        <f>K50*M50</f>
        <v>34967.363172410332</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590.40441460011937</v>
      </c>
      <c r="N51" s="272">
        <f>K51*M51</f>
        <v>153505.14779603103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242619.30344635382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09">
        <f>VLOOKUP(A64,TRANSPORTE!A2:D117,4,FALSE)</f>
        <v>1224.8662416957106</v>
      </c>
      <c r="M64" s="910"/>
      <c r="N64" s="287">
        <f>K64*L64</f>
        <v>771.66573226829769</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09">
        <f>VLOOKUP(A65,TRANSPORTE!A3:D117,4,FALSE)</f>
        <v>1224.8662416957106</v>
      </c>
      <c r="M65" s="910"/>
      <c r="N65" s="287">
        <f>K65*L65</f>
        <v>1028.887643024397</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1800.5533752926947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67466.780451800994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322104.20788747229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64420.841577494459</v>
      </c>
      <c r="M88" s="858"/>
      <c r="N88" s="51"/>
    </row>
    <row r="89" spans="1:14">
      <c r="B89" s="89" t="s">
        <v>973</v>
      </c>
      <c r="C89" s="90"/>
      <c r="D89" s="90"/>
      <c r="E89" s="90"/>
      <c r="F89" s="90"/>
      <c r="G89" s="90"/>
      <c r="H89" s="90"/>
      <c r="I89" s="87"/>
      <c r="J89" s="88"/>
      <c r="K89" s="304">
        <v>0.05</v>
      </c>
      <c r="L89" s="857">
        <f>N83*K89</f>
        <v>16105.210394373615</v>
      </c>
      <c r="M89" s="858"/>
      <c r="N89" s="51"/>
    </row>
    <row r="90" spans="1:14" ht="15.75" thickBot="1">
      <c r="B90" s="91" t="s">
        <v>974</v>
      </c>
      <c r="C90" s="92"/>
      <c r="D90" s="92"/>
      <c r="E90" s="92"/>
      <c r="F90" s="92"/>
      <c r="G90" s="92"/>
      <c r="H90" s="92"/>
      <c r="I90" s="93"/>
      <c r="J90" s="94"/>
      <c r="K90" s="305">
        <v>0.05</v>
      </c>
      <c r="L90" s="859">
        <f>N83*K90</f>
        <v>16105.210394373615</v>
      </c>
      <c r="M90" s="860"/>
      <c r="N90" s="51"/>
    </row>
    <row r="91" spans="1:14" ht="15.75" thickBot="1">
      <c r="B91" s="822" t="s">
        <v>953</v>
      </c>
      <c r="C91" s="823"/>
      <c r="D91" s="823"/>
      <c r="E91" s="823"/>
      <c r="F91" s="823"/>
      <c r="G91" s="823"/>
      <c r="H91" s="823"/>
      <c r="I91" s="823"/>
      <c r="J91" s="823"/>
      <c r="K91" s="823"/>
      <c r="L91" s="823"/>
      <c r="M91" s="824"/>
      <c r="N91" s="52">
        <f>L88+L89+L90</f>
        <v>96631.262366241688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418735.47025371401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6844.2315914347546</v>
      </c>
      <c r="L36" s="270"/>
      <c r="M36" s="336">
        <v>1</v>
      </c>
      <c r="N36" s="272">
        <f>K36/M36</f>
        <v>6844.2315914347546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2698.6712180720406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9542.9028095067952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54062.095195439608</v>
      </c>
      <c r="N48" s="272">
        <f>K48*M48</f>
        <v>27247.295978501563</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47.214229804017251</v>
      </c>
      <c r="N49" s="272">
        <f>K49*M49</f>
        <v>5240.7795082459152</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34599.740925081343</v>
      </c>
      <c r="N50" s="272">
        <f>K50*M50</f>
        <v>13839.896370032538</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55503.751067317986</v>
      </c>
      <c r="N51" s="272">
        <f>K51*M51</f>
        <v>20980.417903446199</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590.40441460011937</v>
      </c>
      <c r="N52" s="272">
        <f>K52*M52</f>
        <v>92103.088677618623</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159411.47843784484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09">
        <f>VLOOKUP(A64,TRANSPORTE!A2:D117,4,FALSE)</f>
        <v>1224.8662416957106</v>
      </c>
      <c r="M64" s="910"/>
      <c r="N64" s="287">
        <f>K64*L64</f>
        <v>462.99943936097861</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09">
        <f>VLOOKUP(A65,TRANSPORTE!A3:D117,4,FALSE)</f>
        <v>1224.8662416957106</v>
      </c>
      <c r="M65" s="910"/>
      <c r="N65" s="287">
        <f>K65*L65</f>
        <v>617.33258581463815</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09">
        <f>VLOOKUP(A66,TRANSPORTE!A3:D117,4,FALSE)</f>
        <v>1224.8662416957106</v>
      </c>
      <c r="M66" s="910"/>
      <c r="N66" s="287">
        <f>K66*L66</f>
        <v>489.94649667828429</v>
      </c>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1570.2785218539011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53973.424361440804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224498.08413064637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44899.616826129277</v>
      </c>
      <c r="M88" s="858"/>
      <c r="N88" s="51"/>
    </row>
    <row r="89" spans="1:14">
      <c r="B89" s="89" t="s">
        <v>973</v>
      </c>
      <c r="C89" s="90"/>
      <c r="D89" s="90"/>
      <c r="E89" s="90"/>
      <c r="F89" s="90"/>
      <c r="G89" s="90"/>
      <c r="H89" s="90"/>
      <c r="I89" s="87"/>
      <c r="J89" s="88"/>
      <c r="K89" s="304">
        <v>0.05</v>
      </c>
      <c r="L89" s="857">
        <f>N83*K89</f>
        <v>11224.904206532319</v>
      </c>
      <c r="M89" s="858"/>
      <c r="N89" s="51"/>
    </row>
    <row r="90" spans="1:14" ht="15.75" thickBot="1">
      <c r="B90" s="91" t="s">
        <v>974</v>
      </c>
      <c r="C90" s="92"/>
      <c r="D90" s="92"/>
      <c r="E90" s="92"/>
      <c r="F90" s="92"/>
      <c r="G90" s="92"/>
      <c r="H90" s="92"/>
      <c r="I90" s="93"/>
      <c r="J90" s="94"/>
      <c r="K90" s="305">
        <v>0.05</v>
      </c>
      <c r="L90" s="859">
        <f>N83*K90</f>
        <v>11224.904206532319</v>
      </c>
      <c r="M90" s="860"/>
      <c r="N90" s="51"/>
    </row>
    <row r="91" spans="1:14" ht="15.75" thickBot="1">
      <c r="B91" s="822" t="s">
        <v>953</v>
      </c>
      <c r="C91" s="823"/>
      <c r="D91" s="823"/>
      <c r="E91" s="823"/>
      <c r="F91" s="823"/>
      <c r="G91" s="823"/>
      <c r="H91" s="823"/>
      <c r="I91" s="823"/>
      <c r="J91" s="823"/>
      <c r="K91" s="823"/>
      <c r="L91" s="823"/>
      <c r="M91" s="824"/>
      <c r="N91" s="52">
        <f>L88+L89+L90</f>
        <v>67349.425239193908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291847.50936984026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7580.4659377724065</v>
      </c>
      <c r="L36" s="270"/>
      <c r="M36" s="336">
        <v>1</v>
      </c>
      <c r="N36" s="272">
        <f>K36/M36</f>
        <v>7580.4659377724065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1582.8190800847531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9163.2850178571589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3416.724416351783</v>
      </c>
      <c r="N48" s="272">
        <f>K48*M48</f>
        <v>116551.30329059203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75722.974670412397</v>
      </c>
      <c r="N49" s="272">
        <f>K49*M49</f>
        <v>11358.446200561859</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368504.54072257888</v>
      </c>
      <c r="N50" s="272">
        <f>K50*M50</f>
        <v>46431.572131044937</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7250.8082076123592</v>
      </c>
      <c r="N51" s="272">
        <f>K51*M51</f>
        <v>7250.8082076123592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181592.12982981119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09">
        <f>VLOOKUP(A61,TRANSPORTE!A3:D117,4,FALSE)</f>
        <v>1837.2993625435661</v>
      </c>
      <c r="M61" s="910"/>
      <c r="N61" s="287">
        <f>K61*L61</f>
        <v>231.49971968048933</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231.49971968048933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79140.954004237647</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270127.8685715865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54025.573714317303</v>
      </c>
      <c r="M85" s="858"/>
      <c r="N85" s="51"/>
    </row>
    <row r="86" spans="1:14">
      <c r="B86" s="89" t="s">
        <v>973</v>
      </c>
      <c r="C86" s="90"/>
      <c r="D86" s="90"/>
      <c r="E86" s="90"/>
      <c r="F86" s="90"/>
      <c r="G86" s="90"/>
      <c r="H86" s="90"/>
      <c r="I86" s="87"/>
      <c r="J86" s="88"/>
      <c r="K86" s="304">
        <v>0.05</v>
      </c>
      <c r="L86" s="857">
        <f>N80*K86</f>
        <v>13506.393428579326</v>
      </c>
      <c r="M86" s="858"/>
      <c r="N86" s="51"/>
    </row>
    <row r="87" spans="1:14" ht="15.75" thickBot="1">
      <c r="B87" s="91" t="s">
        <v>974</v>
      </c>
      <c r="C87" s="92"/>
      <c r="D87" s="92"/>
      <c r="E87" s="92"/>
      <c r="F87" s="92"/>
      <c r="G87" s="92"/>
      <c r="H87" s="92"/>
      <c r="I87" s="93"/>
      <c r="J87" s="94"/>
      <c r="K87" s="305">
        <v>0.05</v>
      </c>
      <c r="L87" s="859">
        <f>N80*K87</f>
        <v>13506.393428579326</v>
      </c>
      <c r="M87" s="860"/>
      <c r="N87" s="51"/>
    </row>
    <row r="88" spans="1:14" ht="15.75" thickBot="1">
      <c r="B88" s="822" t="s">
        <v>953</v>
      </c>
      <c r="C88" s="823"/>
      <c r="D88" s="823"/>
      <c r="E88" s="823"/>
      <c r="F88" s="823"/>
      <c r="G88" s="823"/>
      <c r="H88" s="823"/>
      <c r="I88" s="823"/>
      <c r="J88" s="823"/>
      <c r="K88" s="823"/>
      <c r="L88" s="823"/>
      <c r="M88" s="824"/>
      <c r="N88" s="52">
        <f>L85+L86+L87</f>
        <v>81038.360571475947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351166.22914306243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7580.4659377724065</v>
      </c>
      <c r="L36" s="270"/>
      <c r="M36" s="336">
        <v>1</v>
      </c>
      <c r="N36" s="272">
        <f>K36/M36</f>
        <v>7580.4659377724065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1582.8190800847531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9163.2850178571589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3416.724416351783</v>
      </c>
      <c r="N48" s="272">
        <f>K48*M48</f>
        <v>116551.30329059203</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75722.974670412397</v>
      </c>
      <c r="N49" s="272">
        <f>K49*M49</f>
        <v>11358.446200561859</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423638.68726574408</v>
      </c>
      <c r="N50" s="272">
        <f>K50*M50</f>
        <v>53378.474595483756</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7250.8082076123592</v>
      </c>
      <c r="N51" s="272">
        <f>K51*M51</f>
        <v>7250.8082076123592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188539.03229425001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09">
        <f>VLOOKUP(A61,TRANSPORTE!A3:D117,4,FALSE)</f>
        <v>1837.2993625435661</v>
      </c>
      <c r="M61" s="910"/>
      <c r="N61" s="287">
        <f>K61*L61</f>
        <v>231.49971968048933</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231.49971968048933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79140.954004237647</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277074.77103602531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55414.954207205068</v>
      </c>
      <c r="M85" s="858"/>
      <c r="N85" s="51"/>
    </row>
    <row r="86" spans="1:14">
      <c r="B86" s="89" t="s">
        <v>973</v>
      </c>
      <c r="C86" s="90"/>
      <c r="D86" s="90"/>
      <c r="E86" s="90"/>
      <c r="F86" s="90"/>
      <c r="G86" s="90"/>
      <c r="H86" s="90"/>
      <c r="I86" s="87"/>
      <c r="J86" s="88"/>
      <c r="K86" s="304">
        <v>0.05</v>
      </c>
      <c r="L86" s="857">
        <f>N80*K86</f>
        <v>13853.738551801267</v>
      </c>
      <c r="M86" s="858"/>
      <c r="N86" s="51"/>
    </row>
    <row r="87" spans="1:14" ht="15.75" thickBot="1">
      <c r="B87" s="91" t="s">
        <v>974</v>
      </c>
      <c r="C87" s="92"/>
      <c r="D87" s="92"/>
      <c r="E87" s="92"/>
      <c r="F87" s="92"/>
      <c r="G87" s="92"/>
      <c r="H87" s="92"/>
      <c r="I87" s="93"/>
      <c r="J87" s="94"/>
      <c r="K87" s="305">
        <v>0.05</v>
      </c>
      <c r="L87" s="859">
        <f>N80*K87</f>
        <v>13853.738551801267</v>
      </c>
      <c r="M87" s="860"/>
      <c r="N87" s="51"/>
    </row>
    <row r="88" spans="1:14" ht="15.75" thickBot="1">
      <c r="B88" s="822" t="s">
        <v>953</v>
      </c>
      <c r="C88" s="823"/>
      <c r="D88" s="823"/>
      <c r="E88" s="823"/>
      <c r="F88" s="823"/>
      <c r="G88" s="823"/>
      <c r="H88" s="823"/>
      <c r="I88" s="823"/>
      <c r="J88" s="823"/>
      <c r="K88" s="823"/>
      <c r="L88" s="823"/>
      <c r="M88" s="824"/>
      <c r="N88" s="52">
        <f>L85+L86+L87</f>
        <v>83122.431310807617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360197.20234683296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718.30958770271025</v>
      </c>
      <c r="L36" s="270"/>
      <c r="M36" s="336">
        <v>37.5</v>
      </c>
      <c r="N36" s="272">
        <f>K36/M36</f>
        <v>19.154922338738938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16.081724361440799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35.236646700179733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3416.724416351783</v>
      </c>
      <c r="N48" s="272">
        <f>K48*M48</f>
        <v>3587.5606371693725</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4800.2898612108465</v>
      </c>
      <c r="N49" s="272">
        <f>K49*M49</f>
        <v>144.00869583632539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3731.5693330056979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0.31607169880923475</v>
      </c>
      <c r="M61" s="910"/>
      <c r="N61" s="287">
        <f>K61*L61</f>
        <v>0.33187528374969649</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0.33187528374969649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804.08621807203986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4571.2240730616677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914.24481461233358</v>
      </c>
      <c r="M85" s="858"/>
      <c r="N85" s="51"/>
    </row>
    <row r="86" spans="1:14">
      <c r="B86" s="89" t="s">
        <v>973</v>
      </c>
      <c r="C86" s="90"/>
      <c r="D86" s="90"/>
      <c r="E86" s="90"/>
      <c r="F86" s="90"/>
      <c r="G86" s="90"/>
      <c r="H86" s="90"/>
      <c r="I86" s="87"/>
      <c r="J86" s="88"/>
      <c r="K86" s="304">
        <v>0.05</v>
      </c>
      <c r="L86" s="857">
        <f>N80*K86</f>
        <v>228.5612036530834</v>
      </c>
      <c r="M86" s="858"/>
      <c r="N86" s="51"/>
    </row>
    <row r="87" spans="1:14" ht="15.75" thickBot="1">
      <c r="B87" s="91" t="s">
        <v>974</v>
      </c>
      <c r="C87" s="92"/>
      <c r="D87" s="92"/>
      <c r="E87" s="92"/>
      <c r="F87" s="92"/>
      <c r="G87" s="92"/>
      <c r="H87" s="92"/>
      <c r="I87" s="93"/>
      <c r="J87" s="94"/>
      <c r="K87" s="305">
        <v>0.05</v>
      </c>
      <c r="L87" s="859">
        <f>N80*K87</f>
        <v>228.5612036530834</v>
      </c>
      <c r="M87" s="860"/>
      <c r="N87" s="51"/>
    </row>
    <row r="88" spans="1:14" ht="15.75" thickBot="1">
      <c r="B88" s="822" t="s">
        <v>953</v>
      </c>
      <c r="C88" s="823"/>
      <c r="D88" s="823"/>
      <c r="E88" s="823"/>
      <c r="F88" s="823"/>
      <c r="G88" s="823"/>
      <c r="H88" s="823"/>
      <c r="I88" s="823"/>
      <c r="J88" s="823"/>
      <c r="K88" s="823"/>
      <c r="L88" s="823"/>
      <c r="M88" s="824"/>
      <c r="N88" s="52">
        <f>L85+L86+L87</f>
        <v>1371.3672219185003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5942.5912949801677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718.30958770271025</v>
      </c>
      <c r="L36" s="270"/>
      <c r="M36" s="336">
        <v>37.5</v>
      </c>
      <c r="N36" s="272">
        <f>K36/M36</f>
        <v>19.154922338738938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16.081724361440799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35.236646700179733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3458.9158071518946</v>
      </c>
      <c r="N48" s="272">
        <f>K48*M48</f>
        <v>3631.8615975094895</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4800.2898612108465</v>
      </c>
      <c r="N49" s="272">
        <f>K49*M49</f>
        <v>144.00869583632539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3775.8702933458148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0.31607169880923475</v>
      </c>
      <c r="M61" s="910"/>
      <c r="N61" s="287">
        <f>K61*L61</f>
        <v>0.33187528374969649</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0.33187528374969649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804.08621807203986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4615.5250334017846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923.10500668035695</v>
      </c>
      <c r="M85" s="858"/>
      <c r="N85" s="51"/>
    </row>
    <row r="86" spans="1:14">
      <c r="B86" s="89" t="s">
        <v>973</v>
      </c>
      <c r="C86" s="90"/>
      <c r="D86" s="90"/>
      <c r="E86" s="90"/>
      <c r="F86" s="90"/>
      <c r="G86" s="90"/>
      <c r="H86" s="90"/>
      <c r="I86" s="87"/>
      <c r="J86" s="88"/>
      <c r="K86" s="304">
        <v>0.05</v>
      </c>
      <c r="L86" s="857">
        <f>N80*K86</f>
        <v>230.77625167008924</v>
      </c>
      <c r="M86" s="858"/>
      <c r="N86" s="51"/>
    </row>
    <row r="87" spans="1:14" ht="15.75" thickBot="1">
      <c r="B87" s="91" t="s">
        <v>974</v>
      </c>
      <c r="C87" s="92"/>
      <c r="D87" s="92"/>
      <c r="E87" s="92"/>
      <c r="F87" s="92"/>
      <c r="G87" s="92"/>
      <c r="H87" s="92"/>
      <c r="I87" s="93"/>
      <c r="J87" s="94"/>
      <c r="K87" s="305">
        <v>0.05</v>
      </c>
      <c r="L87" s="859">
        <f>N80*K87</f>
        <v>230.77625167008924</v>
      </c>
      <c r="M87" s="860"/>
      <c r="N87" s="51"/>
    </row>
    <row r="88" spans="1:14" ht="15.75" thickBot="1">
      <c r="B88" s="822" t="s">
        <v>953</v>
      </c>
      <c r="C88" s="823"/>
      <c r="D88" s="823"/>
      <c r="E88" s="823"/>
      <c r="F88" s="823"/>
      <c r="G88" s="823"/>
      <c r="H88" s="823"/>
      <c r="I88" s="823"/>
      <c r="J88" s="823"/>
      <c r="K88" s="823"/>
      <c r="L88" s="823"/>
      <c r="M88" s="824"/>
      <c r="N88" s="52">
        <f>L85+L86+L87</f>
        <v>1384.6575100205355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6000.1825434223201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22778.862614754522</v>
      </c>
      <c r="L36" s="270"/>
      <c r="M36" s="336">
        <v>670</v>
      </c>
      <c r="N36" s="272">
        <f>K36/M36</f>
        <v>33.998302410081379</v>
      </c>
    </row>
    <row r="37" spans="1:14">
      <c r="A37" s="113" t="s">
        <v>125</v>
      </c>
      <c r="B37" s="871" t="str">
        <f>VLOOKUP(A37,EQUIPOS!A7:D154,3,FALSE)</f>
        <v>Bomba para gato de tensionamiento</v>
      </c>
      <c r="C37" s="872"/>
      <c r="D37" s="872"/>
      <c r="E37" s="872"/>
      <c r="F37" s="872"/>
      <c r="G37" s="872"/>
      <c r="H37" s="873"/>
      <c r="I37" s="421"/>
      <c r="J37" s="422"/>
      <c r="K37" s="269">
        <f>VLOOKUP(A37,EQUIPOS!A7:D164,4,FALSE)</f>
        <v>39863.009575820419</v>
      </c>
      <c r="L37" s="335"/>
      <c r="M37" s="336">
        <v>670</v>
      </c>
      <c r="N37" s="272">
        <f>K37/M37</f>
        <v>59.497029217642414</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160113.84218431017</v>
      </c>
      <c r="L38" s="423"/>
      <c r="M38" s="424">
        <v>670</v>
      </c>
      <c r="N38" s="272">
        <f>K38/M38</f>
        <v>238.97588385717935</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6.4163654810271034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338.88758096593028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19412.282591158586</v>
      </c>
      <c r="N48" s="272">
        <f t="shared" ref="N48:N53" si="0">K48*M48</f>
        <v>77.649130364634345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18471.081010981205</v>
      </c>
      <c r="N49" s="272">
        <f t="shared" si="0"/>
        <v>73.884324043924821</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1194.8916720936461</v>
      </c>
      <c r="N50" s="272">
        <f t="shared" si="0"/>
        <v>23.897833441872923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5529.5592835421421</v>
      </c>
      <c r="N51" s="272">
        <f t="shared" si="0"/>
        <v>470.0125391010821</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76707.928784456977</v>
      </c>
      <c r="N52" s="272">
        <f t="shared" si="0"/>
        <v>76.707928784456982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4800.2898612108465</v>
      </c>
      <c r="N53" s="272">
        <f t="shared" si="0"/>
        <v>96.005797224216934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818.15755296018813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320.81827405135516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1477.8634079774738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295.57268159549477</v>
      </c>
      <c r="M85" s="858"/>
      <c r="N85" s="51"/>
    </row>
    <row r="86" spans="1:14">
      <c r="B86" s="89" t="s">
        <v>973</v>
      </c>
      <c r="C86" s="90"/>
      <c r="D86" s="90"/>
      <c r="E86" s="90"/>
      <c r="F86" s="90"/>
      <c r="G86" s="90"/>
      <c r="H86" s="90"/>
      <c r="I86" s="87"/>
      <c r="J86" s="88"/>
      <c r="K86" s="304">
        <v>0.05</v>
      </c>
      <c r="L86" s="857">
        <f>N80*K86</f>
        <v>73.893170398873693</v>
      </c>
      <c r="M86" s="858"/>
      <c r="N86" s="51"/>
    </row>
    <row r="87" spans="1:14" ht="15.75" thickBot="1">
      <c r="B87" s="91" t="s">
        <v>974</v>
      </c>
      <c r="C87" s="92"/>
      <c r="D87" s="92"/>
      <c r="E87" s="92"/>
      <c r="F87" s="92"/>
      <c r="G87" s="92"/>
      <c r="H87" s="92"/>
      <c r="I87" s="93"/>
      <c r="J87" s="94"/>
      <c r="K87" s="305">
        <v>0.05</v>
      </c>
      <c r="L87" s="859">
        <f>N80*K87</f>
        <v>73.893170398873693</v>
      </c>
      <c r="M87" s="860"/>
      <c r="N87" s="51"/>
    </row>
    <row r="88" spans="1:14" ht="15.75" thickBot="1">
      <c r="B88" s="822" t="s">
        <v>953</v>
      </c>
      <c r="C88" s="823"/>
      <c r="D88" s="823"/>
      <c r="E88" s="823"/>
      <c r="F88" s="823"/>
      <c r="G88" s="823"/>
      <c r="H88" s="823"/>
      <c r="I88" s="823"/>
      <c r="J88" s="823"/>
      <c r="K88" s="823"/>
      <c r="L88" s="823"/>
      <c r="M88" s="824"/>
      <c r="N88" s="52">
        <f>L85+L86+L87</f>
        <v>443.35902239324213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1921.222430370716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22778.862614754522</v>
      </c>
      <c r="L36" s="270"/>
      <c r="M36" s="336">
        <v>670</v>
      </c>
      <c r="N36" s="272">
        <f>K36/M36</f>
        <v>33.998302410081379</v>
      </c>
    </row>
    <row r="37" spans="1:14">
      <c r="A37" s="113" t="s">
        <v>125</v>
      </c>
      <c r="B37" s="871" t="str">
        <f>VLOOKUP(A37,EQUIPOS!A7:D154,3,FALSE)</f>
        <v>Bomba para gato de tensionamiento</v>
      </c>
      <c r="C37" s="872"/>
      <c r="D37" s="872"/>
      <c r="E37" s="872"/>
      <c r="F37" s="872"/>
      <c r="G37" s="872"/>
      <c r="H37" s="873"/>
      <c r="I37" s="421"/>
      <c r="J37" s="422"/>
      <c r="K37" s="269">
        <f>VLOOKUP(A37,EQUIPOS!A7:D164,4,FALSE)</f>
        <v>39863.009575820419</v>
      </c>
      <c r="L37" s="335"/>
      <c r="M37" s="336">
        <v>670</v>
      </c>
      <c r="N37" s="272">
        <f>K37/M37</f>
        <v>59.497029217642414</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160113.84218431017</v>
      </c>
      <c r="L38" s="423"/>
      <c r="M38" s="424">
        <v>670</v>
      </c>
      <c r="N38" s="272">
        <f>K38/M38</f>
        <v>238.97588385717935</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6.4163654810271034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338.88758096593028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19412.282591158586</v>
      </c>
      <c r="N48" s="272">
        <f t="shared" ref="N48:N53" si="0">K48*M48</f>
        <v>77.649130364634345</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18471.081010981205</v>
      </c>
      <c r="N49" s="272">
        <f t="shared" si="0"/>
        <v>73.884324043924821</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1194.8916720936461</v>
      </c>
      <c r="N50" s="272">
        <f t="shared" si="0"/>
        <v>23.897833441872923</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5529.5592835421421</v>
      </c>
      <c r="N51" s="272">
        <f t="shared" si="0"/>
        <v>30578.462837988049</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76707.928784456977</v>
      </c>
      <c r="N52" s="272">
        <f t="shared" si="0"/>
        <v>76.707928784456982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4800.2898612108465</v>
      </c>
      <c r="N53" s="272">
        <f t="shared" si="0"/>
        <v>96.005797224216934</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30926.607851847155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320.81827405135516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31586.313706864439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6317.2627413728878</v>
      </c>
      <c r="M85" s="858"/>
      <c r="N85" s="51"/>
    </row>
    <row r="86" spans="1:14">
      <c r="B86" s="89" t="s">
        <v>973</v>
      </c>
      <c r="C86" s="90"/>
      <c r="D86" s="90"/>
      <c r="E86" s="90"/>
      <c r="F86" s="90"/>
      <c r="G86" s="90"/>
      <c r="H86" s="90"/>
      <c r="I86" s="87"/>
      <c r="J86" s="88"/>
      <c r="K86" s="304">
        <v>0.05</v>
      </c>
      <c r="L86" s="857">
        <f>N80*K86</f>
        <v>1579.315685343222</v>
      </c>
      <c r="M86" s="858"/>
      <c r="N86" s="51"/>
    </row>
    <row r="87" spans="1:14" ht="15.75" thickBot="1">
      <c r="B87" s="91" t="s">
        <v>974</v>
      </c>
      <c r="C87" s="92"/>
      <c r="D87" s="92"/>
      <c r="E87" s="92"/>
      <c r="F87" s="92"/>
      <c r="G87" s="92"/>
      <c r="H87" s="92"/>
      <c r="I87" s="93"/>
      <c r="J87" s="94"/>
      <c r="K87" s="305">
        <v>0.05</v>
      </c>
      <c r="L87" s="859">
        <f>N80*K87</f>
        <v>1579.315685343222</v>
      </c>
      <c r="M87" s="860"/>
      <c r="N87" s="51"/>
    </row>
    <row r="88" spans="1:14" ht="15.75" thickBot="1">
      <c r="B88" s="822" t="s">
        <v>953</v>
      </c>
      <c r="C88" s="823"/>
      <c r="D88" s="823"/>
      <c r="E88" s="823"/>
      <c r="F88" s="823"/>
      <c r="G88" s="823"/>
      <c r="H88" s="823"/>
      <c r="I88" s="823"/>
      <c r="J88" s="823"/>
      <c r="K88" s="823"/>
      <c r="L88" s="823"/>
      <c r="M88" s="824"/>
      <c r="N88" s="52">
        <f>L85+L86+L87</f>
        <v>9475.8941120593317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41062.207818923773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1" t="s">
        <v>933</v>
      </c>
      <c r="L1" s="933" t="s">
        <v>2198</v>
      </c>
      <c r="M1" s="934"/>
      <c r="N1" s="935"/>
    </row>
    <row r="2" spans="2:14">
      <c r="B2" s="917"/>
      <c r="C2" s="939" t="s">
        <v>934</v>
      </c>
      <c r="D2" s="940"/>
      <c r="E2" s="940"/>
      <c r="F2" s="940"/>
      <c r="G2" s="940"/>
      <c r="H2" s="940"/>
      <c r="I2" s="940"/>
      <c r="J2" s="941"/>
      <c r="K2" s="980"/>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0"/>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982" t="s">
        <v>945</v>
      </c>
      <c r="M30" s="79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7" t="s">
        <v>948</v>
      </c>
      <c r="J35" s="894"/>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957"/>
      <c r="D41" s="957"/>
      <c r="E41" s="38"/>
      <c r="F41" s="39"/>
      <c r="G41" s="39"/>
      <c r="H41" s="40"/>
      <c r="I41" s="36"/>
      <c r="J41" s="37"/>
      <c r="K41" s="279"/>
      <c r="L41" s="276"/>
      <c r="M41" s="401">
        <v>0.01</v>
      </c>
      <c r="N41" s="344">
        <f>N78*M41</f>
        <v>16.915937500000002</v>
      </c>
    </row>
    <row r="42" spans="1:14" ht="15.75" thickBot="1">
      <c r="B42" s="958"/>
      <c r="C42" s="959"/>
      <c r="D42" s="959"/>
      <c r="E42" s="959"/>
      <c r="F42" s="959"/>
      <c r="G42" s="959"/>
      <c r="H42" s="960"/>
      <c r="I42" s="881"/>
      <c r="J42" s="882"/>
      <c r="K42" s="41"/>
      <c r="L42" s="883"/>
      <c r="M42" s="961"/>
      <c r="N42" s="105"/>
    </row>
    <row r="43" spans="1:14" ht="15.75" thickBot="1">
      <c r="B43" s="822" t="s">
        <v>953</v>
      </c>
      <c r="C43" s="823"/>
      <c r="D43" s="823"/>
      <c r="E43" s="823"/>
      <c r="F43" s="823"/>
      <c r="G43" s="823"/>
      <c r="H43" s="823"/>
      <c r="I43" s="823"/>
      <c r="J43" s="823"/>
      <c r="K43" s="823"/>
      <c r="L43" s="823"/>
      <c r="M43" s="824"/>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398221.3932096081</v>
      </c>
      <c r="N48" s="272">
        <f>K48*M48</f>
        <v>398221.3932096081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398221.3932096081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983"/>
      <c r="I71" s="73" t="s">
        <v>964</v>
      </c>
      <c r="J71" s="75" t="s">
        <v>1410</v>
      </c>
      <c r="K71" s="74" t="s">
        <v>966</v>
      </c>
      <c r="L71" s="863" t="s">
        <v>950</v>
      </c>
      <c r="M71" s="97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82"/>
      <c r="I77" s="126"/>
      <c r="J77" s="126"/>
      <c r="K77" s="126"/>
      <c r="L77" s="984"/>
      <c r="M77" s="884"/>
      <c r="N77" s="127"/>
    </row>
    <row r="78" spans="1:15" ht="15.75" thickBot="1">
      <c r="B78" s="911" t="s">
        <v>953</v>
      </c>
      <c r="C78" s="865"/>
      <c r="D78" s="865"/>
      <c r="E78" s="865"/>
      <c r="F78" s="865"/>
      <c r="G78" s="865"/>
      <c r="H78" s="865"/>
      <c r="I78" s="865"/>
      <c r="J78" s="865"/>
      <c r="K78" s="865"/>
      <c r="L78" s="865"/>
      <c r="M78" s="866"/>
      <c r="N78" s="460">
        <f>SUM(N72:N77)</f>
        <v>1691.59375</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399929.90289710811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79985.980579421623</v>
      </c>
      <c r="M85" s="858"/>
      <c r="N85" s="51"/>
    </row>
    <row r="86" spans="1:14">
      <c r="B86" s="89" t="s">
        <v>973</v>
      </c>
      <c r="C86" s="90"/>
      <c r="D86" s="90"/>
      <c r="E86" s="90"/>
      <c r="F86" s="90"/>
      <c r="G86" s="90"/>
      <c r="H86" s="90"/>
      <c r="I86" s="87"/>
      <c r="J86" s="88"/>
      <c r="K86" s="304">
        <v>0.05</v>
      </c>
      <c r="L86" s="857">
        <f>N80*K86</f>
        <v>19996.495144855406</v>
      </c>
      <c r="M86" s="858"/>
      <c r="N86" s="51"/>
    </row>
    <row r="87" spans="1:14" ht="15.75" thickBot="1">
      <c r="B87" s="91" t="s">
        <v>974</v>
      </c>
      <c r="C87" s="92"/>
      <c r="D87" s="92"/>
      <c r="E87" s="92"/>
      <c r="F87" s="92"/>
      <c r="G87" s="92"/>
      <c r="H87" s="92"/>
      <c r="I87" s="93"/>
      <c r="J87" s="94"/>
      <c r="K87" s="305">
        <v>0.05</v>
      </c>
      <c r="L87" s="859">
        <f>N80*K87</f>
        <v>19996.495144855406</v>
      </c>
      <c r="M87" s="860"/>
      <c r="N87" s="51"/>
    </row>
    <row r="88" spans="1:14" ht="15.75" thickBot="1">
      <c r="B88" s="822" t="s">
        <v>953</v>
      </c>
      <c r="C88" s="823"/>
      <c r="D88" s="823"/>
      <c r="E88" s="823"/>
      <c r="F88" s="823"/>
      <c r="G88" s="823"/>
      <c r="H88" s="823"/>
      <c r="I88" s="823"/>
      <c r="J88" s="823"/>
      <c r="K88" s="823"/>
      <c r="L88" s="823"/>
      <c r="M88" s="824"/>
      <c r="N88" s="52">
        <f>L85+L86+L87</f>
        <v>119978.97086913243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519908.87376624055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N78*M41</f>
        <v>54.131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38648.0604096967</v>
      </c>
      <c r="N48" s="272">
        <f>K48*M48</f>
        <v>40580.463430181539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40580.463430181539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1082.6199999999999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41717.214430181542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8343.4428860363096</v>
      </c>
      <c r="M85" s="858"/>
      <c r="N85" s="51"/>
    </row>
    <row r="86" spans="1:14">
      <c r="B86" s="89" t="s">
        <v>973</v>
      </c>
      <c r="C86" s="90"/>
      <c r="D86" s="90"/>
      <c r="E86" s="90"/>
      <c r="F86" s="90"/>
      <c r="G86" s="90"/>
      <c r="H86" s="90"/>
      <c r="I86" s="87"/>
      <c r="J86" s="88"/>
      <c r="K86" s="304">
        <v>0.05</v>
      </c>
      <c r="L86" s="857">
        <f>N80*K86</f>
        <v>2085.8607215090774</v>
      </c>
      <c r="M86" s="858"/>
      <c r="N86" s="51"/>
    </row>
    <row r="87" spans="1:14" ht="15.75" thickBot="1">
      <c r="B87" s="91" t="s">
        <v>974</v>
      </c>
      <c r="C87" s="92"/>
      <c r="D87" s="92"/>
      <c r="E87" s="92"/>
      <c r="F87" s="92"/>
      <c r="G87" s="92"/>
      <c r="H87" s="92"/>
      <c r="I87" s="93"/>
      <c r="J87" s="94"/>
      <c r="K87" s="305">
        <v>0.05</v>
      </c>
      <c r="L87" s="859">
        <f>N80*K87</f>
        <v>2085.8607215090774</v>
      </c>
      <c r="M87" s="860"/>
      <c r="N87" s="51"/>
    </row>
    <row r="88" spans="1:14" ht="15.75" thickBot="1">
      <c r="B88" s="822" t="s">
        <v>953</v>
      </c>
      <c r="C88" s="823"/>
      <c r="D88" s="823"/>
      <c r="E88" s="823"/>
      <c r="F88" s="823"/>
      <c r="G88" s="823"/>
      <c r="H88" s="823"/>
      <c r="I88" s="823"/>
      <c r="J88" s="823"/>
      <c r="K88" s="823"/>
      <c r="L88" s="823"/>
      <c r="M88" s="824"/>
      <c r="N88" s="52">
        <f>L85+L86+L87</f>
        <v>12515.164329054465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54232.37875923601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9"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5016.900388441717</v>
      </c>
      <c r="L36" s="270"/>
      <c r="M36" s="336">
        <v>40</v>
      </c>
      <c r="N36" s="272">
        <f>K36/M36</f>
        <v>125.42250971104292</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15764.847500471406</v>
      </c>
      <c r="L37" s="335"/>
      <c r="M37" s="336">
        <v>40</v>
      </c>
      <c r="N37" s="272">
        <f t="shared" ref="N37:N43" si="0">K37/M37</f>
        <v>394.12118751178514</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14822.328648215491</v>
      </c>
      <c r="L38" s="335"/>
      <c r="M38" s="336">
        <v>40</v>
      </c>
      <c r="N38" s="272">
        <f t="shared" si="0"/>
        <v>370.55821620538728</v>
      </c>
    </row>
    <row r="39" spans="1:14">
      <c r="A39" s="113" t="s">
        <v>208</v>
      </c>
      <c r="B39" s="871" t="str">
        <f>VLOOKUP(A39,EQUIPOS!A9:D154,3,FALSE)</f>
        <v>Equipo de soldadura 400</v>
      </c>
      <c r="C39" s="872"/>
      <c r="D39" s="872"/>
      <c r="E39" s="872"/>
      <c r="F39" s="872"/>
      <c r="G39" s="872"/>
      <c r="H39" s="873"/>
      <c r="I39" s="421"/>
      <c r="J39" s="422"/>
      <c r="K39" s="269">
        <f>VLOOKUP(A39,EQUIPOS!A9:D166,4,FALSE)</f>
        <v>15765.097803770353</v>
      </c>
      <c r="L39" s="335"/>
      <c r="M39" s="336">
        <v>40</v>
      </c>
      <c r="N39" s="272">
        <f t="shared" si="0"/>
        <v>394.12744509425886</v>
      </c>
    </row>
    <row r="40" spans="1:14">
      <c r="A40" s="113" t="s">
        <v>210</v>
      </c>
      <c r="B40" s="871" t="str">
        <f>VLOOKUP(A40,EQUIPOS!A10:D154,3,FALSE)</f>
        <v>Equipo de soldadura 600</v>
      </c>
      <c r="C40" s="872"/>
      <c r="D40" s="872"/>
      <c r="E40" s="872"/>
      <c r="F40" s="872"/>
      <c r="G40" s="872"/>
      <c r="H40" s="873"/>
      <c r="I40" s="421"/>
      <c r="J40" s="422"/>
      <c r="K40" s="269">
        <f>VLOOKUP(A40,EQUIPOS!A10:D167,4,FALSE)</f>
        <v>18241.646153635898</v>
      </c>
      <c r="L40" s="335"/>
      <c r="M40" s="336">
        <v>40</v>
      </c>
      <c r="N40" s="272">
        <f t="shared" si="0"/>
        <v>456.04115384089744</v>
      </c>
    </row>
    <row r="41" spans="1:14">
      <c r="A41" s="113" t="s">
        <v>202</v>
      </c>
      <c r="B41" s="871" t="str">
        <f>VLOOKUP(A41,EQUIPOS!A11:D155,3,FALSE)</f>
        <v xml:space="preserve">Equipo de rayos X y/o ultrasonido
</v>
      </c>
      <c r="C41" s="872"/>
      <c r="D41" s="872"/>
      <c r="E41" s="872"/>
      <c r="F41" s="872"/>
      <c r="G41" s="872"/>
      <c r="H41" s="873"/>
      <c r="I41" s="421"/>
      <c r="J41" s="422"/>
      <c r="K41" s="269">
        <f>VLOOKUP(A41,EQUIPOS!A11:D168,4,FALSE)</f>
        <v>66708.305825634568</v>
      </c>
      <c r="L41" s="335"/>
      <c r="M41" s="336">
        <v>4000</v>
      </c>
      <c r="N41" s="272">
        <f t="shared" si="0"/>
        <v>16.677076456408642</v>
      </c>
    </row>
    <row r="42" spans="1:14">
      <c r="A42" s="113" t="s">
        <v>294</v>
      </c>
      <c r="B42" s="871" t="str">
        <f>VLOOKUP(A42,EQUIPOS!A12:D156,3,FALSE)</f>
        <v>Puente grúa</v>
      </c>
      <c r="C42" s="872"/>
      <c r="D42" s="872"/>
      <c r="E42" s="872"/>
      <c r="F42" s="872"/>
      <c r="G42" s="872"/>
      <c r="H42" s="873"/>
      <c r="I42" s="421"/>
      <c r="J42" s="422"/>
      <c r="K42" s="269">
        <f>VLOOKUP(A42,EQUIPOS!A12:D169,4,FALSE)</f>
        <v>607187.63137472933</v>
      </c>
      <c r="L42" s="335"/>
      <c r="M42" s="336">
        <v>40000</v>
      </c>
      <c r="N42" s="272">
        <f t="shared" si="0"/>
        <v>15.179690784368233</v>
      </c>
    </row>
    <row r="43" spans="1:14">
      <c r="A43" s="113" t="s">
        <v>334</v>
      </c>
      <c r="B43" s="871" t="str">
        <f>VLOOKUP(A43,EQUIPOS!A13:D157,3,FALSE)</f>
        <v>Taladro industrial</v>
      </c>
      <c r="C43" s="872"/>
      <c r="D43" s="872"/>
      <c r="E43" s="872"/>
      <c r="F43" s="872"/>
      <c r="G43" s="872"/>
      <c r="H43" s="873"/>
      <c r="I43" s="421"/>
      <c r="J43" s="422"/>
      <c r="K43" s="269">
        <f>VLOOKUP(A43,EQUIPOS!A13:D170,4,FALSE)</f>
        <v>3096.4614088115736</v>
      </c>
      <c r="L43" s="335"/>
      <c r="M43" s="336">
        <v>40</v>
      </c>
      <c r="N43" s="272">
        <f t="shared" si="0"/>
        <v>77.411535220289338</v>
      </c>
    </row>
    <row r="44" spans="1:14">
      <c r="B44" s="871"/>
      <c r="C44" s="872"/>
      <c r="D44" s="872"/>
      <c r="E44" s="872"/>
      <c r="F44" s="872"/>
      <c r="G44" s="872"/>
      <c r="H44" s="873"/>
      <c r="I44" s="36"/>
      <c r="J44" s="37"/>
      <c r="K44" s="269"/>
      <c r="L44" s="276"/>
      <c r="M44" s="336"/>
      <c r="N44" s="272"/>
    </row>
    <row r="45" spans="1:14">
      <c r="B45" s="320"/>
      <c r="C45" s="321"/>
      <c r="D45" s="321"/>
      <c r="E45" s="321"/>
      <c r="F45" s="323"/>
      <c r="G45" s="323"/>
      <c r="H45" s="125"/>
      <c r="I45" s="36"/>
      <c r="J45" s="37"/>
      <c r="K45" s="269"/>
      <c r="L45" s="276"/>
      <c r="M45" s="277"/>
      <c r="N45" s="273"/>
    </row>
    <row r="46" spans="1:14">
      <c r="B46" s="879" t="s">
        <v>952</v>
      </c>
      <c r="C46" s="880"/>
      <c r="D46" s="880"/>
      <c r="E46" s="38"/>
      <c r="F46" s="39"/>
      <c r="G46" s="39"/>
      <c r="H46" s="40"/>
      <c r="I46" s="36"/>
      <c r="J46" s="37"/>
      <c r="K46" s="279"/>
      <c r="L46" s="276"/>
      <c r="M46" s="401">
        <v>0.1</v>
      </c>
      <c r="N46" s="344">
        <f>N83*M46</f>
        <v>201.60799618480041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SUM(N36:N46)</f>
        <v>2051.1468110092383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33892.24830595703</v>
      </c>
      <c r="N53" s="272">
        <f t="shared" ref="N53:N58" si="1">K53*M53</f>
        <v>169.46124152978516</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3638.0185926851154</v>
      </c>
      <c r="N54" s="272">
        <f t="shared" si="1"/>
        <v>18.190092963425577</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12000.320147261671</v>
      </c>
      <c r="N55" s="272">
        <f t="shared" si="1"/>
        <v>60.001600736308355</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11501.95266961714</v>
      </c>
      <c r="N56" s="272">
        <f t="shared" si="1"/>
        <v>115.0195266961714</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21318.215791017788</v>
      </c>
      <c r="N57" s="272">
        <f t="shared" si="1"/>
        <v>213.18215791017789</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4000.1067157538905</v>
      </c>
      <c r="N58" s="272">
        <f t="shared" si="1"/>
        <v>4000.1067157538905</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2" t="s">
        <v>953</v>
      </c>
      <c r="C61" s="823"/>
      <c r="D61" s="823"/>
      <c r="E61" s="823"/>
      <c r="F61" s="823"/>
      <c r="G61" s="823"/>
      <c r="H61" s="823"/>
      <c r="I61" s="823"/>
      <c r="J61" s="823"/>
      <c r="K61" s="823"/>
      <c r="L61" s="823"/>
      <c r="M61" s="824"/>
      <c r="N61" s="394">
        <f>SUM(N53:N60)</f>
        <v>4575.9613355897591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B66" s="46"/>
      <c r="C66" s="317"/>
      <c r="D66" s="317"/>
      <c r="E66" s="317"/>
      <c r="F66" s="317"/>
      <c r="G66" s="31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311"/>
      <c r="I68" s="279"/>
      <c r="J68" s="286"/>
      <c r="K68" s="279"/>
      <c r="L68" s="909"/>
      <c r="M68" s="910"/>
      <c r="N68" s="287"/>
    </row>
    <row r="69" spans="1:15">
      <c r="B69" s="46"/>
      <c r="C69" s="47"/>
      <c r="D69" s="47"/>
      <c r="E69" s="47"/>
      <c r="F69" s="47"/>
      <c r="G69" s="47"/>
      <c r="H69" s="311"/>
      <c r="I69" s="279"/>
      <c r="J69" s="286"/>
      <c r="K69" s="279"/>
      <c r="L69" s="909"/>
      <c r="M69" s="91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8"/>
      <c r="C82" s="899" t="e">
        <f>VLOOKUP(B82,'MANO DE OBRA'!B12:E73,3,FALSE)</f>
        <v>#N/A</v>
      </c>
      <c r="D82" s="899" t="e">
        <f>VLOOKUP(C82,'MANO DE OBRA'!C12:F73,3,FALSE)</f>
        <v>#N/A</v>
      </c>
      <c r="E82" s="899" t="e">
        <f>VLOOKUP(D82,'MANO DE OBRA'!D12:G73,3,FALSE)</f>
        <v>#N/A</v>
      </c>
      <c r="F82" s="899" t="e">
        <f>VLOOKUP(E82,'MANO DE OBRA'!E12:H73,3,FALSE)</f>
        <v>#N/A</v>
      </c>
      <c r="G82" s="899" t="e">
        <f>VLOOKUP(F82,'MANO DE OBRA'!F12:I73,3,FALSE)</f>
        <v>#N/A</v>
      </c>
      <c r="H82" s="899" t="e">
        <f>VLOOKUP(G82,'MANO DE OBRA'!G12:J73,3,FALSE)</f>
        <v>#N/A</v>
      </c>
      <c r="I82" s="470"/>
      <c r="J82" s="471"/>
      <c r="K82" s="474"/>
      <c r="L82" s="475"/>
      <c r="M82" s="476"/>
      <c r="N82" s="440"/>
    </row>
    <row r="83" spans="1:14" ht="15.75" thickBot="1">
      <c r="B83" s="911" t="s">
        <v>953</v>
      </c>
      <c r="C83" s="865"/>
      <c r="D83" s="865"/>
      <c r="E83" s="865"/>
      <c r="F83" s="865"/>
      <c r="G83" s="865"/>
      <c r="H83" s="865"/>
      <c r="I83" s="865"/>
      <c r="J83" s="865"/>
      <c r="K83" s="865"/>
      <c r="L83" s="865"/>
      <c r="M83" s="866"/>
      <c r="N83" s="460">
        <f>SUM(N77:N82)</f>
        <v>2016.0799618480041</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8643.1881084470006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1728.6376216894002</v>
      </c>
      <c r="M90" s="858"/>
      <c r="N90" s="51"/>
    </row>
    <row r="91" spans="1:14">
      <c r="B91" s="89" t="s">
        <v>973</v>
      </c>
      <c r="C91" s="90"/>
      <c r="D91" s="90"/>
      <c r="E91" s="90"/>
      <c r="F91" s="90"/>
      <c r="G91" s="90"/>
      <c r="H91" s="90"/>
      <c r="I91" s="87"/>
      <c r="J91" s="88"/>
      <c r="K91" s="304">
        <v>0.05</v>
      </c>
      <c r="L91" s="857">
        <f>N85*K91</f>
        <v>432.15940542235006</v>
      </c>
      <c r="M91" s="858"/>
      <c r="N91" s="51"/>
    </row>
    <row r="92" spans="1:14" ht="15.75" thickBot="1">
      <c r="B92" s="91" t="s">
        <v>974</v>
      </c>
      <c r="C92" s="92"/>
      <c r="D92" s="92"/>
      <c r="E92" s="92"/>
      <c r="F92" s="92"/>
      <c r="G92" s="92"/>
      <c r="H92" s="92"/>
      <c r="I92" s="93"/>
      <c r="J92" s="94"/>
      <c r="K92" s="305">
        <v>0.05</v>
      </c>
      <c r="L92" s="859">
        <f>N85*K92</f>
        <v>432.15940542235006</v>
      </c>
      <c r="M92" s="860"/>
      <c r="N92" s="51"/>
    </row>
    <row r="93" spans="1:14" ht="15.75" thickBot="1">
      <c r="B93" s="822" t="s">
        <v>953</v>
      </c>
      <c r="C93" s="823"/>
      <c r="D93" s="823"/>
      <c r="E93" s="823"/>
      <c r="F93" s="823"/>
      <c r="G93" s="823"/>
      <c r="H93" s="823"/>
      <c r="I93" s="823"/>
      <c r="J93" s="823"/>
      <c r="K93" s="823"/>
      <c r="L93" s="823"/>
      <c r="M93" s="824"/>
      <c r="N93" s="52">
        <f>L90+L91+L92</f>
        <v>2592.9564325341003</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11236.1445409811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5016.900388441717</v>
      </c>
      <c r="L36" s="270"/>
      <c r="M36" s="336">
        <v>40</v>
      </c>
      <c r="N36" s="272">
        <f t="shared" ref="N36:N41" si="0">K36/M36</f>
        <v>125.42250971104292</v>
      </c>
    </row>
    <row r="37" spans="1:14">
      <c r="A37" s="113" t="s">
        <v>334</v>
      </c>
      <c r="B37" s="871" t="str">
        <f>VLOOKUP(A37,EQUIPOS!A7:D154,3,FALSE)</f>
        <v>Taladro industrial</v>
      </c>
      <c r="C37" s="872"/>
      <c r="D37" s="872"/>
      <c r="E37" s="872"/>
      <c r="F37" s="872"/>
      <c r="G37" s="872"/>
      <c r="H37" s="873"/>
      <c r="I37" s="421"/>
      <c r="J37" s="422"/>
      <c r="K37" s="269">
        <f>VLOOKUP(A37,EQUIPOS!A7:D164,4,FALSE)</f>
        <v>3096.4614088115736</v>
      </c>
      <c r="L37" s="335"/>
      <c r="M37" s="336">
        <v>40</v>
      </c>
      <c r="N37" s="272">
        <f t="shared" si="0"/>
        <v>77.411535220289338</v>
      </c>
    </row>
    <row r="38" spans="1:14">
      <c r="A38" s="113" t="s">
        <v>195</v>
      </c>
      <c r="B38" s="871" t="str">
        <f>VLOOKUP(A38,EQUIPOS!A8:D154,3,FALSE)</f>
        <v xml:space="preserve">Equipo de oxicorte, Capacidad de corte: hasta 6´´ (152mm) </v>
      </c>
      <c r="C38" s="872"/>
      <c r="D38" s="872"/>
      <c r="E38" s="872"/>
      <c r="F38" s="872"/>
      <c r="G38" s="872"/>
      <c r="H38" s="873"/>
      <c r="I38" s="421"/>
      <c r="J38" s="422"/>
      <c r="K38" s="269">
        <f>VLOOKUP(A38,EQUIPOS!A8:D165,4,FALSE)</f>
        <v>15764.847500471406</v>
      </c>
      <c r="L38" s="335"/>
      <c r="M38" s="336">
        <v>40</v>
      </c>
      <c r="N38" s="272">
        <f t="shared" si="0"/>
        <v>394.12118751178514</v>
      </c>
    </row>
    <row r="39" spans="1:14">
      <c r="A39" s="113" t="s">
        <v>204</v>
      </c>
      <c r="B39" s="871" t="str">
        <f>VLOOKUP(A39,EQUIPOS!A9:D154,3,FALSE)</f>
        <v xml:space="preserve">Equipo de soldadura 250 AMP
</v>
      </c>
      <c r="C39" s="872"/>
      <c r="D39" s="872"/>
      <c r="E39" s="872"/>
      <c r="F39" s="872"/>
      <c r="G39" s="872"/>
      <c r="H39" s="873"/>
      <c r="I39" s="421"/>
      <c r="J39" s="422"/>
      <c r="K39" s="269">
        <f>VLOOKUP(A39,EQUIPOS!A9:D166,4,FALSE)</f>
        <v>14822.328648215491</v>
      </c>
      <c r="L39" s="335"/>
      <c r="M39" s="336">
        <v>40</v>
      </c>
      <c r="N39" s="272">
        <f t="shared" si="0"/>
        <v>370.55821620538728</v>
      </c>
    </row>
    <row r="40" spans="1:14">
      <c r="A40" s="113" t="s">
        <v>208</v>
      </c>
      <c r="B40" s="871" t="str">
        <f>VLOOKUP(A40,EQUIPOS!A10:D154,3,FALSE)</f>
        <v>Equipo de soldadura 400</v>
      </c>
      <c r="C40" s="872"/>
      <c r="D40" s="872"/>
      <c r="E40" s="872"/>
      <c r="F40" s="872"/>
      <c r="G40" s="872"/>
      <c r="H40" s="873"/>
      <c r="I40" s="421"/>
      <c r="J40" s="422"/>
      <c r="K40" s="269">
        <f>VLOOKUP(A40,EQUIPOS!A10:D167,4,FALSE)</f>
        <v>15765.097803770353</v>
      </c>
      <c r="L40" s="335"/>
      <c r="M40" s="336">
        <v>40</v>
      </c>
      <c r="N40" s="272">
        <f t="shared" si="0"/>
        <v>394.12744509425886</v>
      </c>
    </row>
    <row r="41" spans="1:14">
      <c r="A41" s="113" t="s">
        <v>210</v>
      </c>
      <c r="B41" s="871" t="str">
        <f>VLOOKUP(A41,EQUIPOS!A11:D155,3,FALSE)</f>
        <v>Equipo de soldadura 600</v>
      </c>
      <c r="C41" s="872"/>
      <c r="D41" s="872"/>
      <c r="E41" s="872"/>
      <c r="F41" s="872"/>
      <c r="G41" s="872"/>
      <c r="H41" s="873"/>
      <c r="I41" s="421"/>
      <c r="J41" s="422"/>
      <c r="K41" s="269">
        <f>VLOOKUP(A41,EQUIPOS!A11:D168,4,FALSE)</f>
        <v>18241.646153635898</v>
      </c>
      <c r="L41" s="335"/>
      <c r="M41" s="336">
        <v>40</v>
      </c>
      <c r="N41" s="272">
        <f t="shared" si="0"/>
        <v>456.04115384089744</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100.80399809240021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1918.4860456760614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33892.24830595703</v>
      </c>
      <c r="N51" s="272">
        <f t="shared" ref="N51:N56" si="1">K51*M51</f>
        <v>169.46124152978516</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3638.0185926851154</v>
      </c>
      <c r="N52" s="272">
        <f t="shared" si="1"/>
        <v>18.190092963425577</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12000.320147261671</v>
      </c>
      <c r="N53" s="272">
        <f t="shared" si="1"/>
        <v>60.001600736308355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11501.95266961714</v>
      </c>
      <c r="N54" s="272">
        <f t="shared" si="1"/>
        <v>115.0195266961714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21318.215791017788</v>
      </c>
      <c r="N55" s="272">
        <f t="shared" si="1"/>
        <v>213.18215791017789</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4000.1067157538905</v>
      </c>
      <c r="N56" s="272">
        <f t="shared" si="1"/>
        <v>4000.1067157538905</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SUM(N51:N58)</f>
        <v>4575.9613355897591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8"/>
      <c r="C80" s="899"/>
      <c r="D80" s="899"/>
      <c r="E80" s="899"/>
      <c r="F80" s="899"/>
      <c r="G80" s="899"/>
      <c r="H80" s="899"/>
      <c r="I80" s="470"/>
      <c r="J80" s="471"/>
      <c r="K80" s="472"/>
      <c r="L80" s="475"/>
      <c r="M80" s="476"/>
      <c r="N80" s="440"/>
    </row>
    <row r="81" spans="1:14" ht="15.75" thickBot="1">
      <c r="B81" s="911" t="s">
        <v>953</v>
      </c>
      <c r="C81" s="865"/>
      <c r="D81" s="865"/>
      <c r="E81" s="865"/>
      <c r="F81" s="865"/>
      <c r="G81" s="865"/>
      <c r="H81" s="865"/>
      <c r="I81" s="865"/>
      <c r="J81" s="865"/>
      <c r="K81" s="865"/>
      <c r="L81" s="865"/>
      <c r="M81" s="866"/>
      <c r="N81" s="301">
        <f>SUM(N75:N80)</f>
        <v>2016.0799618480041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8510.5273431138248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1702.1054686227651</v>
      </c>
      <c r="M88" s="858"/>
      <c r="N88" s="51"/>
    </row>
    <row r="89" spans="1:14">
      <c r="B89" s="89" t="s">
        <v>973</v>
      </c>
      <c r="C89" s="90"/>
      <c r="D89" s="90"/>
      <c r="E89" s="90"/>
      <c r="F89" s="90"/>
      <c r="G89" s="90"/>
      <c r="H89" s="90"/>
      <c r="I89" s="87"/>
      <c r="J89" s="88"/>
      <c r="K89" s="304">
        <v>0.05</v>
      </c>
      <c r="L89" s="857">
        <f>N83*K89</f>
        <v>425.52636715569128</v>
      </c>
      <c r="M89" s="858"/>
      <c r="N89" s="51"/>
    </row>
    <row r="90" spans="1:14" ht="15.75" thickBot="1">
      <c r="B90" s="91" t="s">
        <v>974</v>
      </c>
      <c r="C90" s="92"/>
      <c r="D90" s="92"/>
      <c r="E90" s="92"/>
      <c r="F90" s="92"/>
      <c r="G90" s="92"/>
      <c r="H90" s="92"/>
      <c r="I90" s="93"/>
      <c r="J90" s="94"/>
      <c r="K90" s="305">
        <v>0.05</v>
      </c>
      <c r="L90" s="859">
        <f>N83*K90</f>
        <v>425.52636715569128</v>
      </c>
      <c r="M90" s="860"/>
      <c r="N90" s="51"/>
    </row>
    <row r="91" spans="1:14" ht="15.75" thickBot="1">
      <c r="B91" s="822" t="s">
        <v>953</v>
      </c>
      <c r="C91" s="823"/>
      <c r="D91" s="823"/>
      <c r="E91" s="823"/>
      <c r="F91" s="823"/>
      <c r="G91" s="823"/>
      <c r="H91" s="823"/>
      <c r="I91" s="823"/>
      <c r="J91" s="823"/>
      <c r="K91" s="823"/>
      <c r="L91" s="823"/>
      <c r="M91" s="824"/>
      <c r="N91" s="52">
        <f>L88+L89+L90</f>
        <v>2553.1582029341475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11063.685546047973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09">
        <f>VLOOKUP(A61,TRANSPORTE!A3:D117,4,FALSE)</f>
        <v>0.44885003926478911</v>
      </c>
      <c r="M61" s="910"/>
      <c r="N61" s="287">
        <f>K61*L61</f>
        <v>0.44885003926478911</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0.44885003926478911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0.44885003926478911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8.9770007852957828E-2</v>
      </c>
      <c r="M85" s="858"/>
      <c r="N85" s="51"/>
    </row>
    <row r="86" spans="1:14">
      <c r="B86" s="89" t="s">
        <v>973</v>
      </c>
      <c r="C86" s="90"/>
      <c r="D86" s="90"/>
      <c r="E86" s="90"/>
      <c r="F86" s="90"/>
      <c r="G86" s="90"/>
      <c r="H86" s="90"/>
      <c r="I86" s="87"/>
      <c r="J86" s="88"/>
      <c r="K86" s="304">
        <v>0.05</v>
      </c>
      <c r="L86" s="857">
        <f>N80*K86</f>
        <v>2.2442501963239457E-2</v>
      </c>
      <c r="M86" s="858"/>
      <c r="N86" s="51"/>
    </row>
    <row r="87" spans="1:14" ht="15.75" thickBot="1">
      <c r="B87" s="91" t="s">
        <v>974</v>
      </c>
      <c r="C87" s="92"/>
      <c r="D87" s="92"/>
      <c r="E87" s="92"/>
      <c r="F87" s="92"/>
      <c r="G87" s="92"/>
      <c r="H87" s="92"/>
      <c r="I87" s="93"/>
      <c r="J87" s="94"/>
      <c r="K87" s="305">
        <v>0.05</v>
      </c>
      <c r="L87" s="859">
        <f>N80*K87</f>
        <v>2.2442501963239457E-2</v>
      </c>
      <c r="M87" s="860"/>
      <c r="N87" s="51"/>
    </row>
    <row r="88" spans="1:14" ht="15.75" thickBot="1">
      <c r="B88" s="822" t="s">
        <v>953</v>
      </c>
      <c r="C88" s="823"/>
      <c r="D88" s="823"/>
      <c r="E88" s="823"/>
      <c r="F88" s="823"/>
      <c r="G88" s="823"/>
      <c r="H88" s="823"/>
      <c r="I88" s="823"/>
      <c r="J88" s="823"/>
      <c r="K88" s="823"/>
      <c r="L88" s="823"/>
      <c r="M88" s="824"/>
      <c r="N88" s="52">
        <f>L85+L86+L87</f>
        <v>0.13465501177943676</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52">
        <f>N80+N88</f>
        <v>0.5835050510442259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5016.900388441717</v>
      </c>
      <c r="L36" s="270"/>
      <c r="M36" s="336">
        <v>40</v>
      </c>
      <c r="N36" s="272">
        <f t="shared" ref="N36:N41" si="0">K36/M36</f>
        <v>125.42250971104292</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15764.847500471406</v>
      </c>
      <c r="L37" s="335"/>
      <c r="M37" s="336">
        <v>400</v>
      </c>
      <c r="N37" s="272">
        <f t="shared" si="0"/>
        <v>39.412118751178511</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14822.328648215491</v>
      </c>
      <c r="L38" s="335"/>
      <c r="M38" s="336">
        <v>400</v>
      </c>
      <c r="N38" s="272">
        <f t="shared" si="0"/>
        <v>37.05582162053873</v>
      </c>
    </row>
    <row r="39" spans="1:14">
      <c r="A39" s="113" t="s">
        <v>208</v>
      </c>
      <c r="B39" s="871" t="str">
        <f>VLOOKUP(A39,EQUIPOS!A9:D154,3,FALSE)</f>
        <v>Equipo de soldadura 400</v>
      </c>
      <c r="C39" s="872"/>
      <c r="D39" s="872"/>
      <c r="E39" s="872"/>
      <c r="F39" s="872"/>
      <c r="G39" s="872"/>
      <c r="H39" s="873"/>
      <c r="I39" s="421"/>
      <c r="J39" s="422"/>
      <c r="K39" s="269">
        <f>VLOOKUP(A39,EQUIPOS!A9:D166,4,FALSE)</f>
        <v>15765.097803770353</v>
      </c>
      <c r="L39" s="335"/>
      <c r="M39" s="336">
        <v>400</v>
      </c>
      <c r="N39" s="272">
        <f t="shared" si="0"/>
        <v>39.412744509425885</v>
      </c>
    </row>
    <row r="40" spans="1:14">
      <c r="A40" s="113" t="s">
        <v>210</v>
      </c>
      <c r="B40" s="871" t="str">
        <f>VLOOKUP(A40,EQUIPOS!A10:D154,3,FALSE)</f>
        <v>Equipo de soldadura 600</v>
      </c>
      <c r="C40" s="872"/>
      <c r="D40" s="872"/>
      <c r="E40" s="872"/>
      <c r="F40" s="872"/>
      <c r="G40" s="872"/>
      <c r="H40" s="873"/>
      <c r="I40" s="421"/>
      <c r="J40" s="422"/>
      <c r="K40" s="269">
        <f>VLOOKUP(A40,EQUIPOS!A10:D167,4,FALSE)</f>
        <v>18241.646153635898</v>
      </c>
      <c r="L40" s="335"/>
      <c r="M40" s="336">
        <v>400</v>
      </c>
      <c r="N40" s="272">
        <f t="shared" si="0"/>
        <v>45.604115384089745</v>
      </c>
    </row>
    <row r="41" spans="1:14">
      <c r="A41" s="113" t="s">
        <v>243</v>
      </c>
      <c r="B41" s="871" t="str">
        <f>VLOOKUP(A41,EQUIPOS!A11:D155,3,FALSE)</f>
        <v>Grúa 10 ton</v>
      </c>
      <c r="C41" s="872"/>
      <c r="D41" s="872"/>
      <c r="E41" s="872"/>
      <c r="F41" s="872"/>
      <c r="G41" s="872"/>
      <c r="H41" s="873"/>
      <c r="I41" s="421"/>
      <c r="J41" s="422"/>
      <c r="K41" s="269">
        <f>VLOOKUP(A41,EQUIPOS!A11:D168,4,FALSE)</f>
        <v>138765.32989306879</v>
      </c>
      <c r="L41" s="335"/>
      <c r="M41" s="336">
        <v>400</v>
      </c>
      <c r="N41" s="272">
        <f t="shared" si="0"/>
        <v>346.91332473267198</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100.80399809240021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734.62463280134796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33892.24830595703</v>
      </c>
      <c r="N51" s="272">
        <f>K51*M51</f>
        <v>169.46124152978516</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3638.0185926851154</v>
      </c>
      <c r="N52" s="272">
        <f t="shared" ref="N52:N58" si="1">K52*M52</f>
        <v>18.190092963425577</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12000.320147261671</v>
      </c>
      <c r="N53" s="272">
        <f t="shared" si="1"/>
        <v>60.001600736308355</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11501.95266961714</v>
      </c>
      <c r="N54" s="272">
        <f t="shared" si="1"/>
        <v>115.0195266961714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21318.215791017788</v>
      </c>
      <c r="N55" s="272">
        <f t="shared" si="1"/>
        <v>213.18215791017789</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75722.974670412397</v>
      </c>
      <c r="N56" s="272">
        <f t="shared" si="1"/>
        <v>37.861487335206199</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51886.864161417892</v>
      </c>
      <c r="N57" s="272">
        <f t="shared" si="1"/>
        <v>51.886864161417897</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23237.151527718277</v>
      </c>
      <c r="N58" s="272">
        <f t="shared" si="1"/>
        <v>23.237151527718279</v>
      </c>
    </row>
    <row r="59" spans="1:14" ht="15.75" thickBot="1">
      <c r="B59" s="822" t="s">
        <v>953</v>
      </c>
      <c r="C59" s="823"/>
      <c r="D59" s="823"/>
      <c r="E59" s="823"/>
      <c r="F59" s="823"/>
      <c r="G59" s="823"/>
      <c r="H59" s="823"/>
      <c r="I59" s="823"/>
      <c r="J59" s="823"/>
      <c r="K59" s="823"/>
      <c r="L59" s="823"/>
      <c r="M59" s="824"/>
      <c r="N59" s="394">
        <f>SUM(N51:N58)</f>
        <v>688.84012286021073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8"/>
      <c r="C80" s="899"/>
      <c r="D80" s="899"/>
      <c r="E80" s="899"/>
      <c r="F80" s="899"/>
      <c r="G80" s="899"/>
      <c r="H80" s="899"/>
      <c r="I80" s="470"/>
      <c r="J80" s="471"/>
      <c r="K80" s="474"/>
      <c r="L80" s="475"/>
      <c r="M80" s="476"/>
      <c r="N80" s="395"/>
    </row>
    <row r="81" spans="1:14" ht="15.75" thickBot="1">
      <c r="B81" s="911" t="s">
        <v>953</v>
      </c>
      <c r="C81" s="865"/>
      <c r="D81" s="865"/>
      <c r="E81" s="865"/>
      <c r="F81" s="865"/>
      <c r="G81" s="865"/>
      <c r="H81" s="865"/>
      <c r="I81" s="865"/>
      <c r="J81" s="865"/>
      <c r="K81" s="865"/>
      <c r="L81" s="865"/>
      <c r="M81" s="866"/>
      <c r="N81" s="301">
        <f>SUM(N75:N80)</f>
        <v>2016.0799618480041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3439.5447175095628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687.90894350191263</v>
      </c>
      <c r="M88" s="858"/>
      <c r="N88" s="51"/>
    </row>
    <row r="89" spans="1:14">
      <c r="B89" s="89" t="s">
        <v>973</v>
      </c>
      <c r="C89" s="90"/>
      <c r="D89" s="90"/>
      <c r="E89" s="90"/>
      <c r="F89" s="90"/>
      <c r="G89" s="90"/>
      <c r="H89" s="90"/>
      <c r="I89" s="87"/>
      <c r="J89" s="88"/>
      <c r="K89" s="304">
        <v>0.05</v>
      </c>
      <c r="L89" s="857">
        <f>N83*K89</f>
        <v>171.97723587547816</v>
      </c>
      <c r="M89" s="858"/>
      <c r="N89" s="51"/>
    </row>
    <row r="90" spans="1:14" ht="15.75" thickBot="1">
      <c r="B90" s="91" t="s">
        <v>974</v>
      </c>
      <c r="C90" s="92"/>
      <c r="D90" s="92"/>
      <c r="E90" s="92"/>
      <c r="F90" s="92"/>
      <c r="G90" s="92"/>
      <c r="H90" s="92"/>
      <c r="I90" s="93"/>
      <c r="J90" s="94"/>
      <c r="K90" s="305">
        <v>0.05</v>
      </c>
      <c r="L90" s="859">
        <f>N83*K90</f>
        <v>171.97723587547816</v>
      </c>
      <c r="M90" s="860"/>
      <c r="N90" s="51"/>
    </row>
    <row r="91" spans="1:14" ht="15.75" thickBot="1">
      <c r="B91" s="822" t="s">
        <v>953</v>
      </c>
      <c r="C91" s="823"/>
      <c r="D91" s="823"/>
      <c r="E91" s="823"/>
      <c r="F91" s="823"/>
      <c r="G91" s="823"/>
      <c r="H91" s="823"/>
      <c r="I91" s="823"/>
      <c r="J91" s="823"/>
      <c r="K91" s="823"/>
      <c r="L91" s="823"/>
      <c r="M91" s="824"/>
      <c r="N91" s="52">
        <f>L88+L89+L90</f>
        <v>1031.8634152528689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4471.4081327624317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2451.023716382208</v>
      </c>
      <c r="L36" s="270"/>
      <c r="M36" s="336">
        <v>4</v>
      </c>
      <c r="N36" s="272">
        <f>K36/M36</f>
        <v>612.75592909555201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1010.0320112950249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1622.7879403905768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451778.54843592236</v>
      </c>
      <c r="N48" s="272">
        <f>K48*M48</f>
        <v>4517.785484359224</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107989.86143520947</v>
      </c>
      <c r="N49" s="272">
        <f>K49*M49</f>
        <v>107989.86143520947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385630.3312385903</v>
      </c>
      <c r="N50" s="272">
        <f>K50*M50</f>
        <v>140755.07090208546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253262.71782165417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2.1230111517562547</v>
      </c>
      <c r="M58" s="910"/>
      <c r="N58" s="287">
        <f>K58*L58</f>
        <v>0.59444312249175135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0.59444312249175135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264986.42031811748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52997.284063623498</v>
      </c>
      <c r="M82" s="858"/>
      <c r="N82" s="51"/>
    </row>
    <row r="83" spans="1:14">
      <c r="B83" s="89" t="s">
        <v>973</v>
      </c>
      <c r="C83" s="90"/>
      <c r="D83" s="90"/>
      <c r="E83" s="90"/>
      <c r="F83" s="90"/>
      <c r="G83" s="90"/>
      <c r="H83" s="90"/>
      <c r="I83" s="87"/>
      <c r="J83" s="88"/>
      <c r="K83" s="304">
        <v>0.05</v>
      </c>
      <c r="L83" s="857">
        <f>N77*K83</f>
        <v>13249.321015905874</v>
      </c>
      <c r="M83" s="858"/>
      <c r="N83" s="51"/>
    </row>
    <row r="84" spans="1:14" ht="15.75" thickBot="1">
      <c r="B84" s="91" t="s">
        <v>974</v>
      </c>
      <c r="C84" s="92"/>
      <c r="D84" s="92"/>
      <c r="E84" s="92"/>
      <c r="F84" s="92"/>
      <c r="G84" s="92"/>
      <c r="H84" s="92"/>
      <c r="I84" s="93"/>
      <c r="J84" s="94"/>
      <c r="K84" s="305">
        <v>0.05</v>
      </c>
      <c r="L84" s="859">
        <f>N77*K84</f>
        <v>13249.321015905874</v>
      </c>
      <c r="M84" s="860"/>
      <c r="N84" s="51"/>
    </row>
    <row r="85" spans="1:14" ht="15.75" thickBot="1">
      <c r="B85" s="822" t="s">
        <v>953</v>
      </c>
      <c r="C85" s="823"/>
      <c r="D85" s="823"/>
      <c r="E85" s="823"/>
      <c r="F85" s="823"/>
      <c r="G85" s="823"/>
      <c r="H85" s="823"/>
      <c r="I85" s="823"/>
      <c r="J85" s="823"/>
      <c r="K85" s="823"/>
      <c r="L85" s="823"/>
      <c r="M85" s="824"/>
      <c r="N85" s="52">
        <f>L82+L83+L84</f>
        <v>79495.92609543525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344482.34641355276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2451.023716382208</v>
      </c>
      <c r="L36" s="270"/>
      <c r="M36" s="441">
        <v>4</v>
      </c>
      <c r="N36" s="272">
        <f>K36/M36</f>
        <v>612.75592909555201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1010.0320112950249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1622.7879403905768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451778.54843592236</v>
      </c>
      <c r="N48" s="272">
        <f>K48*M48</f>
        <v>9035.5709687184481</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107989.86143520947</v>
      </c>
      <c r="N49" s="272">
        <f>K49*M49</f>
        <v>107989.86143520947</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385630.3312385903</v>
      </c>
      <c r="N50" s="272">
        <f>K50*M50</f>
        <v>177389.95236975155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294415.38477367949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2.1230111517562547</v>
      </c>
      <c r="M58" s="910"/>
      <c r="N58" s="287">
        <f>K58*L58</f>
        <v>0.59444312249175135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0.59444312249175135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306139.0872701428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61227.817454028562</v>
      </c>
      <c r="M82" s="858"/>
      <c r="N82" s="51"/>
    </row>
    <row r="83" spans="1:14">
      <c r="B83" s="89" t="s">
        <v>973</v>
      </c>
      <c r="C83" s="90"/>
      <c r="D83" s="90"/>
      <c r="E83" s="90"/>
      <c r="F83" s="90"/>
      <c r="G83" s="90"/>
      <c r="H83" s="90"/>
      <c r="I83" s="87"/>
      <c r="J83" s="88"/>
      <c r="K83" s="304">
        <v>0.05</v>
      </c>
      <c r="L83" s="857">
        <f>N77*K83</f>
        <v>15306.95436350714</v>
      </c>
      <c r="M83" s="858"/>
      <c r="N83" s="51"/>
    </row>
    <row r="84" spans="1:14" ht="15.75" thickBot="1">
      <c r="B84" s="91" t="s">
        <v>974</v>
      </c>
      <c r="C84" s="92"/>
      <c r="D84" s="92"/>
      <c r="E84" s="92"/>
      <c r="F84" s="92"/>
      <c r="G84" s="92"/>
      <c r="H84" s="92"/>
      <c r="I84" s="93"/>
      <c r="J84" s="94"/>
      <c r="K84" s="305">
        <v>0.05</v>
      </c>
      <c r="L84" s="859">
        <f>N77*K84</f>
        <v>15306.95436350714</v>
      </c>
      <c r="M84" s="860"/>
      <c r="N84" s="51"/>
    </row>
    <row r="85" spans="1:14" ht="15.75" thickBot="1">
      <c r="B85" s="822" t="s">
        <v>953</v>
      </c>
      <c r="C85" s="823"/>
      <c r="D85" s="823"/>
      <c r="E85" s="823"/>
      <c r="F85" s="823"/>
      <c r="G85" s="823"/>
      <c r="H85" s="823"/>
      <c r="I85" s="823"/>
      <c r="J85" s="823"/>
      <c r="K85" s="823"/>
      <c r="L85" s="823"/>
      <c r="M85" s="824"/>
      <c r="N85" s="52">
        <f>L82+L83+L84</f>
        <v>91841.726181042846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397980.81345118565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310</v>
      </c>
      <c r="B36" s="871" t="str">
        <f>VLOOKUP(A36,EQUIPOS!A6:D154,3,FALSE)</f>
        <v>Retroexcavadora A25C</v>
      </c>
      <c r="C36" s="872"/>
      <c r="D36" s="872"/>
      <c r="E36" s="872"/>
      <c r="F36" s="872"/>
      <c r="G36" s="872"/>
      <c r="H36" s="873"/>
      <c r="I36" s="267"/>
      <c r="J36" s="268"/>
      <c r="K36" s="269">
        <f>VLOOKUP(A36,EQUIPOS!A6:D163,4,FALSE)</f>
        <v>197473.73869398251</v>
      </c>
      <c r="L36" s="270"/>
      <c r="M36" s="336">
        <v>3</v>
      </c>
      <c r="N36" s="272">
        <f>K36/M36</f>
        <v>65824.579564660831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1346.7093483933668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67171.288913054203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451778.54843592236</v>
      </c>
      <c r="N48" s="272">
        <f>K48*M48</f>
        <v>9035.5709687184481</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46493.401868078057</v>
      </c>
      <c r="N49" s="272">
        <f>K49*M49</f>
        <v>21386.964859315907</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361896.03931970277</v>
      </c>
      <c r="N50" s="272">
        <f>K50*M50</f>
        <v>361896.03931970277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392318.57514773711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2.1230111517562547</v>
      </c>
      <c r="M58" s="910"/>
      <c r="N58" s="287">
        <f>K58*L58</f>
        <v>0.59444312249175135</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09">
        <f>VLOOKUP(A59,TRANSPORTE!A1:D117,4,FALSE)</f>
        <v>1224.8662416957106</v>
      </c>
      <c r="M59" s="910"/>
      <c r="N59" s="287">
        <f>K59*L59</f>
        <v>563.43847118002691</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564.03291430251863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13467.093483933666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473520.99045902753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94704.198091805505</v>
      </c>
      <c r="M82" s="858"/>
      <c r="N82" s="51"/>
    </row>
    <row r="83" spans="1:14">
      <c r="B83" s="89" t="s">
        <v>973</v>
      </c>
      <c r="C83" s="90"/>
      <c r="D83" s="90"/>
      <c r="E83" s="90"/>
      <c r="F83" s="90"/>
      <c r="G83" s="90"/>
      <c r="H83" s="90"/>
      <c r="I83" s="87"/>
      <c r="J83" s="88"/>
      <c r="K83" s="304">
        <v>0.05</v>
      </c>
      <c r="L83" s="857">
        <f>N77*K83</f>
        <v>23676.049522951376</v>
      </c>
      <c r="M83" s="858"/>
      <c r="N83" s="51"/>
    </row>
    <row r="84" spans="1:14" ht="15.75" thickBot="1">
      <c r="B84" s="91" t="s">
        <v>974</v>
      </c>
      <c r="C84" s="92"/>
      <c r="D84" s="92"/>
      <c r="E84" s="92"/>
      <c r="F84" s="92"/>
      <c r="G84" s="92"/>
      <c r="H84" s="92"/>
      <c r="I84" s="93"/>
      <c r="J84" s="94"/>
      <c r="K84" s="305">
        <v>0.05</v>
      </c>
      <c r="L84" s="859">
        <f>N77*K84</f>
        <v>23676.049522951376</v>
      </c>
      <c r="M84" s="860"/>
      <c r="N84" s="51"/>
    </row>
    <row r="85" spans="1:14" ht="15.75" thickBot="1">
      <c r="B85" s="822" t="s">
        <v>953</v>
      </c>
      <c r="C85" s="823"/>
      <c r="D85" s="823"/>
      <c r="E85" s="823"/>
      <c r="F85" s="823"/>
      <c r="G85" s="823"/>
      <c r="H85" s="823"/>
      <c r="I85" s="823"/>
      <c r="J85" s="823"/>
      <c r="K85" s="823"/>
      <c r="L85" s="823"/>
      <c r="M85" s="824"/>
      <c r="N85" s="52">
        <f>L82+L83+L84</f>
        <v>142056.29713770826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615577.28759673575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6608.0911125985785</v>
      </c>
      <c r="L36" s="270"/>
      <c r="M36" s="336">
        <v>0.5</v>
      </c>
      <c r="N36" s="272">
        <f>K36/M36</f>
        <v>13216.182225197157</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96068.305310586089</v>
      </c>
      <c r="L37" s="335"/>
      <c r="M37" s="336">
        <v>1.5</v>
      </c>
      <c r="N37" s="272">
        <f>K37/M37</f>
        <v>64045.536873724057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79955.137795707938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46493.401868078057</v>
      </c>
      <c r="N48" s="272">
        <f>K48*M48</f>
        <v>26966.173083485271</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176475.2962832599</v>
      </c>
      <c r="N49" s="272">
        <f>K49*M49</f>
        <v>176475.2962832599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203441.46936674518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832.77970385776916</v>
      </c>
      <c r="M58" s="910"/>
      <c r="N58" s="287">
        <f>K58*L58</f>
        <v>832.77970385776916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1224.8662416957106</v>
      </c>
      <c r="M59" s="910"/>
      <c r="N59" s="287">
        <f>K59*L59</f>
        <v>710.42242018351214</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f>
        <v>1543.2021240412814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26934.186967867332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311873.9962543617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62374.79925087234</v>
      </c>
      <c r="M82" s="858"/>
      <c r="N82" s="51"/>
    </row>
    <row r="83" spans="1:14">
      <c r="B83" s="89" t="s">
        <v>973</v>
      </c>
      <c r="C83" s="90"/>
      <c r="D83" s="90"/>
      <c r="E83" s="90"/>
      <c r="F83" s="90"/>
      <c r="G83" s="90"/>
      <c r="H83" s="90"/>
      <c r="I83" s="87"/>
      <c r="J83" s="88"/>
      <c r="K83" s="304">
        <v>0.05</v>
      </c>
      <c r="L83" s="857">
        <f>N77*K83</f>
        <v>15593.699812718085</v>
      </c>
      <c r="M83" s="858"/>
      <c r="N83" s="51"/>
    </row>
    <row r="84" spans="1:14" ht="15.75" thickBot="1">
      <c r="B84" s="91" t="s">
        <v>974</v>
      </c>
      <c r="C84" s="92"/>
      <c r="D84" s="92"/>
      <c r="E84" s="92"/>
      <c r="F84" s="92"/>
      <c r="G84" s="92"/>
      <c r="H84" s="92"/>
      <c r="I84" s="93"/>
      <c r="J84" s="94"/>
      <c r="K84" s="305">
        <v>0.05</v>
      </c>
      <c r="L84" s="859">
        <f>N77*K84</f>
        <v>15593.699812718085</v>
      </c>
      <c r="M84" s="860"/>
      <c r="N84" s="51"/>
    </row>
    <row r="85" spans="1:14" ht="15.75" thickBot="1">
      <c r="B85" s="822" t="s">
        <v>953</v>
      </c>
      <c r="C85" s="823"/>
      <c r="D85" s="823"/>
      <c r="E85" s="823"/>
      <c r="F85" s="823"/>
      <c r="G85" s="823"/>
      <c r="H85" s="823"/>
      <c r="I85" s="823"/>
      <c r="J85" s="823"/>
      <c r="K85" s="823"/>
      <c r="L85" s="823"/>
      <c r="M85" s="824"/>
      <c r="N85" s="52">
        <f>L82+L83+L84</f>
        <v>93562.19887630851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405436.19513067021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6608.0911125985785</v>
      </c>
      <c r="L36" s="270"/>
      <c r="M36" s="336">
        <v>0.5</v>
      </c>
      <c r="N36" s="272">
        <f>K36/M36</f>
        <v>13216.182225197157</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421"/>
      <c r="J37" s="422"/>
      <c r="K37" s="269">
        <f>VLOOKUP(A37,EQUIPOS!A7:D164,4,FALSE)</f>
        <v>96068.305310586089</v>
      </c>
      <c r="L37" s="335"/>
      <c r="M37" s="336">
        <v>1.5</v>
      </c>
      <c r="N37" s="272">
        <f>K37/M37</f>
        <v>64045.536873724057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79955.137795707938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46493.401868078057</v>
      </c>
      <c r="N48" s="272">
        <f>K48*M48</f>
        <v>26966.173083485271</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176475.2962832599</v>
      </c>
      <c r="N49" s="272">
        <f>K49*M49</f>
        <v>176475.2962832599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203441.46936674518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832.77970385776916</v>
      </c>
      <c r="M58" s="910"/>
      <c r="N58" s="287">
        <f>K58*L58</f>
        <v>832.77970385776916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1224.8662416957106</v>
      </c>
      <c r="M59" s="910"/>
      <c r="N59" s="287">
        <f>K59*L59</f>
        <v>710.42242018351214</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1543.2021240412814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26934.186967867332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311873.9962543617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62374.79925087234</v>
      </c>
      <c r="M82" s="858"/>
      <c r="N82" s="51"/>
    </row>
    <row r="83" spans="1:14">
      <c r="B83" s="89" t="s">
        <v>973</v>
      </c>
      <c r="C83" s="90"/>
      <c r="D83" s="90"/>
      <c r="E83" s="90"/>
      <c r="F83" s="90"/>
      <c r="G83" s="90"/>
      <c r="H83" s="90"/>
      <c r="I83" s="87"/>
      <c r="J83" s="88"/>
      <c r="K83" s="304">
        <v>0.05</v>
      </c>
      <c r="L83" s="857">
        <f>N77*K83</f>
        <v>15593.699812718085</v>
      </c>
      <c r="M83" s="858"/>
      <c r="N83" s="51"/>
    </row>
    <row r="84" spans="1:14" ht="15.75" thickBot="1">
      <c r="B84" s="91" t="s">
        <v>974</v>
      </c>
      <c r="C84" s="92"/>
      <c r="D84" s="92"/>
      <c r="E84" s="92"/>
      <c r="F84" s="92"/>
      <c r="G84" s="92"/>
      <c r="H84" s="92"/>
      <c r="I84" s="93"/>
      <c r="J84" s="94"/>
      <c r="K84" s="305">
        <v>0.05</v>
      </c>
      <c r="L84" s="859">
        <f>N77*K84</f>
        <v>15593.699812718085</v>
      </c>
      <c r="M84" s="860"/>
      <c r="N84" s="51"/>
    </row>
    <row r="85" spans="1:14" ht="15.75" thickBot="1">
      <c r="B85" s="822" t="s">
        <v>953</v>
      </c>
      <c r="C85" s="823"/>
      <c r="D85" s="823"/>
      <c r="E85" s="823"/>
      <c r="F85" s="823"/>
      <c r="G85" s="823"/>
      <c r="H85" s="823"/>
      <c r="I85" s="823"/>
      <c r="J85" s="823"/>
      <c r="K85" s="823"/>
      <c r="L85" s="823"/>
      <c r="M85" s="824"/>
      <c r="N85" s="52">
        <f>L82+L83+L84</f>
        <v>93562.19887630851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405436.19513067021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134.53962180720401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13382.169322109285</v>
      </c>
      <c r="N48" s="272">
        <f>K48*M48</f>
        <v>13382.169322109285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13382.169322109285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2690.7924361440801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16207.501380060568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3241.5002760121138</v>
      </c>
      <c r="M82" s="858"/>
      <c r="N82" s="51"/>
    </row>
    <row r="83" spans="1:14">
      <c r="B83" s="89" t="s">
        <v>973</v>
      </c>
      <c r="C83" s="90"/>
      <c r="D83" s="90"/>
      <c r="E83" s="90"/>
      <c r="F83" s="90"/>
      <c r="G83" s="90"/>
      <c r="H83" s="90"/>
      <c r="I83" s="87"/>
      <c r="J83" s="88"/>
      <c r="K83" s="304">
        <v>0.05</v>
      </c>
      <c r="L83" s="857">
        <f>N77*K83</f>
        <v>810.37506900302844</v>
      </c>
      <c r="M83" s="858"/>
      <c r="N83" s="51"/>
    </row>
    <row r="84" spans="1:14" ht="15.75" thickBot="1">
      <c r="B84" s="91" t="s">
        <v>974</v>
      </c>
      <c r="C84" s="92"/>
      <c r="D84" s="92"/>
      <c r="E84" s="92"/>
      <c r="F84" s="92"/>
      <c r="G84" s="92"/>
      <c r="H84" s="92"/>
      <c r="I84" s="93"/>
      <c r="J84" s="94"/>
      <c r="K84" s="305">
        <v>0.05</v>
      </c>
      <c r="L84" s="859">
        <f>N77*K84</f>
        <v>810.37506900302844</v>
      </c>
      <c r="M84" s="860"/>
      <c r="N84" s="51"/>
    </row>
    <row r="85" spans="1:14" ht="15.75" thickBot="1">
      <c r="B85" s="822" t="s">
        <v>953</v>
      </c>
      <c r="C85" s="823"/>
      <c r="D85" s="823"/>
      <c r="E85" s="823"/>
      <c r="F85" s="823"/>
      <c r="G85" s="823"/>
      <c r="H85" s="823"/>
      <c r="I85" s="823"/>
      <c r="J85" s="823"/>
      <c r="K85" s="823"/>
      <c r="L85" s="823"/>
      <c r="M85" s="824"/>
      <c r="N85" s="52">
        <f>L82+L83+L84</f>
        <v>4862.2504140181709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21069.75179407874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30" customHeight="1" thickBot="1">
      <c r="A31" t="s">
        <v>1845</v>
      </c>
      <c r="B31" s="80" t="s">
        <v>1132</v>
      </c>
      <c r="C31" s="989" t="s">
        <v>2137</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5555.2161409023574</v>
      </c>
      <c r="N49" s="272">
        <f>K49*M49</f>
        <v>6388.4985620377101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469328.18577826594</v>
      </c>
      <c r="N50" s="272">
        <f>K50*M50</f>
        <v>56319.382293391907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1737.4356015921057</v>
      </c>
      <c r="N51" s="272">
        <f>K51*M51</f>
        <v>3474.8712031842115</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183811.12366449466</v>
      </c>
      <c r="N52" s="272">
        <f>K52*M52</f>
        <v>91905.561832247331</v>
      </c>
    </row>
    <row r="53" spans="1:14" ht="15.75" thickBot="1">
      <c r="B53" s="822" t="s">
        <v>953</v>
      </c>
      <c r="C53" s="823"/>
      <c r="D53" s="823"/>
      <c r="E53" s="823"/>
      <c r="F53" s="823"/>
      <c r="G53" s="823"/>
      <c r="H53" s="823"/>
      <c r="I53" s="823"/>
      <c r="J53" s="823"/>
      <c r="K53" s="823"/>
      <c r="L53" s="823"/>
      <c r="M53" s="824"/>
      <c r="N53" s="394">
        <f>SUM(N48:N52)</f>
        <v>196148.02890845065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1224.8662416957106</v>
      </c>
      <c r="M58" s="910"/>
      <c r="N58" s="287">
        <f>K58*L58</f>
        <v>1347.3528658652817</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1347.3528658652817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239916.72624870698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47983.345249741396</v>
      </c>
      <c r="M82" s="858"/>
      <c r="N82" s="51"/>
    </row>
    <row r="83" spans="1:14">
      <c r="B83" s="89" t="s">
        <v>973</v>
      </c>
      <c r="C83" s="90"/>
      <c r="D83" s="90"/>
      <c r="E83" s="90"/>
      <c r="F83" s="90"/>
      <c r="G83" s="90"/>
      <c r="H83" s="90"/>
      <c r="I83" s="87"/>
      <c r="J83" s="88"/>
      <c r="K83" s="304">
        <v>0.05</v>
      </c>
      <c r="L83" s="857">
        <f>N77*K83</f>
        <v>11995.836312435349</v>
      </c>
      <c r="M83" s="858"/>
      <c r="N83" s="51"/>
    </row>
    <row r="84" spans="1:14" ht="15.75" thickBot="1">
      <c r="B84" s="91" t="s">
        <v>974</v>
      </c>
      <c r="C84" s="92"/>
      <c r="D84" s="92"/>
      <c r="E84" s="92"/>
      <c r="F84" s="92"/>
      <c r="G84" s="92"/>
      <c r="H84" s="92"/>
      <c r="I84" s="93"/>
      <c r="J84" s="94"/>
      <c r="K84" s="305">
        <v>0.05</v>
      </c>
      <c r="L84" s="859">
        <f>N77*K84</f>
        <v>11995.836312435349</v>
      </c>
      <c r="M84" s="860"/>
      <c r="N84" s="51"/>
    </row>
    <row r="85" spans="1:14" ht="15.75" thickBot="1">
      <c r="B85" s="822" t="s">
        <v>953</v>
      </c>
      <c r="C85" s="823"/>
      <c r="D85" s="823"/>
      <c r="E85" s="823"/>
      <c r="F85" s="823"/>
      <c r="G85" s="823"/>
      <c r="H85" s="823"/>
      <c r="I85" s="823"/>
      <c r="J85" s="823"/>
      <c r="K85" s="823"/>
      <c r="L85" s="823"/>
      <c r="M85" s="824"/>
      <c r="N85" s="52">
        <f>L82+L83+L84</f>
        <v>71975.017874612095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311891.74412331905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1133</v>
      </c>
      <c r="C31" s="989" t="s">
        <v>2138</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5555.2161409023574</v>
      </c>
      <c r="N49" s="272">
        <f>K49*M49</f>
        <v>6388.4985620377101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469328.18577826594</v>
      </c>
      <c r="N50" s="272">
        <f>K50*M50</f>
        <v>56319.382293391907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1737.4356015921057</v>
      </c>
      <c r="N51" s="272">
        <f>K51*M51</f>
        <v>3474.8712031842115</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108518.02784094735</v>
      </c>
      <c r="N52" s="272">
        <f>K52*M52</f>
        <v>54259.013920473677</v>
      </c>
    </row>
    <row r="53" spans="1:14" ht="15.75" thickBot="1">
      <c r="B53" s="822" t="s">
        <v>953</v>
      </c>
      <c r="C53" s="823"/>
      <c r="D53" s="823"/>
      <c r="E53" s="823"/>
      <c r="F53" s="823"/>
      <c r="G53" s="823"/>
      <c r="H53" s="823"/>
      <c r="I53" s="823"/>
      <c r="J53" s="823"/>
      <c r="K53" s="823"/>
      <c r="L53" s="823"/>
      <c r="M53" s="824"/>
      <c r="N53" s="394">
        <f>SUM(N48:N52)</f>
        <v>158501.48099667701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1224.8662416957106</v>
      </c>
      <c r="M58" s="910"/>
      <c r="N58" s="287">
        <f>K58*L58</f>
        <v>1347.3528658652817</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1347.3528658652817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202270.17833693334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40454.03566738667</v>
      </c>
      <c r="M82" s="858"/>
      <c r="N82" s="51"/>
    </row>
    <row r="83" spans="1:14">
      <c r="B83" s="89" t="s">
        <v>973</v>
      </c>
      <c r="C83" s="90"/>
      <c r="D83" s="90"/>
      <c r="E83" s="90"/>
      <c r="F83" s="90"/>
      <c r="G83" s="90"/>
      <c r="H83" s="90"/>
      <c r="I83" s="87"/>
      <c r="J83" s="88"/>
      <c r="K83" s="304">
        <v>0.05</v>
      </c>
      <c r="L83" s="857">
        <f>N77*K83</f>
        <v>10113.508916846667</v>
      </c>
      <c r="M83" s="858"/>
      <c r="N83" s="51"/>
    </row>
    <row r="84" spans="1:14" ht="15.75" thickBot="1">
      <c r="B84" s="91" t="s">
        <v>974</v>
      </c>
      <c r="C84" s="92"/>
      <c r="D84" s="92"/>
      <c r="E84" s="92"/>
      <c r="F84" s="92"/>
      <c r="G84" s="92"/>
      <c r="H84" s="92"/>
      <c r="I84" s="93"/>
      <c r="J84" s="94"/>
      <c r="K84" s="305">
        <v>0.05</v>
      </c>
      <c r="L84" s="859">
        <f>N77*K84</f>
        <v>10113.508916846667</v>
      </c>
      <c r="M84" s="860"/>
      <c r="N84" s="51"/>
    </row>
    <row r="85" spans="1:14" ht="15.75" thickBot="1">
      <c r="B85" s="822" t="s">
        <v>953</v>
      </c>
      <c r="C85" s="823"/>
      <c r="D85" s="823"/>
      <c r="E85" s="823"/>
      <c r="F85" s="823"/>
      <c r="G85" s="823"/>
      <c r="H85" s="823"/>
      <c r="I85" s="823"/>
      <c r="J85" s="823"/>
      <c r="K85" s="823"/>
      <c r="L85" s="823"/>
      <c r="M85" s="824"/>
      <c r="N85" s="52">
        <f>L82+L83+L84</f>
        <v>60681.053501080001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262951.23183801334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1680</v>
      </c>
      <c r="C31" s="989" t="s">
        <v>2139</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5555.2161409023574</v>
      </c>
      <c r="N49" s="272">
        <f>K49*M49</f>
        <v>6388.4985620377101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469328.18577826594</v>
      </c>
      <c r="N50" s="272">
        <f>K50*M50</f>
        <v>56319.382293391907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1737.4356015921057</v>
      </c>
      <c r="N51" s="272">
        <f>K51*M51</f>
        <v>3474.8712031842115</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116746.55898600785</v>
      </c>
      <c r="N52" s="272">
        <f>K52*M52</f>
        <v>58373.279493003924</v>
      </c>
    </row>
    <row r="53" spans="1:14" ht="15.75" thickBot="1">
      <c r="B53" s="822" t="s">
        <v>953</v>
      </c>
      <c r="C53" s="823"/>
      <c r="D53" s="823"/>
      <c r="E53" s="823"/>
      <c r="F53" s="823"/>
      <c r="G53" s="823"/>
      <c r="H53" s="823"/>
      <c r="I53" s="823"/>
      <c r="J53" s="823"/>
      <c r="K53" s="823"/>
      <c r="L53" s="823"/>
      <c r="M53" s="824"/>
      <c r="N53" s="394">
        <f>SUM(N48:N52)</f>
        <v>162615.74656920723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1224.8662416957106</v>
      </c>
      <c r="M58" s="910"/>
      <c r="N58" s="287">
        <f>K58*L58</f>
        <v>1347.3528658652817</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1347.3528658652817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206384.44390946356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41276.888781892718</v>
      </c>
      <c r="M82" s="858"/>
      <c r="N82" s="51"/>
    </row>
    <row r="83" spans="1:14">
      <c r="B83" s="89" t="s">
        <v>973</v>
      </c>
      <c r="C83" s="90"/>
      <c r="D83" s="90"/>
      <c r="E83" s="90"/>
      <c r="F83" s="90"/>
      <c r="G83" s="90"/>
      <c r="H83" s="90"/>
      <c r="I83" s="87"/>
      <c r="J83" s="88"/>
      <c r="K83" s="304">
        <v>0.05</v>
      </c>
      <c r="L83" s="857">
        <f>N77*K83</f>
        <v>10319.222195473179</v>
      </c>
      <c r="M83" s="858"/>
      <c r="N83" s="51"/>
    </row>
    <row r="84" spans="1:14" ht="15.75" thickBot="1">
      <c r="B84" s="91" t="s">
        <v>974</v>
      </c>
      <c r="C84" s="92"/>
      <c r="D84" s="92"/>
      <c r="E84" s="92"/>
      <c r="F84" s="92"/>
      <c r="G84" s="92"/>
      <c r="H84" s="92"/>
      <c r="I84" s="93"/>
      <c r="J84" s="94"/>
      <c r="K84" s="305">
        <v>0.05</v>
      </c>
      <c r="L84" s="859">
        <f>N77*K84</f>
        <v>10319.222195473179</v>
      </c>
      <c r="M84" s="860"/>
      <c r="N84" s="51"/>
    </row>
    <row r="85" spans="1:14" ht="15.75" thickBot="1">
      <c r="B85" s="822" t="s">
        <v>953</v>
      </c>
      <c r="C85" s="823"/>
      <c r="D85" s="823"/>
      <c r="E85" s="823"/>
      <c r="F85" s="823"/>
      <c r="G85" s="823"/>
      <c r="H85" s="823"/>
      <c r="I85" s="823"/>
      <c r="J85" s="823"/>
      <c r="K85" s="823"/>
      <c r="L85" s="823"/>
      <c r="M85" s="824"/>
      <c r="N85" s="52">
        <f>L82+L83+L84</f>
        <v>61915.333172839077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268299.77708230261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8.5" customHeight="1" thickBot="1">
      <c r="A31" t="s">
        <v>1845</v>
      </c>
      <c r="B31" s="80" t="s">
        <v>1681</v>
      </c>
      <c r="C31" s="989" t="s">
        <v>2140</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5555.2161409023574</v>
      </c>
      <c r="N49" s="272">
        <f>K49*M49</f>
        <v>6388.4985620377101</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469328.18577826594</v>
      </c>
      <c r="N50" s="272">
        <f>K50*M50</f>
        <v>56319.382293391907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1737.4356015921057</v>
      </c>
      <c r="N51" s="272">
        <f>K51*M51</f>
        <v>3474.8712031842115</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120763.18393567312</v>
      </c>
      <c r="N52" s="272">
        <f>K52*M52</f>
        <v>60381.591967836561</v>
      </c>
    </row>
    <row r="53" spans="1:14" ht="15.75" thickBot="1">
      <c r="B53" s="822" t="s">
        <v>953</v>
      </c>
      <c r="C53" s="823"/>
      <c r="D53" s="823"/>
      <c r="E53" s="823"/>
      <c r="F53" s="823"/>
      <c r="G53" s="823"/>
      <c r="H53" s="823"/>
      <c r="I53" s="823"/>
      <c r="J53" s="823"/>
      <c r="K53" s="823"/>
      <c r="L53" s="823"/>
      <c r="M53" s="824"/>
      <c r="N53" s="394">
        <f>SUM(N48:N52)</f>
        <v>164624.05904403987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1224.8662416957106</v>
      </c>
      <c r="M58" s="910"/>
      <c r="N58" s="287">
        <f>K58*L58</f>
        <v>1347.3528658652817</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1347.3528658652817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208392.7563842962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41678.551276859245</v>
      </c>
      <c r="M82" s="858"/>
      <c r="N82" s="51"/>
    </row>
    <row r="83" spans="1:14">
      <c r="B83" s="89" t="s">
        <v>973</v>
      </c>
      <c r="C83" s="90"/>
      <c r="D83" s="90"/>
      <c r="E83" s="90"/>
      <c r="F83" s="90"/>
      <c r="G83" s="90"/>
      <c r="H83" s="90"/>
      <c r="I83" s="87"/>
      <c r="J83" s="88"/>
      <c r="K83" s="304">
        <v>0.05</v>
      </c>
      <c r="L83" s="857">
        <f>N77*K83</f>
        <v>10419.637819214811</v>
      </c>
      <c r="M83" s="858"/>
      <c r="N83" s="51"/>
    </row>
    <row r="84" spans="1:14" ht="15.75" thickBot="1">
      <c r="B84" s="91" t="s">
        <v>974</v>
      </c>
      <c r="C84" s="92"/>
      <c r="D84" s="92"/>
      <c r="E84" s="92"/>
      <c r="F84" s="92"/>
      <c r="G84" s="92"/>
      <c r="H84" s="92"/>
      <c r="I84" s="93"/>
      <c r="J84" s="94"/>
      <c r="K84" s="305">
        <v>0.05</v>
      </c>
      <c r="L84" s="859">
        <f>N77*K84</f>
        <v>10419.637819214811</v>
      </c>
      <c r="M84" s="860"/>
      <c r="N84" s="51"/>
    </row>
    <row r="85" spans="1:14" ht="15.75" thickBot="1">
      <c r="B85" s="822" t="s">
        <v>953</v>
      </c>
      <c r="C85" s="823"/>
      <c r="D85" s="823"/>
      <c r="E85" s="823"/>
      <c r="F85" s="823"/>
      <c r="G85" s="823"/>
      <c r="H85" s="823"/>
      <c r="I85" s="823"/>
      <c r="J85" s="823"/>
      <c r="K85" s="823"/>
      <c r="L85" s="823"/>
      <c r="M85" s="824"/>
      <c r="N85" s="52">
        <f>L82+L83+L84</f>
        <v>62517.826915288868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270910.58329958504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6844.2315914347546</v>
      </c>
      <c r="L36" s="270"/>
      <c r="M36" s="336">
        <v>1</v>
      </c>
      <c r="N36" s="272">
        <f>K36*M36</f>
        <v>6844.2315914347546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10217.570614024804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54062.095195439608</v>
      </c>
      <c r="N48" s="272">
        <f t="shared" ref="N48:N53" si="0">K48*M48</f>
        <v>27247.295978501563</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1737.4356015921057</v>
      </c>
      <c r="N49" s="272">
        <f t="shared" si="0"/>
        <v>3474.8712031842115</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47.214229804017251</v>
      </c>
      <c r="N50" s="272">
        <f t="shared" si="0"/>
        <v>5240.7795082459152</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34599.740925081343</v>
      </c>
      <c r="N51" s="272">
        <f t="shared" si="0"/>
        <v>13839.896370032538</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55503.751067317986</v>
      </c>
      <c r="N52" s="273">
        <f t="shared" si="0"/>
        <v>20980.417903446199</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590.40441460011937</v>
      </c>
      <c r="N53" s="273">
        <f t="shared" si="0"/>
        <v>92103.088677618623</v>
      </c>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162886.34964102905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09">
        <f>VLOOKUP(A60,TRANSPORTE!A1:D117,4,FALSE)</f>
        <v>1224.8662416957106</v>
      </c>
      <c r="M60" s="910"/>
      <c r="N60" s="287">
        <f>K60*L60</f>
        <v>489.94649667828429</v>
      </c>
    </row>
    <row r="61" spans="1:14">
      <c r="A61" t="s">
        <v>1229</v>
      </c>
      <c r="B61" s="46" t="str">
        <f>VLOOKUP(A61,TRANSPORTE!A1:D117,3,FALSE)</f>
        <v>Transporte de arena</v>
      </c>
      <c r="C61" s="47"/>
      <c r="D61" s="47"/>
      <c r="E61" s="47"/>
      <c r="F61" s="47"/>
      <c r="G61" s="47"/>
      <c r="H61" s="311" t="s">
        <v>339</v>
      </c>
      <c r="I61" s="279">
        <v>0.378</v>
      </c>
      <c r="J61" s="286">
        <v>1</v>
      </c>
      <c r="K61" s="279">
        <f>I61*J61</f>
        <v>0.378</v>
      </c>
      <c r="L61" s="909">
        <f>VLOOKUP(A61,TRANSPORTE!A1:D117,4,FALSE)</f>
        <v>1224.8662416957106</v>
      </c>
      <c r="M61" s="910"/>
      <c r="N61" s="287">
        <f t="shared" ref="N61:N62" si="1">K61*L61</f>
        <v>462.99943936097861</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09">
        <f>VLOOKUP(A62,TRANSPORTE!A1:D117,4,FALSE)</f>
        <v>1224.8662416957106</v>
      </c>
      <c r="M62" s="910"/>
      <c r="N62" s="287">
        <f t="shared" si="1"/>
        <v>617.33258581463815</v>
      </c>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1570.2785218539011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67466.780451800994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242140.97922870875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48428.19584574175</v>
      </c>
      <c r="M84" s="858"/>
      <c r="N84" s="51"/>
    </row>
    <row r="85" spans="1:14">
      <c r="B85" s="89" t="s">
        <v>973</v>
      </c>
      <c r="C85" s="90"/>
      <c r="D85" s="90"/>
      <c r="E85" s="90"/>
      <c r="F85" s="90"/>
      <c r="G85" s="90"/>
      <c r="H85" s="90"/>
      <c r="I85" s="87"/>
      <c r="J85" s="88"/>
      <c r="K85" s="304">
        <v>0.05</v>
      </c>
      <c r="L85" s="857">
        <f>N79*K85</f>
        <v>12107.048961435437</v>
      </c>
      <c r="M85" s="858"/>
      <c r="N85" s="51"/>
    </row>
    <row r="86" spans="1:14" ht="15.75" thickBot="1">
      <c r="B86" s="91" t="s">
        <v>974</v>
      </c>
      <c r="C86" s="92"/>
      <c r="D86" s="92"/>
      <c r="E86" s="92"/>
      <c r="F86" s="92"/>
      <c r="G86" s="92"/>
      <c r="H86" s="92"/>
      <c r="I86" s="93"/>
      <c r="J86" s="94"/>
      <c r="K86" s="305">
        <v>0.05</v>
      </c>
      <c r="L86" s="859">
        <f>N79*K86</f>
        <v>12107.048961435437</v>
      </c>
      <c r="M86" s="860"/>
      <c r="N86" s="51"/>
    </row>
    <row r="87" spans="1:14" ht="15.75" thickBot="1">
      <c r="B87" s="822" t="s">
        <v>953</v>
      </c>
      <c r="C87" s="823"/>
      <c r="D87" s="823"/>
      <c r="E87" s="823"/>
      <c r="F87" s="823"/>
      <c r="G87" s="823"/>
      <c r="H87" s="823"/>
      <c r="I87" s="823"/>
      <c r="J87" s="823"/>
      <c r="K87" s="823"/>
      <c r="L87" s="823"/>
      <c r="M87" s="824"/>
      <c r="N87" s="52">
        <f>L84+L85+L86</f>
        <v>72642.293768612624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314783.27299732139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1345.39621807204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1633.8646409965756</v>
      </c>
      <c r="N48" s="272">
        <f>K48*M48</f>
        <v>816.93232049828782</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385630.3312385903</v>
      </c>
      <c r="N49" s="272">
        <f>K49*M49</f>
        <v>389486.63455097622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1737.4356015921057</v>
      </c>
      <c r="N50" s="272">
        <f>K50*M50</f>
        <v>521.23068047763172</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390824.79755195213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09">
        <f>VLOOKUP(A60,TRANSPORTE!A1:D117,4,FALSE)</f>
        <v>1837.2993625435661</v>
      </c>
      <c r="M60" s="910"/>
      <c r="N60" s="287">
        <f>K60*L60</f>
        <v>1855.6723561690017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1855.6723561690017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26907.924361440797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420933.79048763402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84186.758097526807</v>
      </c>
      <c r="M84" s="858"/>
      <c r="N84" s="51"/>
    </row>
    <row r="85" spans="1:14">
      <c r="B85" s="89" t="s">
        <v>973</v>
      </c>
      <c r="C85" s="90"/>
      <c r="D85" s="90"/>
      <c r="E85" s="90"/>
      <c r="F85" s="90"/>
      <c r="G85" s="90"/>
      <c r="H85" s="90"/>
      <c r="I85" s="87"/>
      <c r="J85" s="88"/>
      <c r="K85" s="304">
        <v>0.05</v>
      </c>
      <c r="L85" s="857">
        <f>N79*K85</f>
        <v>21046.689524381702</v>
      </c>
      <c r="M85" s="858"/>
      <c r="N85" s="51"/>
    </row>
    <row r="86" spans="1:14" ht="15.75" thickBot="1">
      <c r="B86" s="91" t="s">
        <v>974</v>
      </c>
      <c r="C86" s="92"/>
      <c r="D86" s="92"/>
      <c r="E86" s="92"/>
      <c r="F86" s="92"/>
      <c r="G86" s="92"/>
      <c r="H86" s="92"/>
      <c r="I86" s="93"/>
      <c r="J86" s="94"/>
      <c r="K86" s="305">
        <v>0.05</v>
      </c>
      <c r="L86" s="859">
        <f>N79*K86</f>
        <v>21046.689524381702</v>
      </c>
      <c r="M86" s="860"/>
      <c r="N86" s="51"/>
    </row>
    <row r="87" spans="1:14" ht="15.75" thickBot="1">
      <c r="B87" s="822" t="s">
        <v>953</v>
      </c>
      <c r="C87" s="823"/>
      <c r="D87" s="823"/>
      <c r="E87" s="823"/>
      <c r="F87" s="823"/>
      <c r="G87" s="823"/>
      <c r="H87" s="823"/>
      <c r="I87" s="823"/>
      <c r="J87" s="823"/>
      <c r="K87" s="823"/>
      <c r="L87" s="823"/>
      <c r="M87" s="824"/>
      <c r="N87" s="52">
        <f>L84+L85+L86</f>
        <v>126280.1371462902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547213.92763392418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71.649414538135986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1633.8646409965756</v>
      </c>
      <c r="N48" s="272">
        <f>K48*M48</f>
        <v>81.693232049828794</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36401.50894779279</v>
      </c>
      <c r="N49" s="272">
        <f>K49*M49</f>
        <v>36401.50894779279</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36483.202179842621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1432.9882907627198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37987.839885143476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7597.5679770286952</v>
      </c>
      <c r="M84" s="858"/>
      <c r="N84" s="51"/>
    </row>
    <row r="85" spans="1:14">
      <c r="B85" s="89" t="s">
        <v>973</v>
      </c>
      <c r="C85" s="90"/>
      <c r="D85" s="90"/>
      <c r="E85" s="90"/>
      <c r="F85" s="90"/>
      <c r="G85" s="90"/>
      <c r="H85" s="90"/>
      <c r="I85" s="87"/>
      <c r="J85" s="88"/>
      <c r="K85" s="304">
        <v>0.05</v>
      </c>
      <c r="L85" s="857">
        <f>N79*K85</f>
        <v>1899.3919942571738</v>
      </c>
      <c r="M85" s="858"/>
      <c r="N85" s="51"/>
    </row>
    <row r="86" spans="1:14" ht="15.75" thickBot="1">
      <c r="B86" s="91" t="s">
        <v>974</v>
      </c>
      <c r="C86" s="92"/>
      <c r="D86" s="92"/>
      <c r="E86" s="92"/>
      <c r="F86" s="92"/>
      <c r="G86" s="92"/>
      <c r="H86" s="92"/>
      <c r="I86" s="93"/>
      <c r="J86" s="94"/>
      <c r="K86" s="305">
        <v>0.05</v>
      </c>
      <c r="L86" s="859">
        <f>N79*K86</f>
        <v>1899.3919942571738</v>
      </c>
      <c r="M86" s="860"/>
      <c r="N86" s="51"/>
    </row>
    <row r="87" spans="1:14" ht="15.75" thickBot="1">
      <c r="B87" s="822" t="s">
        <v>953</v>
      </c>
      <c r="C87" s="823"/>
      <c r="D87" s="823"/>
      <c r="E87" s="823"/>
      <c r="F87" s="823"/>
      <c r="G87" s="823"/>
      <c r="H87" s="823"/>
      <c r="I87" s="823"/>
      <c r="J87" s="823"/>
      <c r="K87" s="823"/>
      <c r="L87" s="823"/>
      <c r="M87" s="824"/>
      <c r="N87" s="52">
        <f>L84+L85+L86</f>
        <v>11396.351965543043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49384.191850686519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6608.0911125985785</v>
      </c>
      <c r="L36" s="270"/>
      <c r="M36" s="336">
        <v>1.25</v>
      </c>
      <c r="N36" s="272">
        <f>K36/M36</f>
        <v>5286.4728900788632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1886.7062180720402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7173.1791081509036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25228.977757871813</v>
      </c>
      <c r="N48" s="272">
        <f>K48*M48</f>
        <v>12614.488878935907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1633.8646409965756</v>
      </c>
      <c r="N49" s="272">
        <f>K49*M49</f>
        <v>816.93232049828782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385630.3312385903</v>
      </c>
      <c r="N50" s="272">
        <f>K50*M50</f>
        <v>389486.63455097622</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1737.4356015921057</v>
      </c>
      <c r="N51" s="272">
        <f>K51*M51</f>
        <v>521.23068047763172</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403439.28643088805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09">
        <f>VLOOKUP(A58,TRANSPORTE!A1:D117,4,FALSE)</f>
        <v>1837.2993625435661</v>
      </c>
      <c r="M58" s="910"/>
      <c r="N58" s="287">
        <f>K58*L58</f>
        <v>1855.6723561690017</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09">
        <f>VLOOKUP(A59,TRANSPORTE!A1:D117,4,FALSE)</f>
        <v>1224.8662416957106</v>
      </c>
      <c r="M59" s="910"/>
      <c r="N59" s="287">
        <f>K59*L59</f>
        <v>612.43312084785532</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2468.1054770168571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37734.124361440801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450814.69537749665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90162.939075499336</v>
      </c>
      <c r="M82" s="858"/>
      <c r="N82" s="51"/>
    </row>
    <row r="83" spans="1:14">
      <c r="B83" s="89" t="s">
        <v>973</v>
      </c>
      <c r="C83" s="90"/>
      <c r="D83" s="90"/>
      <c r="E83" s="90"/>
      <c r="F83" s="90"/>
      <c r="G83" s="90"/>
      <c r="H83" s="90"/>
      <c r="I83" s="87"/>
      <c r="J83" s="88"/>
      <c r="K83" s="304">
        <v>0.05</v>
      </c>
      <c r="L83" s="857">
        <f>N77*K83</f>
        <v>22540.734768874834</v>
      </c>
      <c r="M83" s="858"/>
      <c r="N83" s="51"/>
    </row>
    <row r="84" spans="1:14" ht="15.75" thickBot="1">
      <c r="B84" s="91" t="s">
        <v>974</v>
      </c>
      <c r="C84" s="92"/>
      <c r="D84" s="92"/>
      <c r="E84" s="92"/>
      <c r="F84" s="92"/>
      <c r="G84" s="92"/>
      <c r="H84" s="92"/>
      <c r="I84" s="93"/>
      <c r="J84" s="94"/>
      <c r="K84" s="305">
        <v>0.05</v>
      </c>
      <c r="L84" s="859">
        <f>N77*K84</f>
        <v>22540.734768874834</v>
      </c>
      <c r="M84" s="860"/>
      <c r="N84" s="51"/>
    </row>
    <row r="85" spans="1:14" ht="15.75" thickBot="1">
      <c r="B85" s="822" t="s">
        <v>953</v>
      </c>
      <c r="C85" s="823"/>
      <c r="D85" s="823"/>
      <c r="E85" s="823"/>
      <c r="F85" s="823"/>
      <c r="G85" s="823"/>
      <c r="H85" s="823"/>
      <c r="I85" s="823"/>
      <c r="J85" s="823"/>
      <c r="K85" s="823"/>
      <c r="L85" s="823"/>
      <c r="M85" s="824"/>
      <c r="N85" s="52">
        <f>L82+L83+L84</f>
        <v>135244.40861324899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586059.10399074561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6608.0911125985785</v>
      </c>
      <c r="L36" s="270"/>
      <c r="M36" s="336">
        <v>18.75</v>
      </c>
      <c r="N36" s="272">
        <f>K36/M36</f>
        <v>352.43152600525752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107.73674787146933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460.16827387672686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25228.977757871813</v>
      </c>
      <c r="N48" s="272">
        <f>K48*M48</f>
        <v>1261.4488878935908</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1633.8646409965756</v>
      </c>
      <c r="N49" s="272">
        <f>K49*M49</f>
        <v>81.693232049828794</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36401.50894779279</v>
      </c>
      <c r="N50" s="272">
        <f>K50*M50</f>
        <v>36401.50894779279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37744.651067736209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09">
        <f>VLOOKUP(A58,TRANSPORTE!A1:D117,4,FALSE)</f>
        <v>1224.8662416957106</v>
      </c>
      <c r="M58" s="910"/>
      <c r="N58" s="287">
        <f>K58*L58</f>
        <v>61.243312084785536</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61.243312084785536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2154.7349574293867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40420.797611127105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8084.1595222254218</v>
      </c>
      <c r="M82" s="858"/>
      <c r="N82" s="51"/>
    </row>
    <row r="83" spans="1:14">
      <c r="B83" s="89" t="s">
        <v>973</v>
      </c>
      <c r="C83" s="90"/>
      <c r="D83" s="90"/>
      <c r="E83" s="90"/>
      <c r="F83" s="90"/>
      <c r="G83" s="90"/>
      <c r="H83" s="90"/>
      <c r="I83" s="87"/>
      <c r="J83" s="88"/>
      <c r="K83" s="304">
        <v>0.05</v>
      </c>
      <c r="L83" s="857">
        <f>N77*K83</f>
        <v>2021.0398805563555</v>
      </c>
      <c r="M83" s="858"/>
      <c r="N83" s="51"/>
    </row>
    <row r="84" spans="1:14" ht="15.75" thickBot="1">
      <c r="B84" s="91" t="s">
        <v>974</v>
      </c>
      <c r="C84" s="92"/>
      <c r="D84" s="92"/>
      <c r="E84" s="92"/>
      <c r="F84" s="92"/>
      <c r="G84" s="92"/>
      <c r="H84" s="92"/>
      <c r="I84" s="93"/>
      <c r="J84" s="94"/>
      <c r="K84" s="305">
        <v>0.05</v>
      </c>
      <c r="L84" s="859">
        <f>N77*K84</f>
        <v>2021.0398805563555</v>
      </c>
      <c r="M84" s="860"/>
      <c r="N84" s="51"/>
    </row>
    <row r="85" spans="1:14" ht="15.75" thickBot="1">
      <c r="B85" s="822" t="s">
        <v>953</v>
      </c>
      <c r="C85" s="823"/>
      <c r="D85" s="823"/>
      <c r="E85" s="823"/>
      <c r="F85" s="823"/>
      <c r="G85" s="823"/>
      <c r="H85" s="823"/>
      <c r="I85" s="823"/>
      <c r="J85" s="823"/>
      <c r="K85" s="823"/>
      <c r="L85" s="823"/>
      <c r="M85" s="824"/>
      <c r="N85" s="52">
        <f>L82+L83+L84</f>
        <v>12126.239283338135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52547.036894465244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134.53962180720401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385630.3312385903</v>
      </c>
      <c r="N48" s="272">
        <f>K48*M48</f>
        <v>26994.123186701323</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1737.4356015921057</v>
      </c>
      <c r="N49" s="272">
        <f>K49*M49</f>
        <v>521.23068047763172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27515.353867178954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09">
        <f>VLOOKUP(A58,TRANSPORTE!A1:D117,4,FALSE)</f>
        <v>1837.2993625435661</v>
      </c>
      <c r="M58" s="910"/>
      <c r="N58" s="287">
        <f>K58*L58</f>
        <v>128.61095537804962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128.61095537804962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2690.7924361440801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30469.296880508286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6093.8593761016573</v>
      </c>
      <c r="M82" s="858"/>
      <c r="N82" s="51"/>
    </row>
    <row r="83" spans="1:14">
      <c r="B83" s="89" t="s">
        <v>973</v>
      </c>
      <c r="C83" s="90"/>
      <c r="D83" s="90"/>
      <c r="E83" s="90"/>
      <c r="F83" s="90"/>
      <c r="G83" s="90"/>
      <c r="H83" s="90"/>
      <c r="I83" s="87"/>
      <c r="J83" s="88"/>
      <c r="K83" s="304">
        <v>0.05</v>
      </c>
      <c r="L83" s="857">
        <f>N77*K83</f>
        <v>1523.4648440254143</v>
      </c>
      <c r="M83" s="858"/>
      <c r="N83" s="51"/>
    </row>
    <row r="84" spans="1:14" ht="15.75" thickBot="1">
      <c r="B84" s="91" t="s">
        <v>974</v>
      </c>
      <c r="C84" s="92"/>
      <c r="D84" s="92"/>
      <c r="E84" s="92"/>
      <c r="F84" s="92"/>
      <c r="G84" s="92"/>
      <c r="H84" s="92"/>
      <c r="I84" s="93"/>
      <c r="J84" s="94"/>
      <c r="K84" s="305">
        <v>0.05</v>
      </c>
      <c r="L84" s="859">
        <f>N77*K84</f>
        <v>1523.4648440254143</v>
      </c>
      <c r="M84" s="860"/>
      <c r="N84" s="51"/>
    </row>
    <row r="85" spans="1:14" ht="15.75" thickBot="1">
      <c r="B85" s="822" t="s">
        <v>953</v>
      </c>
      <c r="C85" s="823"/>
      <c r="D85" s="823"/>
      <c r="E85" s="823"/>
      <c r="F85" s="823"/>
      <c r="G85" s="823"/>
      <c r="H85" s="823"/>
      <c r="I85" s="823"/>
      <c r="J85" s="823"/>
      <c r="K85" s="823"/>
      <c r="L85" s="823"/>
      <c r="M85" s="824"/>
      <c r="N85" s="52">
        <f>L82+L83+L84</f>
        <v>9140.7890641524864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39610.085944660772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71.649414538135986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42749.652983082713</v>
      </c>
      <c r="N48" s="272">
        <f>K48*M48</f>
        <v>53437.066228853393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53437.066228853393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1432.9882907627198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54941.703934154248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10988.34078683085</v>
      </c>
      <c r="M82" s="858"/>
      <c r="N82" s="51"/>
    </row>
    <row r="83" spans="1:14">
      <c r="B83" s="89" t="s">
        <v>973</v>
      </c>
      <c r="C83" s="90"/>
      <c r="D83" s="90"/>
      <c r="E83" s="90"/>
      <c r="F83" s="90"/>
      <c r="G83" s="90"/>
      <c r="H83" s="90"/>
      <c r="I83" s="87"/>
      <c r="J83" s="88"/>
      <c r="K83" s="304">
        <v>0.05</v>
      </c>
      <c r="L83" s="857">
        <f>N77*K83</f>
        <v>2747.0851967077124</v>
      </c>
      <c r="M83" s="858"/>
      <c r="N83" s="51"/>
    </row>
    <row r="84" spans="1:14" ht="15.75" thickBot="1">
      <c r="B84" s="91" t="s">
        <v>974</v>
      </c>
      <c r="C84" s="92"/>
      <c r="D84" s="92"/>
      <c r="E84" s="92"/>
      <c r="F84" s="92"/>
      <c r="G84" s="92"/>
      <c r="H84" s="92"/>
      <c r="I84" s="93"/>
      <c r="J84" s="94"/>
      <c r="K84" s="305">
        <v>0.05</v>
      </c>
      <c r="L84" s="859">
        <f>N77*K84</f>
        <v>2747.0851967077124</v>
      </c>
      <c r="M84" s="860"/>
      <c r="N84" s="51"/>
    </row>
    <row r="85" spans="1:14" ht="15.75" thickBot="1">
      <c r="B85" s="822" t="s">
        <v>953</v>
      </c>
      <c r="C85" s="823"/>
      <c r="D85" s="823"/>
      <c r="E85" s="823"/>
      <c r="F85" s="823"/>
      <c r="G85" s="823"/>
      <c r="H85" s="823"/>
      <c r="I85" s="823"/>
      <c r="J85" s="823"/>
      <c r="K85" s="823"/>
      <c r="L85" s="823"/>
      <c r="M85" s="824"/>
      <c r="N85" s="52">
        <f>L82+L83+L84</f>
        <v>16482.511180246274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71424.215114400518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161.605121807204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451778.54843592236</v>
      </c>
      <c r="N48" s="272">
        <f>K48*M48</f>
        <v>903.55709687184469</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385630.3312385903</v>
      </c>
      <c r="N49" s="272">
        <f>K49*M49</f>
        <v>26994.123186701323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1737.4356015921057</v>
      </c>
      <c r="N50" s="272">
        <f>K50*M50</f>
        <v>521.23068047763172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28418.9109640508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09">
        <f>VLOOKUP(A58,TRANSPORTE!A1:D117,4,FALSE)</f>
        <v>1837.2993625435661</v>
      </c>
      <c r="M58" s="910"/>
      <c r="N58" s="287">
        <f>K58*L58</f>
        <v>132.28555410313677</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132.28555410313677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3232.1024361440795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31944.90407610522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6388.9808152210444</v>
      </c>
      <c r="M82" s="858"/>
      <c r="N82" s="51"/>
    </row>
    <row r="83" spans="1:14">
      <c r="B83" s="89" t="s">
        <v>973</v>
      </c>
      <c r="C83" s="90"/>
      <c r="D83" s="90"/>
      <c r="E83" s="90"/>
      <c r="F83" s="90"/>
      <c r="G83" s="90"/>
      <c r="H83" s="90"/>
      <c r="I83" s="87"/>
      <c r="J83" s="88"/>
      <c r="K83" s="304">
        <v>0.05</v>
      </c>
      <c r="L83" s="857">
        <f>N77*K83</f>
        <v>1597.2452038052611</v>
      </c>
      <c r="M83" s="858"/>
      <c r="N83" s="51"/>
    </row>
    <row r="84" spans="1:14" ht="15.75" thickBot="1">
      <c r="B84" s="91" t="s">
        <v>974</v>
      </c>
      <c r="C84" s="92"/>
      <c r="D84" s="92"/>
      <c r="E84" s="92"/>
      <c r="F84" s="92"/>
      <c r="G84" s="92"/>
      <c r="H84" s="92"/>
      <c r="I84" s="93"/>
      <c r="J84" s="94"/>
      <c r="K84" s="305">
        <v>0.05</v>
      </c>
      <c r="L84" s="859">
        <f>N77*K84</f>
        <v>1597.2452038052611</v>
      </c>
      <c r="M84" s="860"/>
      <c r="N84" s="51"/>
    </row>
    <row r="85" spans="1:14" ht="15.75" thickBot="1">
      <c r="B85" s="822" t="s">
        <v>953</v>
      </c>
      <c r="C85" s="823"/>
      <c r="D85" s="823"/>
      <c r="E85" s="823"/>
      <c r="F85" s="823"/>
      <c r="G85" s="823"/>
      <c r="H85" s="823"/>
      <c r="I85" s="823"/>
      <c r="J85" s="823"/>
      <c r="K85" s="823"/>
      <c r="L85" s="823"/>
      <c r="M85" s="824"/>
      <c r="N85" s="52">
        <f>L82+L83+L84</f>
        <v>9583.4712228315675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41528.375298936786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89.693081204802667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451778.54843592236</v>
      </c>
      <c r="N48" s="272">
        <f>K48*M48</f>
        <v>903.55709687184469</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42749.652983082713</v>
      </c>
      <c r="N49" s="272">
        <f>K49*M49</f>
        <v>53437.066228853393</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54340.623325725239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09">
        <f>VLOOKUP(A58,TRANSPORTE!A1:D117,4,FALSE)</f>
        <v>1837.2993625435661</v>
      </c>
      <c r="M58" s="910"/>
      <c r="N58" s="287">
        <f>K58*L58</f>
        <v>3.6745987250871321</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3.6745987250871321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1793.8616240960532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56227.852629751185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11245.570525950237</v>
      </c>
      <c r="M82" s="858"/>
      <c r="N82" s="51"/>
    </row>
    <row r="83" spans="1:14">
      <c r="B83" s="89" t="s">
        <v>973</v>
      </c>
      <c r="C83" s="90"/>
      <c r="D83" s="90"/>
      <c r="E83" s="90"/>
      <c r="F83" s="90"/>
      <c r="G83" s="90"/>
      <c r="H83" s="90"/>
      <c r="I83" s="87"/>
      <c r="J83" s="88"/>
      <c r="K83" s="304">
        <v>0.05</v>
      </c>
      <c r="L83" s="857">
        <f>N77*K83</f>
        <v>2811.3926314875594</v>
      </c>
      <c r="M83" s="858"/>
      <c r="N83" s="51"/>
    </row>
    <row r="84" spans="1:14" ht="15.75" thickBot="1">
      <c r="B84" s="91" t="s">
        <v>974</v>
      </c>
      <c r="C84" s="92"/>
      <c r="D84" s="92"/>
      <c r="E84" s="92"/>
      <c r="F84" s="92"/>
      <c r="G84" s="92"/>
      <c r="H84" s="92"/>
      <c r="I84" s="93"/>
      <c r="J84" s="94"/>
      <c r="K84" s="305">
        <v>0.05</v>
      </c>
      <c r="L84" s="859">
        <f>N77*K84</f>
        <v>2811.3926314875594</v>
      </c>
      <c r="M84" s="860"/>
      <c r="N84" s="51"/>
    </row>
    <row r="85" spans="1:14" ht="15.75" thickBot="1">
      <c r="B85" s="822" t="s">
        <v>953</v>
      </c>
      <c r="C85" s="823"/>
      <c r="D85" s="823"/>
      <c r="E85" s="823"/>
      <c r="F85" s="823"/>
      <c r="G85" s="823"/>
      <c r="H85" s="823"/>
      <c r="I85" s="823"/>
      <c r="J85" s="823"/>
      <c r="K85" s="823"/>
      <c r="L85" s="823"/>
      <c r="M85" s="824"/>
      <c r="N85" s="52">
        <f>L82+L83+L84</f>
        <v>16868.355788925357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73096.208418676542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22.554583333333333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4859.9967448765155</v>
      </c>
      <c r="N48" s="272">
        <f>K48*M48</f>
        <v>5345.9964193641672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5345.9964193641672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451.09166666666664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5819.642669364167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1163.9285338728334</v>
      </c>
      <c r="M82" s="858"/>
      <c r="N82" s="51"/>
    </row>
    <row r="83" spans="1:14">
      <c r="B83" s="89" t="s">
        <v>973</v>
      </c>
      <c r="C83" s="90"/>
      <c r="D83" s="90"/>
      <c r="E83" s="90"/>
      <c r="F83" s="90"/>
      <c r="G83" s="90"/>
      <c r="H83" s="90"/>
      <c r="I83" s="87"/>
      <c r="J83" s="88"/>
      <c r="K83" s="304">
        <v>0.05</v>
      </c>
      <c r="L83" s="857">
        <f>N77*K83</f>
        <v>290.98213346820836</v>
      </c>
      <c r="M83" s="858"/>
      <c r="N83" s="51"/>
    </row>
    <row r="84" spans="1:14" ht="15.75" thickBot="1">
      <c r="B84" s="91" t="s">
        <v>974</v>
      </c>
      <c r="C84" s="92"/>
      <c r="D84" s="92"/>
      <c r="E84" s="92"/>
      <c r="F84" s="92"/>
      <c r="G84" s="92"/>
      <c r="H84" s="92"/>
      <c r="I84" s="93"/>
      <c r="J84" s="94"/>
      <c r="K84" s="305">
        <v>0.05</v>
      </c>
      <c r="L84" s="859">
        <f>N77*K84</f>
        <v>290.98213346820836</v>
      </c>
      <c r="M84" s="860"/>
      <c r="N84" s="51"/>
    </row>
    <row r="85" spans="1:14" ht="15.75" thickBot="1">
      <c r="B85" s="822" t="s">
        <v>953</v>
      </c>
      <c r="C85" s="823"/>
      <c r="D85" s="823"/>
      <c r="E85" s="823"/>
      <c r="F85" s="823"/>
      <c r="G85" s="823"/>
      <c r="H85" s="823"/>
      <c r="I85" s="823"/>
      <c r="J85" s="823"/>
      <c r="K85" s="823"/>
      <c r="L85" s="823"/>
      <c r="M85" s="824"/>
      <c r="N85" s="52">
        <f>L82+L83+L84</f>
        <v>1745.89280080925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7565.5354701734168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22.554583333333333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5811.3704371838903</v>
      </c>
      <c r="N48" s="272">
        <f>K48*M48</f>
        <v>6392.5074809022799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6392.5074809022799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451.09166666666664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6866.1537309022797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1373.230746180456</v>
      </c>
      <c r="M82" s="858"/>
      <c r="N82" s="51"/>
    </row>
    <row r="83" spans="1:14">
      <c r="B83" s="89" t="s">
        <v>973</v>
      </c>
      <c r="C83" s="90"/>
      <c r="D83" s="90"/>
      <c r="E83" s="90"/>
      <c r="F83" s="90"/>
      <c r="G83" s="90"/>
      <c r="H83" s="90"/>
      <c r="I83" s="87"/>
      <c r="J83" s="88"/>
      <c r="K83" s="304">
        <v>0.05</v>
      </c>
      <c r="L83" s="857">
        <f>N77*K83</f>
        <v>343.307686545114</v>
      </c>
      <c r="M83" s="858"/>
      <c r="N83" s="51"/>
    </row>
    <row r="84" spans="1:14" ht="15.75" thickBot="1">
      <c r="B84" s="91" t="s">
        <v>974</v>
      </c>
      <c r="C84" s="92"/>
      <c r="D84" s="92"/>
      <c r="E84" s="92"/>
      <c r="F84" s="92"/>
      <c r="G84" s="92"/>
      <c r="H84" s="92"/>
      <c r="I84" s="93"/>
      <c r="J84" s="94"/>
      <c r="K84" s="305">
        <v>0.05</v>
      </c>
      <c r="L84" s="859">
        <f>N77*K84</f>
        <v>343.307686545114</v>
      </c>
      <c r="M84" s="860"/>
      <c r="N84" s="51"/>
    </row>
    <row r="85" spans="1:14" ht="15.75" thickBot="1">
      <c r="B85" s="822" t="s">
        <v>953</v>
      </c>
      <c r="C85" s="823"/>
      <c r="D85" s="823"/>
      <c r="E85" s="823"/>
      <c r="F85" s="823"/>
      <c r="G85" s="823"/>
      <c r="H85" s="823"/>
      <c r="I85" s="823"/>
      <c r="J85" s="823"/>
      <c r="K85" s="823"/>
      <c r="L85" s="823"/>
      <c r="M85" s="824"/>
      <c r="N85" s="52">
        <f>L82+L83+L84</f>
        <v>2059.8461192706841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8925.9998501729642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324.78600000000006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43249.676156351677</v>
      </c>
      <c r="N48" s="272">
        <f>K48*M48</f>
        <v>47574.643771986848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47574.643771986848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09">
        <f>VLOOKUP(A58,TRANSPORTE!A1:D117,4,FALSE)</f>
        <v>1224.8662416957106</v>
      </c>
      <c r="M58" s="910"/>
      <c r="N58" s="287">
        <f>K58*L58</f>
        <v>1347.3528658652817</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1347.3528658652817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6495.72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55742.502637852129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11148.500527570426</v>
      </c>
      <c r="M82" s="858"/>
      <c r="N82" s="51"/>
    </row>
    <row r="83" spans="1:14">
      <c r="B83" s="89" t="s">
        <v>973</v>
      </c>
      <c r="C83" s="90"/>
      <c r="D83" s="90"/>
      <c r="E83" s="90"/>
      <c r="F83" s="90"/>
      <c r="G83" s="90"/>
      <c r="H83" s="90"/>
      <c r="I83" s="87"/>
      <c r="J83" s="88"/>
      <c r="K83" s="304">
        <v>0.05</v>
      </c>
      <c r="L83" s="857">
        <f>N77*K83</f>
        <v>2787.1251318926065</v>
      </c>
      <c r="M83" s="858"/>
      <c r="N83" s="51"/>
    </row>
    <row r="84" spans="1:14" ht="15.75" thickBot="1">
      <c r="B84" s="91" t="s">
        <v>974</v>
      </c>
      <c r="C84" s="92"/>
      <c r="D84" s="92"/>
      <c r="E84" s="92"/>
      <c r="F84" s="92"/>
      <c r="G84" s="92"/>
      <c r="H84" s="92"/>
      <c r="I84" s="93"/>
      <c r="J84" s="94"/>
      <c r="K84" s="305">
        <v>0.05</v>
      </c>
      <c r="L84" s="859">
        <f>N77*K84</f>
        <v>2787.1251318926065</v>
      </c>
      <c r="M84" s="860"/>
      <c r="N84" s="51"/>
    </row>
    <row r="85" spans="1:14" ht="15.75" thickBot="1">
      <c r="B85" s="822" t="s">
        <v>953</v>
      </c>
      <c r="C85" s="823"/>
      <c r="D85" s="823"/>
      <c r="E85" s="823"/>
      <c r="F85" s="823"/>
      <c r="G85" s="823"/>
      <c r="H85" s="823"/>
      <c r="I85" s="823"/>
      <c r="J85" s="823"/>
      <c r="K85" s="823"/>
      <c r="L85" s="823"/>
      <c r="M85" s="824"/>
      <c r="N85" s="52">
        <f>L82+L83+L84</f>
        <v>16722.75079135564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72465.253429207776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6608.0911125985785</v>
      </c>
      <c r="L36" s="270"/>
      <c r="M36" s="336">
        <v>3</v>
      </c>
      <c r="N36" s="272">
        <f>K36/M36</f>
        <v>2202.6970375328597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451.0916666666667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2653.7887041995264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46104.034644681567</v>
      </c>
      <c r="N48" s="272">
        <f>K48*M48</f>
        <v>57630.043305851956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57630.043305851956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09">
        <f>VLOOKUP(A60,TRANSPORTE!A1:D117,4,FALSE)</f>
        <v>1224.8662416957106</v>
      </c>
      <c r="M60" s="910"/>
      <c r="N60" s="287">
        <f>K60*L60</f>
        <v>1531.0828021196382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1531.0828021196382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4510.916666666667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66325.83147883779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13265.166295767558</v>
      </c>
      <c r="M84" s="858"/>
      <c r="N84" s="51"/>
    </row>
    <row r="85" spans="1:14">
      <c r="B85" s="89" t="s">
        <v>973</v>
      </c>
      <c r="C85" s="90"/>
      <c r="D85" s="90"/>
      <c r="E85" s="90"/>
      <c r="F85" s="90"/>
      <c r="G85" s="90"/>
      <c r="H85" s="90"/>
      <c r="I85" s="87"/>
      <c r="J85" s="88"/>
      <c r="K85" s="304">
        <v>0.05</v>
      </c>
      <c r="L85" s="857">
        <f>N79*K85</f>
        <v>3316.2915739418895</v>
      </c>
      <c r="M85" s="858"/>
      <c r="N85" s="51"/>
    </row>
    <row r="86" spans="1:14" ht="15.75" thickBot="1">
      <c r="B86" s="91" t="s">
        <v>974</v>
      </c>
      <c r="C86" s="92"/>
      <c r="D86" s="92"/>
      <c r="E86" s="92"/>
      <c r="F86" s="92"/>
      <c r="G86" s="92"/>
      <c r="H86" s="92"/>
      <c r="I86" s="93"/>
      <c r="J86" s="94"/>
      <c r="K86" s="305">
        <v>0.05</v>
      </c>
      <c r="L86" s="859">
        <f>N79*K86</f>
        <v>3316.2915739418895</v>
      </c>
      <c r="M86" s="860"/>
      <c r="N86" s="51"/>
    </row>
    <row r="87" spans="1:14" ht="15.75" thickBot="1">
      <c r="B87" s="822" t="s">
        <v>953</v>
      </c>
      <c r="C87" s="823"/>
      <c r="D87" s="823"/>
      <c r="E87" s="823"/>
      <c r="F87" s="823"/>
      <c r="G87" s="823"/>
      <c r="H87" s="823"/>
      <c r="I87" s="823"/>
      <c r="J87" s="823"/>
      <c r="K87" s="823"/>
      <c r="L87" s="823"/>
      <c r="M87" s="824"/>
      <c r="N87" s="52">
        <f>L84+L85+L86</f>
        <v>19897.749443651337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86223.580922489127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139405.78526180607</v>
      </c>
      <c r="L36" s="270"/>
      <c r="M36" s="336">
        <v>2.5</v>
      </c>
      <c r="N36" s="272">
        <f>K36/M36</f>
        <v>55762.314104722427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402.04310903601998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56164.357213758449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8109.3142793159404</v>
      </c>
      <c r="N48" s="272">
        <f>K48*M48</f>
        <v>8190.4074221090996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8190.4074221090996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8040.862180720399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72395.626816587945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14479.125363317589</v>
      </c>
      <c r="M84" s="858"/>
      <c r="N84" s="51"/>
    </row>
    <row r="85" spans="1:14">
      <c r="B85" s="89" t="s">
        <v>973</v>
      </c>
      <c r="C85" s="90"/>
      <c r="D85" s="90"/>
      <c r="E85" s="90"/>
      <c r="F85" s="90"/>
      <c r="G85" s="90"/>
      <c r="H85" s="90"/>
      <c r="I85" s="87"/>
      <c r="J85" s="88"/>
      <c r="K85" s="304">
        <v>0.05</v>
      </c>
      <c r="L85" s="857">
        <f>N79*K85</f>
        <v>3619.7813408293973</v>
      </c>
      <c r="M85" s="858"/>
      <c r="N85" s="51"/>
    </row>
    <row r="86" spans="1:14" ht="15.75" thickBot="1">
      <c r="B86" s="91" t="s">
        <v>974</v>
      </c>
      <c r="C86" s="92"/>
      <c r="D86" s="92"/>
      <c r="E86" s="92"/>
      <c r="F86" s="92"/>
      <c r="G86" s="92"/>
      <c r="H86" s="92"/>
      <c r="I86" s="93"/>
      <c r="J86" s="94"/>
      <c r="K86" s="305">
        <v>0.05</v>
      </c>
      <c r="L86" s="859">
        <f>N79*K86</f>
        <v>3619.7813408293973</v>
      </c>
      <c r="M86" s="860"/>
      <c r="N86" s="51"/>
    </row>
    <row r="87" spans="1:14" ht="15.75" thickBot="1">
      <c r="B87" s="822" t="s">
        <v>953</v>
      </c>
      <c r="C87" s="823"/>
      <c r="D87" s="823"/>
      <c r="E87" s="823"/>
      <c r="F87" s="823"/>
      <c r="G87" s="823"/>
      <c r="H87" s="823"/>
      <c r="I87" s="823"/>
      <c r="J87" s="823"/>
      <c r="K87" s="823"/>
      <c r="L87" s="823"/>
      <c r="M87" s="824"/>
      <c r="N87" s="52">
        <f>L84+L85+L86</f>
        <v>21718.688044976385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94114.314861564329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139405.78526180607</v>
      </c>
      <c r="L36" s="270"/>
      <c r="M36" s="336">
        <v>1.25</v>
      </c>
      <c r="N36" s="272">
        <f>K36/M36</f>
        <v>111524.62820944485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1074.7412180720401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112599.3694275169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8109.3142793159404</v>
      </c>
      <c r="N48" s="272">
        <f>K48*M48</f>
        <v>8190.4074221090996</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8190.4074221090996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21494.824361440798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142284.60121106679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28456.92024221336</v>
      </c>
      <c r="M84" s="858"/>
      <c r="N84" s="51"/>
    </row>
    <row r="85" spans="1:14">
      <c r="B85" s="89" t="s">
        <v>973</v>
      </c>
      <c r="C85" s="90"/>
      <c r="D85" s="90"/>
      <c r="E85" s="90"/>
      <c r="F85" s="90"/>
      <c r="G85" s="90"/>
      <c r="H85" s="90"/>
      <c r="I85" s="87"/>
      <c r="J85" s="88"/>
      <c r="K85" s="304">
        <v>0.05</v>
      </c>
      <c r="L85" s="857">
        <f>N79*K85</f>
        <v>7114.2300605533401</v>
      </c>
      <c r="M85" s="858"/>
      <c r="N85" s="51"/>
    </row>
    <row r="86" spans="1:14" ht="15.75" thickBot="1">
      <c r="B86" s="91" t="s">
        <v>974</v>
      </c>
      <c r="C86" s="92"/>
      <c r="D86" s="92"/>
      <c r="E86" s="92"/>
      <c r="F86" s="92"/>
      <c r="G86" s="92"/>
      <c r="H86" s="92"/>
      <c r="I86" s="93"/>
      <c r="J86" s="94"/>
      <c r="K86" s="305">
        <v>0.05</v>
      </c>
      <c r="L86" s="859">
        <f>N79*K86</f>
        <v>7114.2300605533401</v>
      </c>
      <c r="M86" s="860"/>
      <c r="N86" s="51"/>
    </row>
    <row r="87" spans="1:14" ht="15.75" thickBot="1">
      <c r="B87" s="822" t="s">
        <v>953</v>
      </c>
      <c r="C87" s="823"/>
      <c r="D87" s="823"/>
      <c r="E87" s="823"/>
      <c r="F87" s="823"/>
      <c r="G87" s="823"/>
      <c r="H87" s="823"/>
      <c r="I87" s="823"/>
      <c r="J87" s="823"/>
      <c r="K87" s="823"/>
      <c r="L87" s="823"/>
      <c r="M87" s="824"/>
      <c r="N87" s="52">
        <f>L84+L85+L86</f>
        <v>42685.380363320037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184969.98157438682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314</v>
      </c>
      <c r="B36" s="871" t="str">
        <f>VLOOKUP(A36,EQUIPOS!A6:D154,3,FALSE)</f>
        <v xml:space="preserve">Retroexcavadora E-200 sobre orugas
</v>
      </c>
      <c r="C36" s="872"/>
      <c r="D36" s="872"/>
      <c r="E36" s="872"/>
      <c r="F36" s="872"/>
      <c r="G36" s="872"/>
      <c r="H36" s="873"/>
      <c r="I36" s="267"/>
      <c r="J36" s="268"/>
      <c r="K36" s="269">
        <f>VLOOKUP(A36,EQUIPOS!A6:D163,4,FALSE)</f>
        <v>122753.94567463778</v>
      </c>
      <c r="L36" s="270"/>
      <c r="M36" s="336">
        <v>23</v>
      </c>
      <c r="N36" s="272">
        <f>K36/M36</f>
        <v>5337.1280728103384</v>
      </c>
    </row>
    <row r="37" spans="1:14">
      <c r="A37" s="113" t="s">
        <v>328</v>
      </c>
      <c r="B37" s="871" t="str">
        <f>VLOOKUP(A37,EQUIPOS!A7:D154,3,FALSE)</f>
        <v xml:space="preserve">Taco metálico o puntal (escamas en concreto)
</v>
      </c>
      <c r="C37" s="872"/>
      <c r="D37" s="872"/>
      <c r="E37" s="872"/>
      <c r="F37" s="872"/>
      <c r="G37" s="872"/>
      <c r="H37" s="873"/>
      <c r="I37" s="421"/>
      <c r="J37" s="422"/>
      <c r="K37" s="269">
        <f>VLOOKUP(A37,EQUIPOS!A7:D164,4,FALSE)</f>
        <v>80.000560492513685</v>
      </c>
      <c r="L37" s="335"/>
      <c r="M37" s="336">
        <v>1</v>
      </c>
      <c r="N37" s="272">
        <f>K37/M37</f>
        <v>80.000560492513685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1074.7412180720401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6491.8698513748923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3171.268087605768</v>
      </c>
      <c r="N48" s="272">
        <f>K48*M48</f>
        <v>1109.9438306620186</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4558.786177355445</v>
      </c>
      <c r="N49" s="272">
        <f>K49*M49</f>
        <v>4558.786177355445</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3416.724416351783</v>
      </c>
      <c r="N50" s="272">
        <f>K50*M50</f>
        <v>12983.552782136774</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368504.54072257888</v>
      </c>
      <c r="N51" s="272">
        <f>K51*M51</f>
        <v>66330.817330064194</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84983.100120218427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09">
        <f>VLOOKUP(A58,TRANSPORTE!A1:D117,4,FALSE)</f>
        <v>1837.2993625435661</v>
      </c>
      <c r="M58" s="910"/>
      <c r="N58" s="287">
        <f>K58*L58</f>
        <v>330.71388525784187</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330.71388525784187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21494.824361440798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113300.50821829196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22660.101643658392</v>
      </c>
      <c r="M82" s="858"/>
      <c r="N82" s="51"/>
    </row>
    <row r="83" spans="1:14">
      <c r="B83" s="89" t="s">
        <v>973</v>
      </c>
      <c r="C83" s="90"/>
      <c r="D83" s="90"/>
      <c r="E83" s="90"/>
      <c r="F83" s="90"/>
      <c r="G83" s="90"/>
      <c r="H83" s="90"/>
      <c r="I83" s="87"/>
      <c r="J83" s="88"/>
      <c r="K83" s="304">
        <v>0.05</v>
      </c>
      <c r="L83" s="857">
        <f>N77*K83</f>
        <v>5665.0254109145981</v>
      </c>
      <c r="M83" s="858"/>
      <c r="N83" s="51"/>
    </row>
    <row r="84" spans="1:14" ht="15.75" thickBot="1">
      <c r="B84" s="91" t="s">
        <v>974</v>
      </c>
      <c r="C84" s="92"/>
      <c r="D84" s="92"/>
      <c r="E84" s="92"/>
      <c r="F84" s="92"/>
      <c r="G84" s="92"/>
      <c r="H84" s="92"/>
      <c r="I84" s="93"/>
      <c r="J84" s="94"/>
      <c r="K84" s="305">
        <v>0.05</v>
      </c>
      <c r="L84" s="859">
        <f>N77*K84</f>
        <v>5665.0254109145981</v>
      </c>
      <c r="M84" s="860"/>
      <c r="N84" s="51"/>
    </row>
    <row r="85" spans="1:14" ht="15.75" thickBot="1">
      <c r="B85" s="822" t="s">
        <v>953</v>
      </c>
      <c r="C85" s="823"/>
      <c r="D85" s="823"/>
      <c r="E85" s="823"/>
      <c r="F85" s="823"/>
      <c r="G85" s="823"/>
      <c r="H85" s="823"/>
      <c r="I85" s="823"/>
      <c r="J85" s="823"/>
      <c r="K85" s="823"/>
      <c r="L85" s="823"/>
      <c r="M85" s="824"/>
      <c r="N85" s="52">
        <f>L82+L83+L84</f>
        <v>33990.15246548759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147290.66068377954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53.737060903601993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3847.5398502024295</v>
      </c>
      <c r="N48" s="272">
        <f>K48*M48</f>
        <v>3847.5398502024295</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919.05561832247326</v>
      </c>
      <c r="N49" s="272">
        <f>K49*M49</f>
        <v>3676.2224732898931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7523.762323492323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537.37060903601991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8114.8699934319447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1622.973998686389</v>
      </c>
      <c r="M82" s="858"/>
      <c r="N82" s="51"/>
    </row>
    <row r="83" spans="1:14">
      <c r="B83" s="89" t="s">
        <v>973</v>
      </c>
      <c r="C83" s="90"/>
      <c r="D83" s="90"/>
      <c r="E83" s="90"/>
      <c r="F83" s="90"/>
      <c r="G83" s="90"/>
      <c r="H83" s="90"/>
      <c r="I83" s="87"/>
      <c r="J83" s="88"/>
      <c r="K83" s="304">
        <v>0.05</v>
      </c>
      <c r="L83" s="857">
        <f>N77*K83</f>
        <v>405.74349967159725</v>
      </c>
      <c r="M83" s="858"/>
      <c r="N83" s="51"/>
    </row>
    <row r="84" spans="1:14" ht="15.75" thickBot="1">
      <c r="B84" s="91" t="s">
        <v>974</v>
      </c>
      <c r="C84" s="92"/>
      <c r="D84" s="92"/>
      <c r="E84" s="92"/>
      <c r="F84" s="92"/>
      <c r="G84" s="92"/>
      <c r="H84" s="92"/>
      <c r="I84" s="93"/>
      <c r="J84" s="94"/>
      <c r="K84" s="305">
        <v>0.05</v>
      </c>
      <c r="L84" s="859">
        <f>N77*K84</f>
        <v>405.74349967159725</v>
      </c>
      <c r="M84" s="860"/>
      <c r="N84" s="51"/>
    </row>
    <row r="85" spans="1:14" ht="15.75" thickBot="1">
      <c r="B85" s="822" t="s">
        <v>953</v>
      </c>
      <c r="C85" s="823"/>
      <c r="D85" s="823"/>
      <c r="E85" s="823"/>
      <c r="F85" s="823"/>
      <c r="G85" s="823"/>
      <c r="H85" s="823"/>
      <c r="I85" s="823"/>
      <c r="J85" s="823"/>
      <c r="K85" s="823"/>
      <c r="L85" s="823"/>
      <c r="M85" s="824"/>
      <c r="N85" s="52">
        <f>L82+L83+L84</f>
        <v>2434.4609980295836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10549.330991461527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269</v>
      </c>
      <c r="B36" s="871" t="str">
        <f>VLOOKUP(A36,EQUIPOS!A6:D154,3,FALSE)</f>
        <v>Motoniveladora  potencia 215 HP, ancho de cuchilla 4,27 m, peso 18 ton.</v>
      </c>
      <c r="C36" s="872"/>
      <c r="D36" s="872"/>
      <c r="E36" s="872"/>
      <c r="F36" s="872"/>
      <c r="G36" s="872"/>
      <c r="H36" s="873"/>
      <c r="I36" s="267"/>
      <c r="J36" s="268"/>
      <c r="K36" s="269">
        <f>VLOOKUP(A36,EQUIPOS!A6:D163,4,FALSE)</f>
        <v>183597.20570467564</v>
      </c>
      <c r="L36" s="270"/>
      <c r="M36" s="336">
        <v>15</v>
      </c>
      <c r="N36" s="272">
        <f>K36/M36</f>
        <v>12239.813713645042</v>
      </c>
    </row>
    <row r="37" spans="1:14">
      <c r="A37" s="113" t="s">
        <v>365</v>
      </c>
      <c r="B37" s="871" t="str">
        <f>VLOOKUP(A37,EQUIPOS!A7:D154,3,FALSE)</f>
        <v xml:space="preserve">Vibrocompatador, potencia 153 HP, peso 10 Ton. </v>
      </c>
      <c r="C37" s="872"/>
      <c r="D37" s="872"/>
      <c r="E37" s="872"/>
      <c r="F37" s="872"/>
      <c r="G37" s="872"/>
      <c r="H37" s="873"/>
      <c r="I37" s="421"/>
      <c r="J37" s="422"/>
      <c r="K37" s="269">
        <f>VLOOKUP(A37,EQUIPOS!A7:D164,4,FALSE)</f>
        <v>101405.43338339642</v>
      </c>
      <c r="L37" s="335"/>
      <c r="M37" s="336">
        <v>15</v>
      </c>
      <c r="N37" s="272">
        <f>K37/M37</f>
        <v>6760.3622255597611</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112.11635150600333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19112.292290710808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25228.977757871813</v>
      </c>
      <c r="N48" s="272">
        <f>K48*M48</f>
        <v>26490.426645765405</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47.214229804017251</v>
      </c>
      <c r="N49" s="272">
        <f>K49*M49</f>
        <v>1416.4268941205175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27906.853539885924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09">
        <f>VLOOKUP(A60,TRANSPORTE!A1:D117,4,FALSE)</f>
        <v>1224.8662416957106</v>
      </c>
      <c r="M60" s="910"/>
      <c r="N60" s="287">
        <f>K60*L60</f>
        <v>1286.1095537804963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1286.1095537804963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2242.3270301200664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50547.582414497294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10109.51648289946</v>
      </c>
      <c r="M84" s="858"/>
      <c r="N84" s="51"/>
    </row>
    <row r="85" spans="1:14">
      <c r="B85" s="89" t="s">
        <v>973</v>
      </c>
      <c r="C85" s="90"/>
      <c r="D85" s="90"/>
      <c r="E85" s="90"/>
      <c r="F85" s="90"/>
      <c r="G85" s="90"/>
      <c r="H85" s="90"/>
      <c r="I85" s="87"/>
      <c r="J85" s="88"/>
      <c r="K85" s="304">
        <v>0.05</v>
      </c>
      <c r="L85" s="857">
        <f>N79*K85</f>
        <v>2527.3791207248651</v>
      </c>
      <c r="M85" s="858"/>
      <c r="N85" s="51"/>
    </row>
    <row r="86" spans="1:14" ht="15.75" thickBot="1">
      <c r="B86" s="91" t="s">
        <v>974</v>
      </c>
      <c r="C86" s="92"/>
      <c r="D86" s="92"/>
      <c r="E86" s="92"/>
      <c r="F86" s="92"/>
      <c r="G86" s="92"/>
      <c r="H86" s="92"/>
      <c r="I86" s="93"/>
      <c r="J86" s="94"/>
      <c r="K86" s="305">
        <v>0.05</v>
      </c>
      <c r="L86" s="859">
        <f>N79*K86</f>
        <v>2527.3791207248651</v>
      </c>
      <c r="M86" s="860"/>
      <c r="N86" s="51"/>
    </row>
    <row r="87" spans="1:14" ht="15.75" thickBot="1">
      <c r="B87" s="822" t="s">
        <v>953</v>
      </c>
      <c r="C87" s="823"/>
      <c r="D87" s="823"/>
      <c r="E87" s="823"/>
      <c r="F87" s="823"/>
      <c r="G87" s="823"/>
      <c r="H87" s="823"/>
      <c r="I87" s="823"/>
      <c r="J87" s="823"/>
      <c r="K87" s="823"/>
      <c r="L87" s="823"/>
      <c r="M87" s="824"/>
      <c r="N87" s="52">
        <f>L84+L85+L86</f>
        <v>15164.27472434919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65711.857138846477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5555.2161409023574</v>
      </c>
      <c r="N49" s="272">
        <f>K49*M49</f>
        <v>6388.4985620377101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1737.4356015921057</v>
      </c>
      <c r="N50" s="272">
        <f>K50*M50</f>
        <v>3474.8712031842115</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183811.12366449466</v>
      </c>
      <c r="N51" s="272">
        <f>K51*M51</f>
        <v>91905.561832247331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139828.64661505874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1224.8662416957106</v>
      </c>
      <c r="M60" s="910"/>
      <c r="N60" s="287">
        <f>K60*L60</f>
        <v>1347.3528658652817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1347.3528658652817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158144.53727068045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31628.90745413609</v>
      </c>
      <c r="M84" s="858"/>
      <c r="N84" s="51"/>
    </row>
    <row r="85" spans="1:14">
      <c r="B85" s="89" t="s">
        <v>973</v>
      </c>
      <c r="C85" s="90"/>
      <c r="D85" s="90"/>
      <c r="E85" s="90"/>
      <c r="F85" s="90"/>
      <c r="G85" s="90"/>
      <c r="H85" s="90"/>
      <c r="I85" s="87"/>
      <c r="J85" s="88"/>
      <c r="K85" s="304">
        <v>0.05</v>
      </c>
      <c r="L85" s="857">
        <f>N79*K85</f>
        <v>7907.2268635340224</v>
      </c>
      <c r="M85" s="858"/>
      <c r="N85" s="51"/>
    </row>
    <row r="86" spans="1:14" ht="15.75" thickBot="1">
      <c r="B86" s="91" t="s">
        <v>974</v>
      </c>
      <c r="C86" s="92"/>
      <c r="D86" s="92"/>
      <c r="E86" s="92"/>
      <c r="F86" s="92"/>
      <c r="G86" s="92"/>
      <c r="H86" s="92"/>
      <c r="I86" s="93"/>
      <c r="J86" s="94"/>
      <c r="K86" s="305">
        <v>0.05</v>
      </c>
      <c r="L86" s="859">
        <f>N79*K86</f>
        <v>7907.2268635340224</v>
      </c>
      <c r="M86" s="860"/>
      <c r="N86" s="51"/>
    </row>
    <row r="87" spans="1:14" ht="15.75" thickBot="1">
      <c r="B87" s="822" t="s">
        <v>953</v>
      </c>
      <c r="C87" s="823"/>
      <c r="D87" s="823"/>
      <c r="E87" s="823"/>
      <c r="F87" s="823"/>
      <c r="G87" s="823"/>
      <c r="H87" s="823"/>
      <c r="I87" s="823"/>
      <c r="J87" s="823"/>
      <c r="K87" s="823"/>
      <c r="L87" s="823"/>
      <c r="M87" s="824"/>
      <c r="N87" s="52">
        <f>L84+L85+L86</f>
        <v>47443.361181204134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205587.89845188457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5555.2161409023574</v>
      </c>
      <c r="N49" s="272">
        <f>K49*M49</f>
        <v>6388.4985620377101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1737.4356015921057</v>
      </c>
      <c r="N50" s="272">
        <f>K50*M50</f>
        <v>3474.8712031842115</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108518.02784094735</v>
      </c>
      <c r="N51" s="272">
        <f>K51*M51</f>
        <v>54259.013920473677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102182.09870328508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1224.8662416957106</v>
      </c>
      <c r="M60" s="910"/>
      <c r="N60" s="287">
        <f>K60*L60</f>
        <v>1347.3528658652817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1347.3528658652817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120497.98935890678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24099.597871781356</v>
      </c>
      <c r="M84" s="858"/>
      <c r="N84" s="51"/>
    </row>
    <row r="85" spans="1:14">
      <c r="B85" s="89" t="s">
        <v>973</v>
      </c>
      <c r="C85" s="90"/>
      <c r="D85" s="90"/>
      <c r="E85" s="90"/>
      <c r="F85" s="90"/>
      <c r="G85" s="90"/>
      <c r="H85" s="90"/>
      <c r="I85" s="87"/>
      <c r="J85" s="88"/>
      <c r="K85" s="304">
        <v>0.05</v>
      </c>
      <c r="L85" s="857">
        <f>N79*K85</f>
        <v>6024.899467945339</v>
      </c>
      <c r="M85" s="858"/>
      <c r="N85" s="51"/>
    </row>
    <row r="86" spans="1:14" ht="15.75" thickBot="1">
      <c r="B86" s="91" t="s">
        <v>974</v>
      </c>
      <c r="C86" s="92"/>
      <c r="D86" s="92"/>
      <c r="E86" s="92"/>
      <c r="F86" s="92"/>
      <c r="G86" s="92"/>
      <c r="H86" s="92"/>
      <c r="I86" s="93"/>
      <c r="J86" s="94"/>
      <c r="K86" s="305">
        <v>0.05</v>
      </c>
      <c r="L86" s="859">
        <f>N79*K86</f>
        <v>6024.899467945339</v>
      </c>
      <c r="M86" s="860"/>
      <c r="N86" s="51"/>
    </row>
    <row r="87" spans="1:14" ht="15.75" thickBot="1">
      <c r="B87" s="822" t="s">
        <v>953</v>
      </c>
      <c r="C87" s="823"/>
      <c r="D87" s="823"/>
      <c r="E87" s="823"/>
      <c r="F87" s="823"/>
      <c r="G87" s="823"/>
      <c r="H87" s="823"/>
      <c r="I87" s="823"/>
      <c r="J87" s="823"/>
      <c r="K87" s="823"/>
      <c r="L87" s="823"/>
      <c r="M87" s="824"/>
      <c r="N87" s="52">
        <f>L84+L85+L86</f>
        <v>36149.396807672034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156647.3861665788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5555.2161409023574</v>
      </c>
      <c r="N49" s="272">
        <f>K49*M49</f>
        <v>6388.4985620377101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1737.4356015921057</v>
      </c>
      <c r="N50" s="272">
        <f>K50*M50</f>
        <v>3474.8712031842115</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116746.55898600785</v>
      </c>
      <c r="N51" s="272">
        <f>K51*M51</f>
        <v>58373.279493003924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106296.36427581533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1224.8662416957106</v>
      </c>
      <c r="M60" s="910"/>
      <c r="N60" s="287">
        <f>K60*L60</f>
        <v>1347.3528658652817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1347.3528658652817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124612.25493143703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24922.450986287407</v>
      </c>
      <c r="M84" s="858"/>
      <c r="N84" s="51"/>
    </row>
    <row r="85" spans="1:14">
      <c r="B85" s="89" t="s">
        <v>973</v>
      </c>
      <c r="C85" s="90"/>
      <c r="D85" s="90"/>
      <c r="E85" s="90"/>
      <c r="F85" s="90"/>
      <c r="G85" s="90"/>
      <c r="H85" s="90"/>
      <c r="I85" s="87"/>
      <c r="J85" s="88"/>
      <c r="K85" s="304">
        <v>0.05</v>
      </c>
      <c r="L85" s="857">
        <f>N79*K85</f>
        <v>6230.6127465718519</v>
      </c>
      <c r="M85" s="858"/>
      <c r="N85" s="51"/>
    </row>
    <row r="86" spans="1:14" ht="15.75" thickBot="1">
      <c r="B86" s="91" t="s">
        <v>974</v>
      </c>
      <c r="C86" s="92"/>
      <c r="D86" s="92"/>
      <c r="E86" s="92"/>
      <c r="F86" s="92"/>
      <c r="G86" s="92"/>
      <c r="H86" s="92"/>
      <c r="I86" s="93"/>
      <c r="J86" s="94"/>
      <c r="K86" s="305">
        <v>0.05</v>
      </c>
      <c r="L86" s="859">
        <f>N79*K86</f>
        <v>6230.6127465718519</v>
      </c>
      <c r="M86" s="860"/>
      <c r="N86" s="51"/>
    </row>
    <row r="87" spans="1:14" ht="15.75" thickBot="1">
      <c r="B87" s="822" t="s">
        <v>953</v>
      </c>
      <c r="C87" s="823"/>
      <c r="D87" s="823"/>
      <c r="E87" s="823"/>
      <c r="F87" s="823"/>
      <c r="G87" s="823"/>
      <c r="H87" s="823"/>
      <c r="I87" s="823"/>
      <c r="J87" s="823"/>
      <c r="K87" s="823"/>
      <c r="L87" s="823"/>
      <c r="M87" s="824"/>
      <c r="N87" s="52">
        <f>L84+L85+L86</f>
        <v>37383.676479431109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161995.93141086813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5555.2161409023574</v>
      </c>
      <c r="N49" s="272">
        <f>K49*M49</f>
        <v>6388.4985620377101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1737.4356015921057</v>
      </c>
      <c r="N50" s="272">
        <f>K50*M50</f>
        <v>3474.8712031842115</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120763.18393567312</v>
      </c>
      <c r="N51" s="272">
        <f>K51*M51</f>
        <v>60381.591967836561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108304.67675064797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1224.8662416957106</v>
      </c>
      <c r="M60" s="910"/>
      <c r="N60" s="287">
        <f>K60*L60</f>
        <v>1347.3528658652817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1347.3528658652817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126620.56740626966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25324.113481253935</v>
      </c>
      <c r="M84" s="858"/>
      <c r="N84" s="51"/>
    </row>
    <row r="85" spans="1:14">
      <c r="B85" s="89" t="s">
        <v>973</v>
      </c>
      <c r="C85" s="90"/>
      <c r="D85" s="90"/>
      <c r="E85" s="90"/>
      <c r="F85" s="90"/>
      <c r="G85" s="90"/>
      <c r="H85" s="90"/>
      <c r="I85" s="87"/>
      <c r="J85" s="88"/>
      <c r="K85" s="304">
        <v>0.05</v>
      </c>
      <c r="L85" s="857">
        <f>N79*K85</f>
        <v>6331.0283703134837</v>
      </c>
      <c r="M85" s="858"/>
      <c r="N85" s="51"/>
    </row>
    <row r="86" spans="1:14" ht="15.75" thickBot="1">
      <c r="B86" s="91" t="s">
        <v>974</v>
      </c>
      <c r="C86" s="92"/>
      <c r="D86" s="92"/>
      <c r="E86" s="92"/>
      <c r="F86" s="92"/>
      <c r="G86" s="92"/>
      <c r="H86" s="92"/>
      <c r="I86" s="93"/>
      <c r="J86" s="94"/>
      <c r="K86" s="305">
        <v>0.05</v>
      </c>
      <c r="L86" s="859">
        <f>N79*K86</f>
        <v>6331.0283703134837</v>
      </c>
      <c r="M86" s="860"/>
      <c r="N86" s="51"/>
    </row>
    <row r="87" spans="1:14" ht="15.75" thickBot="1">
      <c r="B87" s="822" t="s">
        <v>953</v>
      </c>
      <c r="C87" s="823"/>
      <c r="D87" s="823"/>
      <c r="E87" s="823"/>
      <c r="F87" s="823"/>
      <c r="G87" s="823"/>
      <c r="H87" s="823"/>
      <c r="I87" s="823"/>
      <c r="J87" s="823"/>
      <c r="K87" s="823"/>
      <c r="L87" s="823"/>
      <c r="M87" s="824"/>
      <c r="N87" s="52">
        <f>L84+L85+L86</f>
        <v>37986.1702218809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164606.73762815056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5555.2161409023574</v>
      </c>
      <c r="N49" s="272">
        <f>K49*M49</f>
        <v>2777.6080704511787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1737.4356015921057</v>
      </c>
      <c r="N50" s="272">
        <f>K50*M50</f>
        <v>1737.4356015921057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159832.42196150936</v>
      </c>
      <c r="N51" s="272">
        <f>K51*M51</f>
        <v>159832.42196150936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202407.18065114212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1224.8662416957106</v>
      </c>
      <c r="M60" s="910"/>
      <c r="N60" s="287">
        <f>K60*L60</f>
        <v>1347.3528658652817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1347.3528658652817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220723.07130676383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44144.61426135277</v>
      </c>
      <c r="M84" s="858"/>
      <c r="N84" s="51"/>
    </row>
    <row r="85" spans="1:14">
      <c r="B85" s="89" t="s">
        <v>973</v>
      </c>
      <c r="C85" s="90"/>
      <c r="D85" s="90"/>
      <c r="E85" s="90"/>
      <c r="F85" s="90"/>
      <c r="G85" s="90"/>
      <c r="H85" s="90"/>
      <c r="I85" s="87"/>
      <c r="J85" s="88"/>
      <c r="K85" s="304">
        <v>0.05</v>
      </c>
      <c r="L85" s="857">
        <f>N79*K85</f>
        <v>11036.153565338192</v>
      </c>
      <c r="M85" s="858"/>
      <c r="N85" s="51"/>
    </row>
    <row r="86" spans="1:14" ht="15.75" thickBot="1">
      <c r="B86" s="91" t="s">
        <v>974</v>
      </c>
      <c r="C86" s="92"/>
      <c r="D86" s="92"/>
      <c r="E86" s="92"/>
      <c r="F86" s="92"/>
      <c r="G86" s="92"/>
      <c r="H86" s="92"/>
      <c r="I86" s="93"/>
      <c r="J86" s="94"/>
      <c r="K86" s="305">
        <v>0.05</v>
      </c>
      <c r="L86" s="859">
        <f>N79*K86</f>
        <v>11036.153565338192</v>
      </c>
      <c r="M86" s="860"/>
      <c r="N86" s="51"/>
    </row>
    <row r="87" spans="1:14" ht="15.75" thickBot="1">
      <c r="B87" s="822" t="s">
        <v>953</v>
      </c>
      <c r="C87" s="823"/>
      <c r="D87" s="823"/>
      <c r="E87" s="823"/>
      <c r="F87" s="823"/>
      <c r="G87" s="823"/>
      <c r="H87" s="823"/>
      <c r="I87" s="823"/>
      <c r="J87" s="823"/>
      <c r="K87" s="823"/>
      <c r="L87" s="823"/>
      <c r="M87" s="824"/>
      <c r="N87" s="52">
        <f>L84+L85+L86</f>
        <v>66216.921392029151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286939.99269879295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5555.2161409023574</v>
      </c>
      <c r="N49" s="272">
        <f>K49*M49</f>
        <v>2777.6080704511787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1737.4356015921057</v>
      </c>
      <c r="N50" s="272">
        <f>K50*M50</f>
        <v>1737.4356015921057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159832.42196150936</v>
      </c>
      <c r="N51" s="272">
        <f>K51*M51</f>
        <v>159832.42196150936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202407.18065114212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1224.8662416957106</v>
      </c>
      <c r="M60" s="910"/>
      <c r="N60" s="287">
        <f>K60*L60</f>
        <v>1347.3528658652817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1347.3528658652817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220723.07130676383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44144.61426135277</v>
      </c>
      <c r="M84" s="858"/>
      <c r="N84" s="51"/>
    </row>
    <row r="85" spans="1:14">
      <c r="B85" s="89" t="s">
        <v>973</v>
      </c>
      <c r="C85" s="90"/>
      <c r="D85" s="90"/>
      <c r="E85" s="90"/>
      <c r="F85" s="90"/>
      <c r="G85" s="90"/>
      <c r="H85" s="90"/>
      <c r="I85" s="87"/>
      <c r="J85" s="88"/>
      <c r="K85" s="304">
        <v>0.05</v>
      </c>
      <c r="L85" s="857">
        <f>N79*K85</f>
        <v>11036.153565338192</v>
      </c>
      <c r="M85" s="858"/>
      <c r="N85" s="51"/>
    </row>
    <row r="86" spans="1:14" ht="15.75" thickBot="1">
      <c r="B86" s="91" t="s">
        <v>974</v>
      </c>
      <c r="C86" s="92"/>
      <c r="D86" s="92"/>
      <c r="E86" s="92"/>
      <c r="F86" s="92"/>
      <c r="G86" s="92"/>
      <c r="H86" s="92"/>
      <c r="I86" s="93"/>
      <c r="J86" s="94"/>
      <c r="K86" s="305">
        <v>0.05</v>
      </c>
      <c r="L86" s="859">
        <f>N79*K86</f>
        <v>11036.153565338192</v>
      </c>
      <c r="M86" s="860"/>
      <c r="N86" s="51"/>
    </row>
    <row r="87" spans="1:14" ht="15.75" thickBot="1">
      <c r="B87" s="822" t="s">
        <v>953</v>
      </c>
      <c r="C87" s="823"/>
      <c r="D87" s="823"/>
      <c r="E87" s="823"/>
      <c r="F87" s="823"/>
      <c r="G87" s="823"/>
      <c r="H87" s="823"/>
      <c r="I87" s="823"/>
      <c r="J87" s="823"/>
      <c r="K87" s="823"/>
      <c r="L87" s="823"/>
      <c r="M87" s="824"/>
      <c r="N87" s="52">
        <f>L84+L85+L86</f>
        <v>66216.921392029151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286939.99269879295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5555.2161409023574</v>
      </c>
      <c r="N49" s="272">
        <f>K49*M49</f>
        <v>2777.6080704511787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1737.4356015921057</v>
      </c>
      <c r="N50" s="272">
        <f>K50*M50</f>
        <v>1737.4356015921057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159832.42196150936</v>
      </c>
      <c r="N51" s="272">
        <f>K51*M51</f>
        <v>159832.42196150936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202407.18065114212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1224.8662416957106</v>
      </c>
      <c r="M60" s="910"/>
      <c r="N60" s="287">
        <f>K60*L60</f>
        <v>1347.3528658652817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1347.3528658652817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220723.07130676383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44144.61426135277</v>
      </c>
      <c r="M84" s="858"/>
      <c r="N84" s="51"/>
    </row>
    <row r="85" spans="1:14">
      <c r="B85" s="89" t="s">
        <v>973</v>
      </c>
      <c r="C85" s="90"/>
      <c r="D85" s="90"/>
      <c r="E85" s="90"/>
      <c r="F85" s="90"/>
      <c r="G85" s="90"/>
      <c r="H85" s="90"/>
      <c r="I85" s="87"/>
      <c r="J85" s="88"/>
      <c r="K85" s="304">
        <v>0.05</v>
      </c>
      <c r="L85" s="857">
        <f>N79*K85</f>
        <v>11036.153565338192</v>
      </c>
      <c r="M85" s="858"/>
      <c r="N85" s="51"/>
    </row>
    <row r="86" spans="1:14" ht="15.75" thickBot="1">
      <c r="B86" s="91" t="s">
        <v>974</v>
      </c>
      <c r="C86" s="92"/>
      <c r="D86" s="92"/>
      <c r="E86" s="92"/>
      <c r="F86" s="92"/>
      <c r="G86" s="92"/>
      <c r="H86" s="92"/>
      <c r="I86" s="93"/>
      <c r="J86" s="94"/>
      <c r="K86" s="305">
        <v>0.05</v>
      </c>
      <c r="L86" s="859">
        <f>N79*K86</f>
        <v>11036.153565338192</v>
      </c>
      <c r="M86" s="860"/>
      <c r="N86" s="51"/>
    </row>
    <row r="87" spans="1:14" ht="15.75" thickBot="1">
      <c r="B87" s="822" t="s">
        <v>953</v>
      </c>
      <c r="C87" s="823"/>
      <c r="D87" s="823"/>
      <c r="E87" s="823"/>
      <c r="F87" s="823"/>
      <c r="G87" s="823"/>
      <c r="H87" s="823"/>
      <c r="I87" s="823"/>
      <c r="J87" s="823"/>
      <c r="K87" s="823"/>
      <c r="L87" s="823"/>
      <c r="M87" s="824"/>
      <c r="N87" s="52">
        <f>L84+L85+L86</f>
        <v>66216.921392029151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286939.99269879295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34599.740925081343</v>
      </c>
      <c r="N48" s="272">
        <f>K48*M48</f>
        <v>38059.715017589479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5555.2161409023574</v>
      </c>
      <c r="N49" s="272">
        <f>K49*M49</f>
        <v>2777.6080704511787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1737.4356015921057</v>
      </c>
      <c r="N50" s="272">
        <f>K50*M50</f>
        <v>1737.4356015921057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159832.42196150936</v>
      </c>
      <c r="N51" s="272">
        <f>K51*M51</f>
        <v>159832.42196150936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202407.18065114212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1224.8662416957106</v>
      </c>
      <c r="M60" s="910"/>
      <c r="N60" s="287">
        <f>K60*L60</f>
        <v>1347.3528658652817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1347.3528658652817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220723.07130676383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44144.61426135277</v>
      </c>
      <c r="M84" s="858"/>
      <c r="N84" s="51"/>
    </row>
    <row r="85" spans="1:14">
      <c r="B85" s="89" t="s">
        <v>973</v>
      </c>
      <c r="C85" s="90"/>
      <c r="D85" s="90"/>
      <c r="E85" s="90"/>
      <c r="F85" s="90"/>
      <c r="G85" s="90"/>
      <c r="H85" s="90"/>
      <c r="I85" s="87"/>
      <c r="J85" s="88"/>
      <c r="K85" s="304">
        <v>0.05</v>
      </c>
      <c r="L85" s="857">
        <f>N79*K85</f>
        <v>11036.153565338192</v>
      </c>
      <c r="M85" s="858"/>
      <c r="N85" s="51"/>
    </row>
    <row r="86" spans="1:14" ht="15.75" thickBot="1">
      <c r="B86" s="91" t="s">
        <v>974</v>
      </c>
      <c r="C86" s="92"/>
      <c r="D86" s="92"/>
      <c r="E86" s="92"/>
      <c r="F86" s="92"/>
      <c r="G86" s="92"/>
      <c r="H86" s="92"/>
      <c r="I86" s="93"/>
      <c r="J86" s="94"/>
      <c r="K86" s="305">
        <v>0.05</v>
      </c>
      <c r="L86" s="859">
        <f>N79*K86</f>
        <v>11036.153565338192</v>
      </c>
      <c r="M86" s="860"/>
      <c r="N86" s="51"/>
    </row>
    <row r="87" spans="1:14" ht="15.75" thickBot="1">
      <c r="B87" s="822" t="s">
        <v>953</v>
      </c>
      <c r="C87" s="823"/>
      <c r="D87" s="823"/>
      <c r="E87" s="823"/>
      <c r="F87" s="823"/>
      <c r="G87" s="823"/>
      <c r="H87" s="823"/>
      <c r="I87" s="823"/>
      <c r="J87" s="823"/>
      <c r="K87" s="823"/>
      <c r="L87" s="823"/>
      <c r="M87" s="824"/>
      <c r="N87" s="52">
        <f>L84+L85+L86</f>
        <v>66216.921392029151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286939.99269879295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7393.831285508827</v>
      </c>
      <c r="N48" s="272">
        <f>K48*M48</f>
        <v>9611.9806711614747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9611.9806711614747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11228.031889233514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2245.6063778467028</v>
      </c>
      <c r="M84" s="858"/>
      <c r="N84" s="51"/>
    </row>
    <row r="85" spans="1:14">
      <c r="B85" s="89" t="s">
        <v>973</v>
      </c>
      <c r="C85" s="90"/>
      <c r="D85" s="90"/>
      <c r="E85" s="90"/>
      <c r="F85" s="90"/>
      <c r="G85" s="90"/>
      <c r="H85" s="90"/>
      <c r="I85" s="87"/>
      <c r="J85" s="88"/>
      <c r="K85" s="304">
        <v>0.05</v>
      </c>
      <c r="L85" s="857">
        <f>N79*K85</f>
        <v>561.4015944616757</v>
      </c>
      <c r="M85" s="858"/>
      <c r="N85" s="51"/>
    </row>
    <row r="86" spans="1:14" ht="15.75" thickBot="1">
      <c r="B86" s="91" t="s">
        <v>974</v>
      </c>
      <c r="C86" s="92"/>
      <c r="D86" s="92"/>
      <c r="E86" s="92"/>
      <c r="F86" s="92"/>
      <c r="G86" s="92"/>
      <c r="H86" s="92"/>
      <c r="I86" s="93"/>
      <c r="J86" s="94"/>
      <c r="K86" s="305">
        <v>0.05</v>
      </c>
      <c r="L86" s="859">
        <f>N79*K86</f>
        <v>561.4015944616757</v>
      </c>
      <c r="M86" s="860"/>
      <c r="N86" s="51"/>
    </row>
    <row r="87" spans="1:14" ht="15.75" thickBot="1">
      <c r="B87" s="822" t="s">
        <v>953</v>
      </c>
      <c r="C87" s="823"/>
      <c r="D87" s="823"/>
      <c r="E87" s="823"/>
      <c r="F87" s="823"/>
      <c r="G87" s="823"/>
      <c r="H87" s="823"/>
      <c r="I87" s="823"/>
      <c r="J87" s="823"/>
      <c r="K87" s="823"/>
      <c r="L87" s="823"/>
      <c r="M87" s="824"/>
      <c r="N87" s="52">
        <f>L84+L85+L86</f>
        <v>3368.4095667700544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14596.441456003569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14851.742796193124</v>
      </c>
      <c r="N48" s="272">
        <f>K48*M48</f>
        <v>19307.265635051062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19307.265635051062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20923.316853123102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4184.6633706246203</v>
      </c>
      <c r="M84" s="858"/>
      <c r="N84" s="51"/>
    </row>
    <row r="85" spans="1:14">
      <c r="B85" s="89" t="s">
        <v>973</v>
      </c>
      <c r="C85" s="90"/>
      <c r="D85" s="90"/>
      <c r="E85" s="90"/>
      <c r="F85" s="90"/>
      <c r="G85" s="90"/>
      <c r="H85" s="90"/>
      <c r="I85" s="87"/>
      <c r="J85" s="88"/>
      <c r="K85" s="304">
        <v>0.05</v>
      </c>
      <c r="L85" s="857">
        <f>N79*K85</f>
        <v>1046.1658426561551</v>
      </c>
      <c r="M85" s="858"/>
      <c r="N85" s="51"/>
    </row>
    <row r="86" spans="1:14" ht="15.75" thickBot="1">
      <c r="B86" s="91" t="s">
        <v>974</v>
      </c>
      <c r="C86" s="92"/>
      <c r="D86" s="92"/>
      <c r="E86" s="92"/>
      <c r="F86" s="92"/>
      <c r="G86" s="92"/>
      <c r="H86" s="92"/>
      <c r="I86" s="93"/>
      <c r="J86" s="94"/>
      <c r="K86" s="305">
        <v>0.05</v>
      </c>
      <c r="L86" s="859">
        <f>N79*K86</f>
        <v>1046.1658426561551</v>
      </c>
      <c r="M86" s="860"/>
      <c r="N86" s="51"/>
    </row>
    <row r="87" spans="1:14" ht="15.75" thickBot="1">
      <c r="B87" s="822" t="s">
        <v>953</v>
      </c>
      <c r="C87" s="823"/>
      <c r="D87" s="823"/>
      <c r="E87" s="823"/>
      <c r="F87" s="823"/>
      <c r="G87" s="823"/>
      <c r="H87" s="823"/>
      <c r="I87" s="823"/>
      <c r="J87" s="823"/>
      <c r="K87" s="823"/>
      <c r="L87" s="823"/>
      <c r="M87" s="824"/>
      <c r="N87" s="52">
        <f>L84+L85+L86</f>
        <v>6276.9950559369308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27200.311909060034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7393.831285508827</v>
      </c>
      <c r="N48" s="272">
        <f>K48*M48</f>
        <v>9611.9806711614747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9611.9806711614747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11228.031889233514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2245.6063778467028</v>
      </c>
      <c r="M84" s="858"/>
      <c r="N84" s="51"/>
    </row>
    <row r="85" spans="1:14">
      <c r="B85" s="89" t="s">
        <v>973</v>
      </c>
      <c r="C85" s="90"/>
      <c r="D85" s="90"/>
      <c r="E85" s="90"/>
      <c r="F85" s="90"/>
      <c r="G85" s="90"/>
      <c r="H85" s="90"/>
      <c r="I85" s="87"/>
      <c r="J85" s="88"/>
      <c r="K85" s="304">
        <v>0.05</v>
      </c>
      <c r="L85" s="857">
        <f>N79*K85</f>
        <v>561.4015944616757</v>
      </c>
      <c r="M85" s="858"/>
      <c r="N85" s="51"/>
    </row>
    <row r="86" spans="1:14" ht="15.75" thickBot="1">
      <c r="B86" s="91" t="s">
        <v>974</v>
      </c>
      <c r="C86" s="92"/>
      <c r="D86" s="92"/>
      <c r="E86" s="92"/>
      <c r="F86" s="92"/>
      <c r="G86" s="92"/>
      <c r="H86" s="92"/>
      <c r="I86" s="93"/>
      <c r="J86" s="94"/>
      <c r="K86" s="305">
        <v>0.05</v>
      </c>
      <c r="L86" s="859">
        <f>N79*K86</f>
        <v>561.4015944616757</v>
      </c>
      <c r="M86" s="860"/>
      <c r="N86" s="51"/>
    </row>
    <row r="87" spans="1:14" ht="15.75" thickBot="1">
      <c r="B87" s="822" t="s">
        <v>953</v>
      </c>
      <c r="C87" s="823"/>
      <c r="D87" s="823"/>
      <c r="E87" s="823"/>
      <c r="F87" s="823"/>
      <c r="G87" s="823"/>
      <c r="H87" s="823"/>
      <c r="I87" s="823"/>
      <c r="J87" s="823"/>
      <c r="K87" s="823"/>
      <c r="L87" s="823"/>
      <c r="M87" s="824"/>
      <c r="N87" s="52">
        <f>L84+L85+L86</f>
        <v>3368.4095667700544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14596.441456003569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14851.742796193124</v>
      </c>
      <c r="N48" s="272">
        <f>K48*M48</f>
        <v>19307.265635051062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19307.265635051062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20923.316853123102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4184.6633706246203</v>
      </c>
      <c r="M84" s="858"/>
      <c r="N84" s="51"/>
    </row>
    <row r="85" spans="1:14">
      <c r="B85" s="89" t="s">
        <v>973</v>
      </c>
      <c r="C85" s="90"/>
      <c r="D85" s="90"/>
      <c r="E85" s="90"/>
      <c r="F85" s="90"/>
      <c r="G85" s="90"/>
      <c r="H85" s="90"/>
      <c r="I85" s="87"/>
      <c r="J85" s="88"/>
      <c r="K85" s="304">
        <v>0.05</v>
      </c>
      <c r="L85" s="857">
        <f>N79*K85</f>
        <v>1046.1658426561551</v>
      </c>
      <c r="M85" s="858"/>
      <c r="N85" s="51"/>
    </row>
    <row r="86" spans="1:14" ht="15.75" thickBot="1">
      <c r="B86" s="91" t="s">
        <v>974</v>
      </c>
      <c r="C86" s="92"/>
      <c r="D86" s="92"/>
      <c r="E86" s="92"/>
      <c r="F86" s="92"/>
      <c r="G86" s="92"/>
      <c r="H86" s="92"/>
      <c r="I86" s="93"/>
      <c r="J86" s="94"/>
      <c r="K86" s="305">
        <v>0.05</v>
      </c>
      <c r="L86" s="859">
        <f>N79*K86</f>
        <v>1046.1658426561551</v>
      </c>
      <c r="M86" s="860"/>
      <c r="N86" s="51"/>
    </row>
    <row r="87" spans="1:14" ht="15.75" thickBot="1">
      <c r="B87" s="822" t="s">
        <v>953</v>
      </c>
      <c r="C87" s="823"/>
      <c r="D87" s="823"/>
      <c r="E87" s="823"/>
      <c r="F87" s="823"/>
      <c r="G87" s="823"/>
      <c r="H87" s="823"/>
      <c r="I87" s="823"/>
      <c r="J87" s="823"/>
      <c r="K87" s="823"/>
      <c r="L87" s="823"/>
      <c r="M87" s="824"/>
      <c r="N87" s="52">
        <f>L84+L85+L86</f>
        <v>6276.9950559369308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27200.311909060034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63439.992447049794</v>
      </c>
      <c r="L36" s="270"/>
      <c r="M36" s="336">
        <v>15</v>
      </c>
      <c r="N36" s="272">
        <f>K36/M36</f>
        <v>4229.3328298033193</v>
      </c>
    </row>
    <row r="37" spans="1:14">
      <c r="A37" s="113" t="s">
        <v>174</v>
      </c>
      <c r="B37" s="871" t="str">
        <f>VLOOKUP(A37,EQUIPOS!A7:D154,3,FALSE)</f>
        <v>Compactador vibratorio tipo DD-20</v>
      </c>
      <c r="C37" s="872"/>
      <c r="D37" s="872"/>
      <c r="E37" s="872"/>
      <c r="F37" s="872"/>
      <c r="G37" s="872"/>
      <c r="H37" s="873"/>
      <c r="I37" s="421"/>
      <c r="J37" s="422"/>
      <c r="K37" s="269">
        <f>VLOOKUP(A37,EQUIPOS!A7:D164,4,FALSE)</f>
        <v>57107.270379070615</v>
      </c>
      <c r="L37" s="335"/>
      <c r="M37" s="336">
        <v>15</v>
      </c>
      <c r="N37" s="272">
        <f>K37/M37</f>
        <v>3807.1513586047076</v>
      </c>
    </row>
    <row r="38" spans="1:14">
      <c r="A38" s="113" t="s">
        <v>269</v>
      </c>
      <c r="B38" s="871" t="str">
        <f>VLOOKUP(A38,EQUIPOS!A8:D154,3,FALSE)</f>
        <v>Motoniveladora  potencia 215 HP, ancho de cuchilla 4,27 m, peso 18 ton.</v>
      </c>
      <c r="C38" s="872"/>
      <c r="D38" s="872"/>
      <c r="E38" s="872"/>
      <c r="F38" s="872"/>
      <c r="G38" s="872"/>
      <c r="H38" s="873"/>
      <c r="I38" s="328"/>
      <c r="J38" s="330"/>
      <c r="K38" s="269">
        <f>VLOOKUP(A38,EQUIPOS!A8:D165,4,FALSE)</f>
        <v>183597.20570467564</v>
      </c>
      <c r="L38" s="423"/>
      <c r="M38" s="424">
        <v>15</v>
      </c>
      <c r="N38" s="272">
        <f>K38/M38</f>
        <v>12239.813713645042</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N75*M41</f>
        <v>44.846540602401326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20321.14444265547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25228.977757871813</v>
      </c>
      <c r="N48" s="272">
        <f>K48*M48</f>
        <v>32797.671085233356</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47.214229804017251</v>
      </c>
      <c r="N49" s="272">
        <f>K49*M49</f>
        <v>1416.4268941205175</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1" t="s">
        <v>953</v>
      </c>
      <c r="C53" s="865"/>
      <c r="D53" s="865"/>
      <c r="E53" s="865"/>
      <c r="F53" s="865"/>
      <c r="G53" s="865"/>
      <c r="H53" s="865"/>
      <c r="I53" s="865"/>
      <c r="J53" s="865"/>
      <c r="K53" s="865"/>
      <c r="L53" s="865"/>
      <c r="M53" s="866"/>
      <c r="N53" s="104">
        <f>SUM(N48:N52)</f>
        <v>34214.097979353872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09">
        <f>VLOOKUP(A58,TRANSPORTE!A1:D117,4,FALSE)</f>
        <v>1224.8662416957106</v>
      </c>
      <c r="M58" s="910"/>
      <c r="N58" s="287">
        <f>K58*L58</f>
        <v>1592.3261142044239</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1592.3261142044239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2242.3270301200664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58369.895566333827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11673.979113266767</v>
      </c>
      <c r="M82" s="858"/>
      <c r="N82" s="51"/>
    </row>
    <row r="83" spans="1:14">
      <c r="B83" s="89" t="s">
        <v>973</v>
      </c>
      <c r="C83" s="90"/>
      <c r="D83" s="90"/>
      <c r="E83" s="90"/>
      <c r="F83" s="90"/>
      <c r="G83" s="90"/>
      <c r="H83" s="90"/>
      <c r="I83" s="87"/>
      <c r="J83" s="88"/>
      <c r="K83" s="304">
        <v>0.05</v>
      </c>
      <c r="L83" s="857">
        <f>N77*K83</f>
        <v>2918.4947783166917</v>
      </c>
      <c r="M83" s="858"/>
      <c r="N83" s="51"/>
    </row>
    <row r="84" spans="1:14" ht="15.75" thickBot="1">
      <c r="B84" s="91" t="s">
        <v>974</v>
      </c>
      <c r="C84" s="92"/>
      <c r="D84" s="92"/>
      <c r="E84" s="92"/>
      <c r="F84" s="92"/>
      <c r="G84" s="92"/>
      <c r="H84" s="92"/>
      <c r="I84" s="93"/>
      <c r="J84" s="94"/>
      <c r="K84" s="305">
        <v>0.05</v>
      </c>
      <c r="L84" s="859">
        <f>N77*K84</f>
        <v>2918.4947783166917</v>
      </c>
      <c r="M84" s="860"/>
      <c r="N84" s="51"/>
    </row>
    <row r="85" spans="1:14" ht="15.75" thickBot="1">
      <c r="B85" s="822" t="s">
        <v>953</v>
      </c>
      <c r="C85" s="823"/>
      <c r="D85" s="823"/>
      <c r="E85" s="823"/>
      <c r="F85" s="823"/>
      <c r="G85" s="823"/>
      <c r="H85" s="823"/>
      <c r="I85" s="823"/>
      <c r="J85" s="823"/>
      <c r="K85" s="823"/>
      <c r="L85" s="823"/>
      <c r="M85" s="824"/>
      <c r="N85" s="52">
        <f>L82+L83+L84</f>
        <v>17510.96866990015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75880.864236233974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106.68624361440799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13432.481390373085</v>
      </c>
      <c r="N48" s="272">
        <f>K48*M48</f>
        <v>9402.7369732611587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9402.7369732611587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2133.7248722881595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11643.148089163726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2328.6296178327452</v>
      </c>
      <c r="M84" s="858"/>
      <c r="N84" s="51"/>
    </row>
    <row r="85" spans="1:14">
      <c r="B85" s="89" t="s">
        <v>973</v>
      </c>
      <c r="C85" s="90"/>
      <c r="D85" s="90"/>
      <c r="E85" s="90"/>
      <c r="F85" s="90"/>
      <c r="G85" s="90"/>
      <c r="H85" s="90"/>
      <c r="I85" s="87"/>
      <c r="J85" s="88"/>
      <c r="K85" s="304">
        <v>0.05</v>
      </c>
      <c r="L85" s="857">
        <f>N79*K85</f>
        <v>582.15740445818631</v>
      </c>
      <c r="M85" s="858"/>
      <c r="N85" s="51"/>
    </row>
    <row r="86" spans="1:14" ht="15.75" thickBot="1">
      <c r="B86" s="91" t="s">
        <v>974</v>
      </c>
      <c r="C86" s="92"/>
      <c r="D86" s="92"/>
      <c r="E86" s="92"/>
      <c r="F86" s="92"/>
      <c r="G86" s="92"/>
      <c r="H86" s="92"/>
      <c r="I86" s="93"/>
      <c r="J86" s="94"/>
      <c r="K86" s="305">
        <v>0.05</v>
      </c>
      <c r="L86" s="859">
        <f>N79*K86</f>
        <v>582.15740445818631</v>
      </c>
      <c r="M86" s="860"/>
      <c r="N86" s="51"/>
    </row>
    <row r="87" spans="1:14" ht="15.75" thickBot="1">
      <c r="B87" s="822" t="s">
        <v>953</v>
      </c>
      <c r="C87" s="823"/>
      <c r="D87" s="823"/>
      <c r="E87" s="823"/>
      <c r="F87" s="823"/>
      <c r="G87" s="823"/>
      <c r="H87" s="823"/>
      <c r="I87" s="823"/>
      <c r="J87" s="823"/>
      <c r="K87" s="823"/>
      <c r="L87" s="823"/>
      <c r="M87" s="824"/>
      <c r="N87" s="52">
        <f>L84+L85+L86</f>
        <v>3492.9444267491176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52">
        <f>N79+N87</f>
        <v>15136.092515912844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537.37060903602003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67550.58794670178</v>
      </c>
      <c r="N48" s="272">
        <f>K48*M48</f>
        <v>13510.117589340356</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2705.9545430099852</v>
      </c>
      <c r="N49" s="272">
        <f>K49*M49</f>
        <v>2841.2522701604844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16351.369859500841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10747.412180720399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27636.152649257259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5527.230529851452</v>
      </c>
      <c r="M84" s="858"/>
      <c r="N84" s="51"/>
    </row>
    <row r="85" spans="1:14">
      <c r="B85" s="89" t="s">
        <v>973</v>
      </c>
      <c r="C85" s="90"/>
      <c r="D85" s="90"/>
      <c r="E85" s="90"/>
      <c r="F85" s="90"/>
      <c r="G85" s="90"/>
      <c r="H85" s="90"/>
      <c r="I85" s="87"/>
      <c r="J85" s="88"/>
      <c r="K85" s="304">
        <v>0.05</v>
      </c>
      <c r="L85" s="857">
        <f>N79*K85</f>
        <v>1381.807632462863</v>
      </c>
      <c r="M85" s="858"/>
      <c r="N85" s="51"/>
    </row>
    <row r="86" spans="1:14" ht="15.75" thickBot="1">
      <c r="B86" s="91" t="s">
        <v>974</v>
      </c>
      <c r="C86" s="92"/>
      <c r="D86" s="92"/>
      <c r="E86" s="92"/>
      <c r="F86" s="92"/>
      <c r="G86" s="92"/>
      <c r="H86" s="92"/>
      <c r="I86" s="93"/>
      <c r="J86" s="94"/>
      <c r="K86" s="305">
        <v>0.05</v>
      </c>
      <c r="L86" s="859">
        <f>N79*K86</f>
        <v>1381.807632462863</v>
      </c>
      <c r="M86" s="860"/>
      <c r="N86" s="51"/>
    </row>
    <row r="87" spans="1:14" ht="15.75" thickBot="1">
      <c r="B87" s="822" t="s">
        <v>953</v>
      </c>
      <c r="C87" s="823"/>
      <c r="D87" s="823"/>
      <c r="E87" s="823"/>
      <c r="F87" s="823"/>
      <c r="G87" s="823"/>
      <c r="H87" s="823"/>
      <c r="I87" s="823"/>
      <c r="J87" s="823"/>
      <c r="K87" s="823"/>
      <c r="L87" s="823"/>
      <c r="M87" s="824"/>
      <c r="N87" s="52">
        <f>L84+L85+L86</f>
        <v>8290.8457947771785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35926.998444034441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52303.855113541314</v>
      </c>
      <c r="L36" s="270"/>
      <c r="M36" s="336">
        <v>1500</v>
      </c>
      <c r="N36" s="272">
        <f>K36/M36</f>
        <v>34.869236742360876</v>
      </c>
    </row>
    <row r="37" spans="1:14">
      <c r="A37" s="113" t="s">
        <v>361</v>
      </c>
      <c r="B37" s="871" t="str">
        <f>VLOOKUP(A37,EQUIPOS!A7:D154,3,FALSE)</f>
        <v>Vehículo delineador</v>
      </c>
      <c r="C37" s="872"/>
      <c r="D37" s="872"/>
      <c r="E37" s="872"/>
      <c r="F37" s="872"/>
      <c r="G37" s="872"/>
      <c r="H37" s="873"/>
      <c r="I37" s="421"/>
      <c r="J37" s="422"/>
      <c r="K37" s="269">
        <f>VLOOKUP(A37,EQUIPOS!A7:D164,4,FALSE)</f>
        <v>137697.90427850673</v>
      </c>
      <c r="L37" s="335"/>
      <c r="M37" s="336">
        <v>1500</v>
      </c>
      <c r="N37" s="272">
        <f>K37/M37</f>
        <v>91.798602852337822</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0.22423270301200668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126.89207229771071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3820.3880604777319</v>
      </c>
      <c r="N48" s="272">
        <f>K48*M48</f>
        <v>175.73785078197565</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87676.617484558461</v>
      </c>
      <c r="N49" s="272">
        <f>K49*M49</f>
        <v>1227.4726447838184</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29504.601565598554</v>
      </c>
      <c r="N50" s="272">
        <f>K50*M50</f>
        <v>12.686978673207378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1415.8974742390014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22.423270301200667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1565.2128168379129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313.0425633675826</v>
      </c>
      <c r="M84" s="858"/>
      <c r="N84" s="51"/>
    </row>
    <row r="85" spans="1:14">
      <c r="B85" s="89" t="s">
        <v>973</v>
      </c>
      <c r="C85" s="90"/>
      <c r="D85" s="90"/>
      <c r="E85" s="90"/>
      <c r="F85" s="90"/>
      <c r="G85" s="90"/>
      <c r="H85" s="90"/>
      <c r="I85" s="87"/>
      <c r="J85" s="88"/>
      <c r="K85" s="304">
        <v>0.05</v>
      </c>
      <c r="L85" s="857">
        <f>N79*K85</f>
        <v>78.260640841895651</v>
      </c>
      <c r="M85" s="858"/>
      <c r="N85" s="51"/>
    </row>
    <row r="86" spans="1:14" ht="15.75" thickBot="1">
      <c r="B86" s="91" t="s">
        <v>974</v>
      </c>
      <c r="C86" s="92"/>
      <c r="D86" s="92"/>
      <c r="E86" s="92"/>
      <c r="F86" s="92"/>
      <c r="G86" s="92"/>
      <c r="H86" s="92"/>
      <c r="I86" s="93"/>
      <c r="J86" s="94"/>
      <c r="K86" s="305">
        <v>0.05</v>
      </c>
      <c r="L86" s="859">
        <f>N79*K86</f>
        <v>78.260640841895651</v>
      </c>
      <c r="M86" s="860"/>
      <c r="N86" s="51"/>
    </row>
    <row r="87" spans="1:14" ht="15.75" thickBot="1">
      <c r="B87" s="822" t="s">
        <v>953</v>
      </c>
      <c r="C87" s="823"/>
      <c r="D87" s="823"/>
      <c r="E87" s="823"/>
      <c r="F87" s="823"/>
      <c r="G87" s="823"/>
      <c r="H87" s="823"/>
      <c r="I87" s="823"/>
      <c r="J87" s="823"/>
      <c r="K87" s="823"/>
      <c r="L87" s="823"/>
      <c r="M87" s="824"/>
      <c r="N87" s="52">
        <f>L84+L85+L86</f>
        <v>469.56384505137396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2034.776661889287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52303.855113541314</v>
      </c>
      <c r="L36" s="270"/>
      <c r="M36" s="336">
        <v>1200</v>
      </c>
      <c r="N36" s="272">
        <f>K36/M36</f>
        <v>43.586545927951093</v>
      </c>
    </row>
    <row r="37" spans="1:14">
      <c r="A37" s="113" t="s">
        <v>201</v>
      </c>
      <c r="B37" s="871" t="str">
        <f>VLOOKUP(A37,EQUIPOS!A7:D154,3,FALSE)</f>
        <v>Equipo autopropulsado para pintura termoplástica</v>
      </c>
      <c r="C37" s="872"/>
      <c r="D37" s="872"/>
      <c r="E37" s="872"/>
      <c r="F37" s="872"/>
      <c r="G37" s="872"/>
      <c r="H37" s="873"/>
      <c r="I37" s="421"/>
      <c r="J37" s="422"/>
      <c r="K37" s="269">
        <f>VLOOKUP(A37,EQUIPOS!A7:D164,4,FALSE)</f>
        <v>83670.948364334152</v>
      </c>
      <c r="L37" s="335"/>
      <c r="M37" s="336">
        <v>1200</v>
      </c>
      <c r="N37" s="272">
        <f>K37/M37</f>
        <v>69.725790303611788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0.39306379543167497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113.70540002699455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3820.3880604777319</v>
      </c>
      <c r="N48" s="272">
        <f>K48*M48</f>
        <v>412.60191053159502</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4573.6532535341903</v>
      </c>
      <c r="N49" s="272">
        <f>K49*M49</f>
        <v>356.74495377566683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769.34686430726185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39.306379543167495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922.3586438774239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184.47172877548479</v>
      </c>
      <c r="M84" s="858"/>
      <c r="N84" s="51"/>
    </row>
    <row r="85" spans="1:14">
      <c r="B85" s="89" t="s">
        <v>973</v>
      </c>
      <c r="C85" s="90"/>
      <c r="D85" s="90"/>
      <c r="E85" s="90"/>
      <c r="F85" s="90"/>
      <c r="G85" s="90"/>
      <c r="H85" s="90"/>
      <c r="I85" s="87"/>
      <c r="J85" s="88"/>
      <c r="K85" s="304">
        <v>0.05</v>
      </c>
      <c r="L85" s="857">
        <f>N79*K85</f>
        <v>46.117932193871198</v>
      </c>
      <c r="M85" s="858"/>
      <c r="N85" s="51"/>
    </row>
    <row r="86" spans="1:14" ht="15.75" thickBot="1">
      <c r="B86" s="91" t="s">
        <v>974</v>
      </c>
      <c r="C86" s="92"/>
      <c r="D86" s="92"/>
      <c r="E86" s="92"/>
      <c r="F86" s="92"/>
      <c r="G86" s="92"/>
      <c r="H86" s="92"/>
      <c r="I86" s="93"/>
      <c r="J86" s="94"/>
      <c r="K86" s="305">
        <v>0.05</v>
      </c>
      <c r="L86" s="859">
        <f>N79*K86</f>
        <v>46.117932193871198</v>
      </c>
      <c r="M86" s="860"/>
      <c r="N86" s="51"/>
    </row>
    <row r="87" spans="1:14" ht="15.75" thickBot="1">
      <c r="B87" s="822" t="s">
        <v>953</v>
      </c>
      <c r="C87" s="823"/>
      <c r="D87" s="823"/>
      <c r="E87" s="823"/>
      <c r="F87" s="823"/>
      <c r="G87" s="823"/>
      <c r="H87" s="823"/>
      <c r="I87" s="823"/>
      <c r="J87" s="823"/>
      <c r="K87" s="823"/>
      <c r="L87" s="823"/>
      <c r="M87" s="824"/>
      <c r="N87" s="52">
        <f>L84+L85+L86</f>
        <v>276.70759316322716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1199.066237040651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199</v>
      </c>
      <c r="B36" s="871" t="str">
        <f>VLOOKUP(A36,EQUIPOS!A6:D154,3,FALSE)</f>
        <v xml:space="preserve">Equipo de pintura (Compresor), Presión máxima de trabajo 3300 psi.
</v>
      </c>
      <c r="C36" s="872"/>
      <c r="D36" s="872"/>
      <c r="E36" s="872"/>
      <c r="F36" s="872"/>
      <c r="G36" s="872"/>
      <c r="H36" s="873"/>
      <c r="I36" s="267"/>
      <c r="J36" s="268"/>
      <c r="K36" s="269">
        <f>VLOOKUP(A36,EQUIPOS!A6:D163,4,FALSE)</f>
        <v>16044.714897521108</v>
      </c>
      <c r="L36" s="270"/>
      <c r="M36" s="336">
        <v>6.1</v>
      </c>
      <c r="N36" s="272">
        <f>K36/M36</f>
        <v>2630.2811307411653</v>
      </c>
    </row>
    <row r="37" spans="1:14">
      <c r="A37" s="113" t="s">
        <v>138</v>
      </c>
      <c r="B37" s="871" t="str">
        <f>VLOOKUP(A37,EQUIPOS!A7:D154,3,FALSE)</f>
        <v>Camioneta D-300</v>
      </c>
      <c r="C37" s="872"/>
      <c r="D37" s="872"/>
      <c r="E37" s="872"/>
      <c r="F37" s="872"/>
      <c r="G37" s="872"/>
      <c r="H37" s="873"/>
      <c r="I37" s="421"/>
      <c r="J37" s="422"/>
      <c r="K37" s="269">
        <f>VLOOKUP(A37,EQUIPOS!A7:D164,4,FALSE)</f>
        <v>52303.855113541314</v>
      </c>
      <c r="L37" s="335"/>
      <c r="M37" s="336">
        <v>6.1</v>
      </c>
      <c r="N37" s="272">
        <f>K37/M37</f>
        <v>8574.4024776297247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77.324025330821314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11282.007633701711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3820.3880604777319</v>
      </c>
      <c r="N48" s="272">
        <f>K48*M48</f>
        <v>1459.3882391024936</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29504.601565598554</v>
      </c>
      <c r="N49" s="272">
        <f>K49*M49</f>
        <v>1475.2300782799277</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87676.617484558461</v>
      </c>
      <c r="N50" s="272">
        <f>K50*M50</f>
        <v>10521.194098147014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13455.812415529435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7732.4025330821314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32470.222582313276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6494.0445164626553</v>
      </c>
      <c r="M84" s="858"/>
      <c r="N84" s="51"/>
    </row>
    <row r="85" spans="1:14">
      <c r="B85" s="89" t="s">
        <v>973</v>
      </c>
      <c r="C85" s="90"/>
      <c r="D85" s="90"/>
      <c r="E85" s="90"/>
      <c r="F85" s="90"/>
      <c r="G85" s="90"/>
      <c r="H85" s="90"/>
      <c r="I85" s="87"/>
      <c r="J85" s="88"/>
      <c r="K85" s="304">
        <v>0.05</v>
      </c>
      <c r="L85" s="857">
        <f>N79*K85</f>
        <v>1623.5111291156638</v>
      </c>
      <c r="M85" s="858"/>
      <c r="N85" s="51"/>
    </row>
    <row r="86" spans="1:14" ht="15.75" thickBot="1">
      <c r="B86" s="91" t="s">
        <v>974</v>
      </c>
      <c r="C86" s="92"/>
      <c r="D86" s="92"/>
      <c r="E86" s="92"/>
      <c r="F86" s="92"/>
      <c r="G86" s="92"/>
      <c r="H86" s="92"/>
      <c r="I86" s="93"/>
      <c r="J86" s="94"/>
      <c r="K86" s="305">
        <v>0.05</v>
      </c>
      <c r="L86" s="859">
        <f>N79*K86</f>
        <v>1623.5111291156638</v>
      </c>
      <c r="M86" s="860"/>
      <c r="N86" s="51"/>
    </row>
    <row r="87" spans="1:14" ht="15.75" thickBot="1">
      <c r="B87" s="822" t="s">
        <v>953</v>
      </c>
      <c r="C87" s="823"/>
      <c r="D87" s="823"/>
      <c r="E87" s="823"/>
      <c r="F87" s="823"/>
      <c r="G87" s="823"/>
      <c r="H87" s="823"/>
      <c r="I87" s="823"/>
      <c r="J87" s="823"/>
      <c r="K87" s="823"/>
      <c r="L87" s="823"/>
      <c r="M87" s="824"/>
      <c r="N87" s="52">
        <f>L84+L85+L86</f>
        <v>9741.0667746939835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42211.289357007263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52303.855113541314</v>
      </c>
      <c r="L36" s="270"/>
      <c r="M36" s="336">
        <v>6</v>
      </c>
      <c r="N36" s="272">
        <f>K36/M36</f>
        <v>8717.3091855902185</v>
      </c>
    </row>
    <row r="37" spans="1:14">
      <c r="A37" s="113" t="s">
        <v>1711</v>
      </c>
      <c r="B37" s="871" t="str">
        <f>VLOOKUP(A37,EQUIPOS!A7:D154,3,FALSE)</f>
        <v>Caldera para pintura termoplástica</v>
      </c>
      <c r="C37" s="872"/>
      <c r="D37" s="872"/>
      <c r="E37" s="872"/>
      <c r="F37" s="872"/>
      <c r="G37" s="872"/>
      <c r="H37" s="873"/>
      <c r="I37" s="421"/>
      <c r="J37" s="422"/>
      <c r="K37" s="269">
        <f>VLOOKUP(A37,EQUIPOS!A7:D164,4,FALSE)</f>
        <v>45070.758199489297</v>
      </c>
      <c r="L37" s="335"/>
      <c r="M37" s="336">
        <v>6</v>
      </c>
      <c r="N37" s="272">
        <f>K37/M37</f>
        <v>7511.7930332482165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89.890050753001674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16318.992269591436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3820.3880604777319</v>
      </c>
      <c r="N48" s="272">
        <f>K48*M48</f>
        <v>3438.3492544299588</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4573.6532535341903</v>
      </c>
      <c r="N49" s="272">
        <f>K49*M49</f>
        <v>2972.8746147972238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6411.2238692271821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8989.0050753001669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31719.221214118785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6343.8442428237577</v>
      </c>
      <c r="M84" s="858"/>
      <c r="N84" s="51"/>
    </row>
    <row r="85" spans="1:14">
      <c r="B85" s="89" t="s">
        <v>973</v>
      </c>
      <c r="C85" s="90"/>
      <c r="D85" s="90"/>
      <c r="E85" s="90"/>
      <c r="F85" s="90"/>
      <c r="G85" s="90"/>
      <c r="H85" s="90"/>
      <c r="I85" s="87"/>
      <c r="J85" s="88"/>
      <c r="K85" s="304">
        <v>0.05</v>
      </c>
      <c r="L85" s="857">
        <f>N79*K85</f>
        <v>1585.9610607059394</v>
      </c>
      <c r="M85" s="858"/>
      <c r="N85" s="51"/>
    </row>
    <row r="86" spans="1:14" ht="15.75" thickBot="1">
      <c r="B86" s="91" t="s">
        <v>974</v>
      </c>
      <c r="C86" s="92"/>
      <c r="D86" s="92"/>
      <c r="E86" s="92"/>
      <c r="F86" s="92"/>
      <c r="G86" s="92"/>
      <c r="H86" s="92"/>
      <c r="I86" s="93"/>
      <c r="J86" s="94"/>
      <c r="K86" s="305">
        <v>0.05</v>
      </c>
      <c r="L86" s="859">
        <f>N79*K86</f>
        <v>1585.9610607059394</v>
      </c>
      <c r="M86" s="860"/>
      <c r="N86" s="51"/>
    </row>
    <row r="87" spans="1:14" ht="15.75" thickBot="1">
      <c r="B87" s="822" t="s">
        <v>953</v>
      </c>
      <c r="C87" s="823"/>
      <c r="D87" s="823"/>
      <c r="E87" s="823"/>
      <c r="F87" s="823"/>
      <c r="G87" s="823"/>
      <c r="H87" s="823"/>
      <c r="I87" s="823"/>
      <c r="J87" s="823"/>
      <c r="K87" s="823"/>
      <c r="L87" s="823"/>
      <c r="M87" s="824"/>
      <c r="N87" s="52">
        <f>L84+L85+L86</f>
        <v>9515.7663642356365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41234.987578354419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52303.855113541314</v>
      </c>
      <c r="L36" s="270"/>
      <c r="M36" s="336">
        <v>250</v>
      </c>
      <c r="N36" s="272">
        <f>K36/M36</f>
        <v>209.21542045416527</v>
      </c>
    </row>
    <row r="37" spans="1:14">
      <c r="A37" s="113" t="s">
        <v>251</v>
      </c>
      <c r="B37" s="871" t="str">
        <f>VLOOKUP(A37,EQUIPOS!A7:D154,3,FALSE)</f>
        <v>Maquina térmica pegatachas</v>
      </c>
      <c r="C37" s="872"/>
      <c r="D37" s="872"/>
      <c r="E37" s="872"/>
      <c r="F37" s="872"/>
      <c r="G37" s="872"/>
      <c r="H37" s="873"/>
      <c r="I37" s="421"/>
      <c r="J37" s="422"/>
      <c r="K37" s="269">
        <f>VLOOKUP(A37,EQUIPOS!A7:D164,4,FALSE)</f>
        <v>18208.615272863761</v>
      </c>
      <c r="L37" s="335"/>
      <c r="M37" s="336">
        <v>250</v>
      </c>
      <c r="N37" s="272">
        <f>K37/M37</f>
        <v>72.83446109145504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1.0747412180720399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283.1246227636924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4573.6532535341903</v>
      </c>
      <c r="N48" s="272">
        <f>K48*M48</f>
        <v>365.89226028273521</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4595.2780916123666</v>
      </c>
      <c r="N49" s="272">
        <f>K49*M49</f>
        <v>4595.2780916123666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4961.1703518951017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107.474121807204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5351.7690964659978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1070.3538192931996</v>
      </c>
      <c r="M84" s="858"/>
      <c r="N84" s="51"/>
    </row>
    <row r="85" spans="1:14">
      <c r="B85" s="89" t="s">
        <v>973</v>
      </c>
      <c r="C85" s="90"/>
      <c r="D85" s="90"/>
      <c r="E85" s="90"/>
      <c r="F85" s="90"/>
      <c r="G85" s="90"/>
      <c r="H85" s="90"/>
      <c r="I85" s="87"/>
      <c r="J85" s="88"/>
      <c r="K85" s="304">
        <v>0.05</v>
      </c>
      <c r="L85" s="857">
        <f>N79*K85</f>
        <v>267.58845482329991</v>
      </c>
      <c r="M85" s="858"/>
      <c r="N85" s="51"/>
    </row>
    <row r="86" spans="1:14" ht="15.75" thickBot="1">
      <c r="B86" s="91" t="s">
        <v>974</v>
      </c>
      <c r="C86" s="92"/>
      <c r="D86" s="92"/>
      <c r="E86" s="92"/>
      <c r="F86" s="92"/>
      <c r="G86" s="92"/>
      <c r="H86" s="92"/>
      <c r="I86" s="93"/>
      <c r="J86" s="94"/>
      <c r="K86" s="305">
        <v>0.05</v>
      </c>
      <c r="L86" s="859">
        <f>N79*K86</f>
        <v>267.58845482329991</v>
      </c>
      <c r="M86" s="860"/>
      <c r="N86" s="51"/>
    </row>
    <row r="87" spans="1:14" ht="15.75" thickBot="1">
      <c r="B87" s="822" t="s">
        <v>953</v>
      </c>
      <c r="C87" s="823"/>
      <c r="D87" s="823"/>
      <c r="E87" s="823"/>
      <c r="F87" s="823"/>
      <c r="G87" s="823"/>
      <c r="H87" s="823"/>
      <c r="I87" s="823"/>
      <c r="J87" s="823"/>
      <c r="K87" s="823"/>
      <c r="L87" s="823"/>
      <c r="M87" s="824"/>
      <c r="N87" s="52">
        <f>L84+L85+L86</f>
        <v>1605.5307289397992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6957.2998254057966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52303.855113541314</v>
      </c>
      <c r="L36" s="270"/>
      <c r="M36" s="336">
        <v>3.75</v>
      </c>
      <c r="N36" s="272">
        <f>K36/M36</f>
        <v>13947.694696944351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89.693081204802652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14037.387778149154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78840.555493349413</v>
      </c>
      <c r="N48" s="272">
        <f>K48*M48</f>
        <v>78840.555493349413</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200029.75222312653</v>
      </c>
      <c r="N49" s="272">
        <f>K49*M49</f>
        <v>200029.75222312653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385630.3312385903</v>
      </c>
      <c r="N50" s="272">
        <f>K50*M50</f>
        <v>11568.909937157709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290439.21765363362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8969.3081204802656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313445.91355226305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62689.182710452616</v>
      </c>
      <c r="M84" s="858"/>
      <c r="N84" s="51"/>
    </row>
    <row r="85" spans="1:14">
      <c r="B85" s="89" t="s">
        <v>973</v>
      </c>
      <c r="C85" s="90"/>
      <c r="D85" s="90"/>
      <c r="E85" s="90"/>
      <c r="F85" s="90"/>
      <c r="G85" s="90"/>
      <c r="H85" s="90"/>
      <c r="I85" s="87"/>
      <c r="J85" s="88"/>
      <c r="K85" s="304">
        <v>0.05</v>
      </c>
      <c r="L85" s="857">
        <f>N79*K85</f>
        <v>15672.295677613154</v>
      </c>
      <c r="M85" s="858"/>
      <c r="N85" s="51"/>
    </row>
    <row r="86" spans="1:14" ht="15.75" thickBot="1">
      <c r="B86" s="91" t="s">
        <v>974</v>
      </c>
      <c r="C86" s="92"/>
      <c r="D86" s="92"/>
      <c r="E86" s="92"/>
      <c r="F86" s="92"/>
      <c r="G86" s="92"/>
      <c r="H86" s="92"/>
      <c r="I86" s="93"/>
      <c r="J86" s="94"/>
      <c r="K86" s="305">
        <v>0.05</v>
      </c>
      <c r="L86" s="859">
        <f>N79*K86</f>
        <v>15672.295677613154</v>
      </c>
      <c r="M86" s="860"/>
      <c r="N86" s="51"/>
    </row>
    <row r="87" spans="1:14" ht="15.75" thickBot="1">
      <c r="B87" s="822" t="s">
        <v>953</v>
      </c>
      <c r="C87" s="823"/>
      <c r="D87" s="823"/>
      <c r="E87" s="823"/>
      <c r="F87" s="823"/>
      <c r="G87" s="823"/>
      <c r="H87" s="823"/>
      <c r="I87" s="823"/>
      <c r="J87" s="823"/>
      <c r="K87" s="823"/>
      <c r="L87" s="823"/>
      <c r="M87" s="824"/>
      <c r="N87" s="52">
        <f>L84+L85+L86</f>
        <v>94033.77406567891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407479.68761794199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8.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52303.855113541314</v>
      </c>
      <c r="L36" s="270"/>
      <c r="M36" s="336">
        <v>3.75</v>
      </c>
      <c r="N36" s="272">
        <f>K36/M36</f>
        <v>13947.694696944351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89.693081204802652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14037.387778149154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78840.555493349413</v>
      </c>
      <c r="N48" s="272">
        <f>K48*M48</f>
        <v>78840.555493349413</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270310.47597719799</v>
      </c>
      <c r="N49" s="272">
        <f>K49*M49</f>
        <v>270310.47597719799</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385630.3312385903</v>
      </c>
      <c r="N50" s="272">
        <f>K50*M50</f>
        <v>11568.909937157709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360719.94140770513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8969.3081204802656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383726.63730633457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76745.327461266919</v>
      </c>
      <c r="M84" s="858"/>
      <c r="N84" s="51"/>
    </row>
    <row r="85" spans="1:14">
      <c r="B85" s="89" t="s">
        <v>973</v>
      </c>
      <c r="C85" s="90"/>
      <c r="D85" s="90"/>
      <c r="E85" s="90"/>
      <c r="F85" s="90"/>
      <c r="G85" s="90"/>
      <c r="H85" s="90"/>
      <c r="I85" s="87"/>
      <c r="J85" s="88"/>
      <c r="K85" s="304">
        <v>0.05</v>
      </c>
      <c r="L85" s="857">
        <f>N79*K85</f>
        <v>19186.33186531673</v>
      </c>
      <c r="M85" s="858"/>
      <c r="N85" s="51"/>
    </row>
    <row r="86" spans="1:14" ht="15.75" thickBot="1">
      <c r="B86" s="91" t="s">
        <v>974</v>
      </c>
      <c r="C86" s="92"/>
      <c r="D86" s="92"/>
      <c r="E86" s="92"/>
      <c r="F86" s="92"/>
      <c r="G86" s="92"/>
      <c r="H86" s="92"/>
      <c r="I86" s="93"/>
      <c r="J86" s="94"/>
      <c r="K86" s="305">
        <v>0.05</v>
      </c>
      <c r="L86" s="859">
        <f>N79*K86</f>
        <v>19186.33186531673</v>
      </c>
      <c r="M86" s="860"/>
      <c r="N86" s="51"/>
    </row>
    <row r="87" spans="1:14" ht="15.75" thickBot="1">
      <c r="B87" s="822" t="s">
        <v>953</v>
      </c>
      <c r="C87" s="823"/>
      <c r="D87" s="823"/>
      <c r="E87" s="823"/>
      <c r="F87" s="823"/>
      <c r="G87" s="823"/>
      <c r="H87" s="823"/>
      <c r="I87" s="823"/>
      <c r="J87" s="823"/>
      <c r="K87" s="823"/>
      <c r="L87" s="823"/>
      <c r="M87" s="824"/>
      <c r="N87" s="52">
        <f>L84+L85+L86</f>
        <v>115117.99119190036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498844.6284982349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52303.855113541314</v>
      </c>
      <c r="L36" s="270"/>
      <c r="M36" s="336">
        <v>3</v>
      </c>
      <c r="N36" s="272">
        <f>K36/M36</f>
        <v>17434.618371180437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45.109166666666674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17479.727537847102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118936.60942996712</v>
      </c>
      <c r="N48" s="272">
        <f>K48*M48</f>
        <v>118936.60942996712</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385630.3312385903</v>
      </c>
      <c r="N49" s="272">
        <f>K49*M49</f>
        <v>23137.819874315417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142074.42930428253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4510.916666666667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164065.07350879628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32813.014701759261</v>
      </c>
      <c r="M84" s="858"/>
      <c r="N84" s="51"/>
    </row>
    <row r="85" spans="1:14">
      <c r="B85" s="89" t="s">
        <v>973</v>
      </c>
      <c r="C85" s="90"/>
      <c r="D85" s="90"/>
      <c r="E85" s="90"/>
      <c r="F85" s="90"/>
      <c r="G85" s="90"/>
      <c r="H85" s="90"/>
      <c r="I85" s="87"/>
      <c r="J85" s="88"/>
      <c r="K85" s="304">
        <v>0.05</v>
      </c>
      <c r="L85" s="857">
        <f>N79*K85</f>
        <v>8203.2536754398152</v>
      </c>
      <c r="M85" s="858"/>
      <c r="N85" s="51"/>
    </row>
    <row r="86" spans="1:14" ht="15.75" thickBot="1">
      <c r="B86" s="91" t="s">
        <v>974</v>
      </c>
      <c r="C86" s="92"/>
      <c r="D86" s="92"/>
      <c r="E86" s="92"/>
      <c r="F86" s="92"/>
      <c r="G86" s="92"/>
      <c r="H86" s="92"/>
      <c r="I86" s="93"/>
      <c r="J86" s="94"/>
      <c r="K86" s="305">
        <v>0.05</v>
      </c>
      <c r="L86" s="859">
        <f>N79*K86</f>
        <v>8203.2536754398152</v>
      </c>
      <c r="M86" s="860"/>
      <c r="N86" s="51"/>
    </row>
    <row r="87" spans="1:14" ht="15.75" thickBot="1">
      <c r="B87" s="822" t="s">
        <v>953</v>
      </c>
      <c r="C87" s="823"/>
      <c r="D87" s="823"/>
      <c r="E87" s="823"/>
      <c r="F87" s="823"/>
      <c r="G87" s="823"/>
      <c r="H87" s="823"/>
      <c r="I87" s="823"/>
      <c r="J87" s="823"/>
      <c r="K87" s="823"/>
      <c r="L87" s="823"/>
      <c r="M87" s="824"/>
      <c r="N87" s="52">
        <f>L84+L85+L86</f>
        <v>49219.522052638895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213284.59556143518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135</v>
      </c>
      <c r="B36" s="871" t="str">
        <f>VLOOKUP(A36,EQUIPOS!A6:D154,3,FALSE)</f>
        <v>Camión 350</v>
      </c>
      <c r="C36" s="872"/>
      <c r="D36" s="872"/>
      <c r="E36" s="872"/>
      <c r="F36" s="872"/>
      <c r="G36" s="872"/>
      <c r="H36" s="873"/>
      <c r="I36" s="267"/>
      <c r="J36" s="268"/>
      <c r="K36" s="269">
        <f>VLOOKUP(A36,EQUIPOS!A6:D163,4,FALSE)</f>
        <v>57640.983186351652</v>
      </c>
      <c r="L36" s="270"/>
      <c r="M36" s="336">
        <v>6.25</v>
      </c>
      <c r="N36" s="272">
        <f>K36/M36</f>
        <v>9222.557309816264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323.210243614408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9545.7675534306727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140561.44750814297</v>
      </c>
      <c r="N48" s="272">
        <f>K48*M48</f>
        <v>35140.361877035743</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373569.07780048763</v>
      </c>
      <c r="N49" s="272">
        <f>K49*M49</f>
        <v>90452.561210771819</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125592.92308780756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6464.2048722881591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141602.8955135264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28320.57910270528</v>
      </c>
      <c r="M84" s="858"/>
      <c r="N84" s="51"/>
    </row>
    <row r="85" spans="1:14">
      <c r="B85" s="89" t="s">
        <v>973</v>
      </c>
      <c r="C85" s="90"/>
      <c r="D85" s="90"/>
      <c r="E85" s="90"/>
      <c r="F85" s="90"/>
      <c r="G85" s="90"/>
      <c r="H85" s="90"/>
      <c r="I85" s="87"/>
      <c r="J85" s="88"/>
      <c r="K85" s="304">
        <v>0.05</v>
      </c>
      <c r="L85" s="857">
        <f>N79*K85</f>
        <v>7080.14477567632</v>
      </c>
      <c r="M85" s="858"/>
      <c r="N85" s="51"/>
    </row>
    <row r="86" spans="1:14" ht="15.75" thickBot="1">
      <c r="B86" s="91" t="s">
        <v>974</v>
      </c>
      <c r="C86" s="92"/>
      <c r="D86" s="92"/>
      <c r="E86" s="92"/>
      <c r="F86" s="92"/>
      <c r="G86" s="92"/>
      <c r="H86" s="92"/>
      <c r="I86" s="93"/>
      <c r="J86" s="94"/>
      <c r="K86" s="305">
        <v>0.05</v>
      </c>
      <c r="L86" s="859">
        <f>N79*K86</f>
        <v>7080.14477567632</v>
      </c>
      <c r="M86" s="860"/>
      <c r="N86" s="51"/>
    </row>
    <row r="87" spans="1:14" ht="15.75" thickBot="1">
      <c r="B87" s="822" t="s">
        <v>953</v>
      </c>
      <c r="C87" s="823"/>
      <c r="D87" s="823"/>
      <c r="E87" s="823"/>
      <c r="F87" s="823"/>
      <c r="G87" s="823"/>
      <c r="H87" s="823"/>
      <c r="I87" s="823"/>
      <c r="J87" s="823"/>
      <c r="K87" s="823"/>
      <c r="L87" s="823"/>
      <c r="M87" s="824"/>
      <c r="N87" s="52">
        <f>L84+L85+L86</f>
        <v>42480.868654057922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184083.7641675843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36.087333333333333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70561.846649087776</v>
      </c>
      <c r="N48" s="272">
        <f>K48*M48</f>
        <v>70561.846649087776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70561.846649087776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3608.7333333333331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74206.667315754443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14841.33346315089</v>
      </c>
      <c r="M84" s="858"/>
      <c r="N84" s="51"/>
    </row>
    <row r="85" spans="1:14">
      <c r="B85" s="89" t="s">
        <v>973</v>
      </c>
      <c r="C85" s="90"/>
      <c r="D85" s="90"/>
      <c r="E85" s="90"/>
      <c r="F85" s="90"/>
      <c r="G85" s="90"/>
      <c r="H85" s="90"/>
      <c r="I85" s="87"/>
      <c r="J85" s="88"/>
      <c r="K85" s="304">
        <v>0.05</v>
      </c>
      <c r="L85" s="857">
        <f>N79*K85</f>
        <v>3710.3333657877224</v>
      </c>
      <c r="M85" s="858"/>
      <c r="N85" s="51"/>
    </row>
    <row r="86" spans="1:14" ht="15.75" thickBot="1">
      <c r="B86" s="91" t="s">
        <v>974</v>
      </c>
      <c r="C86" s="92"/>
      <c r="D86" s="92"/>
      <c r="E86" s="92"/>
      <c r="F86" s="92"/>
      <c r="G86" s="92"/>
      <c r="H86" s="92"/>
      <c r="I86" s="93"/>
      <c r="J86" s="94"/>
      <c r="K86" s="305">
        <v>0.05</v>
      </c>
      <c r="L86" s="859">
        <f>N79*K86</f>
        <v>3710.3333657877224</v>
      </c>
      <c r="M86" s="860"/>
      <c r="N86" s="51"/>
    </row>
    <row r="87" spans="1:14" ht="15.75" thickBot="1">
      <c r="B87" s="822" t="s">
        <v>953</v>
      </c>
      <c r="C87" s="823"/>
      <c r="D87" s="823"/>
      <c r="E87" s="823"/>
      <c r="F87" s="823"/>
      <c r="G87" s="823"/>
      <c r="H87" s="823"/>
      <c r="I87" s="823"/>
      <c r="J87" s="823"/>
      <c r="K87" s="823"/>
      <c r="L87" s="823"/>
      <c r="M87" s="824"/>
      <c r="N87" s="52">
        <f>L84+L85+L86</f>
        <v>22262.000194726334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96468.66751048078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37.331724137931033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70590.118513303969</v>
      </c>
      <c r="N48" s="272">
        <f>K48*M48</f>
        <v>70590.118513303969</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70590.118513303969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3733.1724137931033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74360.622651234997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14872.124530247</v>
      </c>
      <c r="M84" s="858"/>
      <c r="N84" s="51"/>
    </row>
    <row r="85" spans="1:14">
      <c r="B85" s="89" t="s">
        <v>973</v>
      </c>
      <c r="C85" s="90"/>
      <c r="D85" s="90"/>
      <c r="E85" s="90"/>
      <c r="F85" s="90"/>
      <c r="G85" s="90"/>
      <c r="H85" s="90"/>
      <c r="I85" s="87"/>
      <c r="J85" s="88"/>
      <c r="K85" s="304">
        <v>0.05</v>
      </c>
      <c r="L85" s="857">
        <f>N79*K85</f>
        <v>3718.0311325617499</v>
      </c>
      <c r="M85" s="858"/>
      <c r="N85" s="51"/>
    </row>
    <row r="86" spans="1:14" ht="15.75" thickBot="1">
      <c r="B86" s="91" t="s">
        <v>974</v>
      </c>
      <c r="C86" s="92"/>
      <c r="D86" s="92"/>
      <c r="E86" s="92"/>
      <c r="F86" s="92"/>
      <c r="G86" s="92"/>
      <c r="H86" s="92"/>
      <c r="I86" s="93"/>
      <c r="J86" s="94"/>
      <c r="K86" s="305">
        <v>0.05</v>
      </c>
      <c r="L86" s="859">
        <f>N79*K86</f>
        <v>3718.0311325617499</v>
      </c>
      <c r="M86" s="860"/>
      <c r="N86" s="51"/>
    </row>
    <row r="87" spans="1:14" ht="15.75" thickBot="1">
      <c r="B87" s="822" t="s">
        <v>953</v>
      </c>
      <c r="C87" s="823"/>
      <c r="D87" s="823"/>
      <c r="E87" s="823"/>
      <c r="F87" s="823"/>
      <c r="G87" s="823"/>
      <c r="H87" s="823"/>
      <c r="I87" s="823"/>
      <c r="J87" s="823"/>
      <c r="K87" s="823"/>
      <c r="L87" s="823"/>
      <c r="M87" s="824"/>
      <c r="N87" s="52">
        <f>L84+L85+L86</f>
        <v>22308.1867953705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96668.809446605504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37.331724137931033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38456.170382356038</v>
      </c>
      <c r="N48" s="272">
        <f>K48*M48</f>
        <v>38456.170382356038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38456.170382356038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3733.1724137931033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42226.674520287073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8445.3349040574158</v>
      </c>
      <c r="M84" s="858"/>
      <c r="N84" s="51"/>
    </row>
    <row r="85" spans="1:14">
      <c r="B85" s="89" t="s">
        <v>973</v>
      </c>
      <c r="C85" s="90"/>
      <c r="D85" s="90"/>
      <c r="E85" s="90"/>
      <c r="F85" s="90"/>
      <c r="G85" s="90"/>
      <c r="H85" s="90"/>
      <c r="I85" s="87"/>
      <c r="J85" s="88"/>
      <c r="K85" s="304">
        <v>0.05</v>
      </c>
      <c r="L85" s="857">
        <f>N79*K85</f>
        <v>2111.3337260143539</v>
      </c>
      <c r="M85" s="858"/>
      <c r="N85" s="51"/>
    </row>
    <row r="86" spans="1:14" ht="15.75" thickBot="1">
      <c r="B86" s="91" t="s">
        <v>974</v>
      </c>
      <c r="C86" s="92"/>
      <c r="D86" s="92"/>
      <c r="E86" s="92"/>
      <c r="F86" s="92"/>
      <c r="G86" s="92"/>
      <c r="H86" s="92"/>
      <c r="I86" s="93"/>
      <c r="J86" s="94"/>
      <c r="K86" s="305">
        <v>0.05</v>
      </c>
      <c r="L86" s="859">
        <f>N79*K86</f>
        <v>2111.3337260143539</v>
      </c>
      <c r="M86" s="860"/>
      <c r="N86" s="51"/>
    </row>
    <row r="87" spans="1:14" ht="15.75" thickBot="1">
      <c r="B87" s="822" t="s">
        <v>953</v>
      </c>
      <c r="C87" s="823"/>
      <c r="D87" s="823"/>
      <c r="E87" s="823"/>
      <c r="F87" s="823"/>
      <c r="G87" s="823"/>
      <c r="H87" s="823"/>
      <c r="I87" s="823"/>
      <c r="J87" s="823"/>
      <c r="K87" s="823"/>
      <c r="L87" s="823"/>
      <c r="M87" s="824"/>
      <c r="N87" s="52">
        <f>L84+L85+L86</f>
        <v>12668.002356086125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54894.676876373196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7580.4659377724065</v>
      </c>
      <c r="L36" s="270"/>
      <c r="M36" s="336">
        <v>1.25</v>
      </c>
      <c r="N36" s="272">
        <f>K36/M36</f>
        <v>6064.3727502179254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N77*M41</f>
        <v>538.15848722881594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6602.5312374467412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3416.724416351783</v>
      </c>
      <c r="N48" s="272">
        <f>K48*M48</f>
        <v>32800.554396977117</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368504.54072257888</v>
      </c>
      <c r="N49" s="272">
        <f>K49*M49</f>
        <v>44220.544886709467</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7250.8082076123592</v>
      </c>
      <c r="N50" s="272">
        <f>K50*M50</f>
        <v>3625.4041038061796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80646.503387492761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114156.95898638031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22831.391797276065</v>
      </c>
      <c r="M84" s="858"/>
      <c r="N84" s="51"/>
    </row>
    <row r="85" spans="1:14">
      <c r="B85" s="89" t="s">
        <v>973</v>
      </c>
      <c r="C85" s="90"/>
      <c r="D85" s="90"/>
      <c r="E85" s="90"/>
      <c r="F85" s="90"/>
      <c r="G85" s="90"/>
      <c r="H85" s="90"/>
      <c r="I85" s="87"/>
      <c r="J85" s="88"/>
      <c r="K85" s="304">
        <v>0.05</v>
      </c>
      <c r="L85" s="857">
        <f>N79*K85</f>
        <v>5707.8479493190162</v>
      </c>
      <c r="M85" s="858"/>
      <c r="N85" s="51"/>
    </row>
    <row r="86" spans="1:14" ht="15.75" thickBot="1">
      <c r="B86" s="91" t="s">
        <v>974</v>
      </c>
      <c r="C86" s="92"/>
      <c r="D86" s="92"/>
      <c r="E86" s="92"/>
      <c r="F86" s="92"/>
      <c r="G86" s="92"/>
      <c r="H86" s="92"/>
      <c r="I86" s="93"/>
      <c r="J86" s="94"/>
      <c r="K86" s="305">
        <v>0.05</v>
      </c>
      <c r="L86" s="859">
        <f>N79*K86</f>
        <v>5707.8479493190162</v>
      </c>
      <c r="M86" s="860"/>
      <c r="N86" s="51"/>
    </row>
    <row r="87" spans="1:14" ht="15.75" thickBot="1">
      <c r="B87" s="822" t="s">
        <v>953</v>
      </c>
      <c r="C87" s="823"/>
      <c r="D87" s="823"/>
      <c r="E87" s="823"/>
      <c r="F87" s="823"/>
      <c r="G87" s="823"/>
      <c r="H87" s="823"/>
      <c r="I87" s="823"/>
      <c r="J87" s="823"/>
      <c r="K87" s="823"/>
      <c r="L87" s="823"/>
      <c r="M87" s="824"/>
      <c r="N87" s="52">
        <f>L84+L85+L86</f>
        <v>34247.087695914095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148404.0466822944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7.7329999999999997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8109.3142793159404</v>
      </c>
      <c r="N48" s="272">
        <f>K48*M48</f>
        <v>8109.3142793159404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8109.3142793159404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773.3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8890.3472793159399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1778.0694558631881</v>
      </c>
      <c r="M84" s="858"/>
      <c r="N84" s="51"/>
    </row>
    <row r="85" spans="1:14">
      <c r="B85" s="89" t="s">
        <v>973</v>
      </c>
      <c r="C85" s="90"/>
      <c r="D85" s="90"/>
      <c r="E85" s="90"/>
      <c r="F85" s="90"/>
      <c r="G85" s="90"/>
      <c r="H85" s="90"/>
      <c r="I85" s="87"/>
      <c r="J85" s="88"/>
      <c r="K85" s="304">
        <v>0.05</v>
      </c>
      <c r="L85" s="857">
        <f>N79*K85</f>
        <v>444.51736396579702</v>
      </c>
      <c r="M85" s="858"/>
      <c r="N85" s="51"/>
    </row>
    <row r="86" spans="1:14" ht="15.75" thickBot="1">
      <c r="B86" s="91" t="s">
        <v>974</v>
      </c>
      <c r="C86" s="92"/>
      <c r="D86" s="92"/>
      <c r="E86" s="92"/>
      <c r="F86" s="92"/>
      <c r="G86" s="92"/>
      <c r="H86" s="92"/>
      <c r="I86" s="93"/>
      <c r="J86" s="94"/>
      <c r="K86" s="305">
        <v>0.05</v>
      </c>
      <c r="L86" s="859">
        <f>N79*K86</f>
        <v>444.51736396579702</v>
      </c>
      <c r="M86" s="860"/>
      <c r="N86" s="51"/>
    </row>
    <row r="87" spans="1:14" ht="15.75" thickBot="1">
      <c r="B87" s="822" t="s">
        <v>953</v>
      </c>
      <c r="C87" s="823"/>
      <c r="D87" s="823"/>
      <c r="E87" s="823"/>
      <c r="F87" s="823"/>
      <c r="G87" s="823"/>
      <c r="H87" s="823"/>
      <c r="I87" s="823"/>
      <c r="J87" s="823"/>
      <c r="K87" s="823"/>
      <c r="L87" s="823"/>
      <c r="M87" s="824"/>
      <c r="N87" s="52">
        <f>L84+L85+L86</f>
        <v>2667.1041837947819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11557.451463110721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52303.855113541314</v>
      </c>
      <c r="L36" s="270"/>
      <c r="M36" s="336">
        <v>160</v>
      </c>
      <c r="N36" s="272">
        <f>K36/M36</f>
        <v>326.8990944596332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20.102155451800996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347.00124991143423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27642.545151889528</v>
      </c>
      <c r="N48" s="272">
        <f>K48*M48</f>
        <v>27642.545151889528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385630.3312385903</v>
      </c>
      <c r="N49" s="272">
        <f>K49*M49</f>
        <v>11568.909937157709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39211.455089047238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2010.2155451800998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41568.67188413877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8313.7343768277551</v>
      </c>
      <c r="M84" s="858"/>
      <c r="N84" s="51"/>
    </row>
    <row r="85" spans="1:14">
      <c r="B85" s="89" t="s">
        <v>973</v>
      </c>
      <c r="C85" s="90"/>
      <c r="D85" s="90"/>
      <c r="E85" s="90"/>
      <c r="F85" s="90"/>
      <c r="G85" s="90"/>
      <c r="H85" s="90"/>
      <c r="I85" s="87"/>
      <c r="J85" s="88"/>
      <c r="K85" s="304">
        <v>0.05</v>
      </c>
      <c r="L85" s="857">
        <f>N79*K85</f>
        <v>2078.4335942069388</v>
      </c>
      <c r="M85" s="858"/>
      <c r="N85" s="51"/>
    </row>
    <row r="86" spans="1:14" ht="15.75" thickBot="1">
      <c r="B86" s="91" t="s">
        <v>974</v>
      </c>
      <c r="C86" s="92"/>
      <c r="D86" s="92"/>
      <c r="E86" s="92"/>
      <c r="F86" s="92"/>
      <c r="G86" s="92"/>
      <c r="H86" s="92"/>
      <c r="I86" s="93"/>
      <c r="J86" s="94"/>
      <c r="K86" s="305">
        <v>0.05</v>
      </c>
      <c r="L86" s="859">
        <f>N79*K86</f>
        <v>2078.4335942069388</v>
      </c>
      <c r="M86" s="860"/>
      <c r="N86" s="51"/>
    </row>
    <row r="87" spans="1:14" ht="15.75" thickBot="1">
      <c r="B87" s="822" t="s">
        <v>953</v>
      </c>
      <c r="C87" s="823"/>
      <c r="D87" s="823"/>
      <c r="E87" s="823"/>
      <c r="F87" s="823"/>
      <c r="G87" s="823"/>
      <c r="H87" s="823"/>
      <c r="I87" s="823"/>
      <c r="J87" s="823"/>
      <c r="K87" s="823"/>
      <c r="L87" s="823"/>
      <c r="M87" s="824"/>
      <c r="N87" s="52">
        <f>L84+L85+L86</f>
        <v>12470.601565241634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54039.273449380402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72.174666666666667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6185.1891053345835</v>
      </c>
      <c r="N48" s="272">
        <f>K48*M48</f>
        <v>247.40756421338335</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18020.698398479868</v>
      </c>
      <c r="N49" s="272">
        <f>K49*M49</f>
        <v>7208.2793593919478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564.37247392110169</v>
      </c>
      <c r="N50" s="272">
        <f>K50*M50</f>
        <v>1693.1174217633052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9148.8043453686369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721.74666666666667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9942.7256787019687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1988.5451357403938</v>
      </c>
      <c r="M84" s="858"/>
      <c r="N84" s="51"/>
    </row>
    <row r="85" spans="1:14">
      <c r="B85" s="89" t="s">
        <v>973</v>
      </c>
      <c r="C85" s="90"/>
      <c r="D85" s="90"/>
      <c r="E85" s="90"/>
      <c r="F85" s="90"/>
      <c r="G85" s="90"/>
      <c r="H85" s="90"/>
      <c r="I85" s="87"/>
      <c r="J85" s="88"/>
      <c r="K85" s="304">
        <v>0.05</v>
      </c>
      <c r="L85" s="857">
        <f>N79*K85</f>
        <v>497.13628393509845</v>
      </c>
      <c r="M85" s="858"/>
      <c r="N85" s="51"/>
    </row>
    <row r="86" spans="1:14" ht="15.75" thickBot="1">
      <c r="B86" s="91" t="s">
        <v>974</v>
      </c>
      <c r="C86" s="92"/>
      <c r="D86" s="92"/>
      <c r="E86" s="92"/>
      <c r="F86" s="92"/>
      <c r="G86" s="92"/>
      <c r="H86" s="92"/>
      <c r="I86" s="93"/>
      <c r="J86" s="94"/>
      <c r="K86" s="305">
        <v>0.05</v>
      </c>
      <c r="L86" s="859">
        <f>N79*K86</f>
        <v>497.13628393509845</v>
      </c>
      <c r="M86" s="860"/>
      <c r="N86" s="51"/>
    </row>
    <row r="87" spans="1:14" ht="15.75" thickBot="1">
      <c r="B87" s="822" t="s">
        <v>953</v>
      </c>
      <c r="C87" s="823"/>
      <c r="D87" s="823"/>
      <c r="E87" s="823"/>
      <c r="F87" s="823"/>
      <c r="G87" s="823"/>
      <c r="H87" s="823"/>
      <c r="I87" s="823"/>
      <c r="J87" s="823"/>
      <c r="K87" s="823"/>
      <c r="L87" s="823"/>
      <c r="M87" s="824"/>
      <c r="N87" s="52">
        <f>L84+L85+L86</f>
        <v>2982.8177036105908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12925.54338231256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72.174666666666667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31052.924898992838</v>
      </c>
      <c r="N48" s="272">
        <f>K48*M48</f>
        <v>12421.169959597137</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564.37247392110169</v>
      </c>
      <c r="N49" s="272">
        <f>K49*M49</f>
        <v>1693.1174217633052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14114.287381360442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721.74666666666667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14908.208714693774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2981.6417429387548</v>
      </c>
      <c r="M84" s="858"/>
      <c r="N84" s="51"/>
    </row>
    <row r="85" spans="1:14">
      <c r="B85" s="89" t="s">
        <v>973</v>
      </c>
      <c r="C85" s="90"/>
      <c r="D85" s="90"/>
      <c r="E85" s="90"/>
      <c r="F85" s="90"/>
      <c r="G85" s="90"/>
      <c r="H85" s="90"/>
      <c r="I85" s="87"/>
      <c r="J85" s="88"/>
      <c r="K85" s="304">
        <v>0.05</v>
      </c>
      <c r="L85" s="857">
        <f>N79*K85</f>
        <v>745.41043573468869</v>
      </c>
      <c r="M85" s="858"/>
      <c r="N85" s="51"/>
    </row>
    <row r="86" spans="1:14" ht="15.75" thickBot="1">
      <c r="B86" s="91" t="s">
        <v>974</v>
      </c>
      <c r="C86" s="92"/>
      <c r="D86" s="92"/>
      <c r="E86" s="92"/>
      <c r="F86" s="92"/>
      <c r="G86" s="92"/>
      <c r="H86" s="92"/>
      <c r="I86" s="93"/>
      <c r="J86" s="94"/>
      <c r="K86" s="305">
        <v>0.05</v>
      </c>
      <c r="L86" s="859">
        <f>N79*K86</f>
        <v>745.41043573468869</v>
      </c>
      <c r="M86" s="860"/>
      <c r="N86" s="51"/>
    </row>
    <row r="87" spans="1:14" ht="15.75" thickBot="1">
      <c r="B87" s="822" t="s">
        <v>953</v>
      </c>
      <c r="C87" s="823"/>
      <c r="D87" s="823"/>
      <c r="E87" s="823"/>
      <c r="F87" s="823"/>
      <c r="G87" s="823"/>
      <c r="H87" s="823"/>
      <c r="I87" s="823"/>
      <c r="J87" s="823"/>
      <c r="K87" s="823"/>
      <c r="L87" s="823"/>
      <c r="M87" s="824"/>
      <c r="N87" s="52">
        <f>L84+L85+L86</f>
        <v>4472.4626144081321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19380.671329101904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286.59765815254394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6185.1891053345835</v>
      </c>
      <c r="N48" s="272">
        <f>K48*M48</f>
        <v>494.81512842676671</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18020.698398479868</v>
      </c>
      <c r="N49" s="272">
        <f>K49*M49</f>
        <v>7208.2793593919478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564.37247392110169</v>
      </c>
      <c r="N50" s="272">
        <f>K50*M50</f>
        <v>1693.1174217633052</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16480.301005072466</v>
      </c>
      <c r="N51" s="272">
        <f>K51*M51</f>
        <v>24720.451507608697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34116.663417190721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2865.9765815254395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37269.237656868703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7453.8475313737408</v>
      </c>
      <c r="M84" s="858"/>
      <c r="N84" s="51"/>
    </row>
    <row r="85" spans="1:14">
      <c r="B85" s="89" t="s">
        <v>973</v>
      </c>
      <c r="C85" s="90"/>
      <c r="D85" s="90"/>
      <c r="E85" s="90"/>
      <c r="F85" s="90"/>
      <c r="G85" s="90"/>
      <c r="H85" s="90"/>
      <c r="I85" s="87"/>
      <c r="J85" s="88"/>
      <c r="K85" s="304">
        <v>0.05</v>
      </c>
      <c r="L85" s="857">
        <f>N79*K85</f>
        <v>1863.4618828434352</v>
      </c>
      <c r="M85" s="858"/>
      <c r="N85" s="51"/>
    </row>
    <row r="86" spans="1:14" ht="15.75" thickBot="1">
      <c r="B86" s="91" t="s">
        <v>974</v>
      </c>
      <c r="C86" s="92"/>
      <c r="D86" s="92"/>
      <c r="E86" s="92"/>
      <c r="F86" s="92"/>
      <c r="G86" s="92"/>
      <c r="H86" s="92"/>
      <c r="I86" s="93"/>
      <c r="J86" s="94"/>
      <c r="K86" s="305">
        <v>0.05</v>
      </c>
      <c r="L86" s="859">
        <f>N79*K86</f>
        <v>1863.4618828434352</v>
      </c>
      <c r="M86" s="860"/>
      <c r="N86" s="51"/>
    </row>
    <row r="87" spans="1:14" ht="15.75" thickBot="1">
      <c r="B87" s="822" t="s">
        <v>953</v>
      </c>
      <c r="C87" s="823"/>
      <c r="D87" s="823"/>
      <c r="E87" s="823"/>
      <c r="F87" s="823"/>
      <c r="G87" s="823"/>
      <c r="H87" s="823"/>
      <c r="I87" s="823"/>
      <c r="J87" s="823"/>
      <c r="K87" s="823"/>
      <c r="L87" s="823"/>
      <c r="M87" s="824"/>
      <c r="N87" s="52">
        <f>L84+L85+L86</f>
        <v>11180.771297060612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48450.008953929311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286.59765815254394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31052.924898992838</v>
      </c>
      <c r="N48" s="272">
        <f>K48*M48</f>
        <v>12421.169959597137</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564.37247392110169</v>
      </c>
      <c r="N49" s="272">
        <f>K49*M49</f>
        <v>1693.1174217633052</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16480.301005072466</v>
      </c>
      <c r="N50" s="272">
        <f>K50*M50</f>
        <v>24720.451507608697</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38834.738888969136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2865.9765815254395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41987.313128647118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8397.462625729424</v>
      </c>
      <c r="M84" s="858"/>
      <c r="N84" s="51"/>
    </row>
    <row r="85" spans="1:14">
      <c r="B85" s="89" t="s">
        <v>973</v>
      </c>
      <c r="C85" s="90"/>
      <c r="D85" s="90"/>
      <c r="E85" s="90"/>
      <c r="F85" s="90"/>
      <c r="G85" s="90"/>
      <c r="H85" s="90"/>
      <c r="I85" s="87"/>
      <c r="J85" s="88"/>
      <c r="K85" s="304">
        <v>0.05</v>
      </c>
      <c r="L85" s="857">
        <f>N79*K85</f>
        <v>2099.365656432356</v>
      </c>
      <c r="M85" s="858"/>
      <c r="N85" s="51"/>
    </row>
    <row r="86" spans="1:14" ht="15.75" thickBot="1">
      <c r="B86" s="91" t="s">
        <v>974</v>
      </c>
      <c r="C86" s="92"/>
      <c r="D86" s="92"/>
      <c r="E86" s="92"/>
      <c r="F86" s="92"/>
      <c r="G86" s="92"/>
      <c r="H86" s="92"/>
      <c r="I86" s="93"/>
      <c r="J86" s="94"/>
      <c r="K86" s="305">
        <v>0.05</v>
      </c>
      <c r="L86" s="859">
        <f>N79*K86</f>
        <v>2099.365656432356</v>
      </c>
      <c r="M86" s="860"/>
      <c r="N86" s="51"/>
    </row>
    <row r="87" spans="1:14" ht="15.75" thickBot="1">
      <c r="B87" s="822" t="s">
        <v>953</v>
      </c>
      <c r="C87" s="823"/>
      <c r="D87" s="823"/>
      <c r="E87" s="823"/>
      <c r="F87" s="823"/>
      <c r="G87" s="823"/>
      <c r="H87" s="823"/>
      <c r="I87" s="823"/>
      <c r="J87" s="823"/>
      <c r="K87" s="823"/>
      <c r="L87" s="823"/>
      <c r="M87" s="824"/>
      <c r="N87" s="52">
        <f>L84+L85+L86</f>
        <v>12596.193938594135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54583.507067241255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241</v>
      </c>
      <c r="B36" s="871" t="str">
        <f>VLOOKUP(A36,EQUIPOS!A6:D154,3,FALSE)</f>
        <v>Grúa (capacidad 15 ton)</v>
      </c>
      <c r="C36" s="872"/>
      <c r="D36" s="872"/>
      <c r="E36" s="872"/>
      <c r="F36" s="872"/>
      <c r="G36" s="872"/>
      <c r="H36" s="873"/>
      <c r="I36" s="267"/>
      <c r="J36" s="268"/>
      <c r="K36" s="269">
        <f>VLOOKUP(A36,EQUIPOS!A6:D163,4,FALSE)</f>
        <v>171855.52394449292</v>
      </c>
      <c r="L36" s="270"/>
      <c r="M36" s="336">
        <v>0.75</v>
      </c>
      <c r="N36" s="272">
        <f>K36/M36</f>
        <v>229140.69859265722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8969.3081204802675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238110.0067131375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12597.3767333902</v>
      </c>
      <c r="N48" s="272">
        <f>K48*M48</f>
        <v>12597.3767333902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12597.3767333902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44846.540602401335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295553.92404892901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59110.784809785808</v>
      </c>
      <c r="M84" s="858"/>
      <c r="N84" s="51"/>
    </row>
    <row r="85" spans="1:14">
      <c r="B85" s="89" t="s">
        <v>973</v>
      </c>
      <c r="C85" s="90"/>
      <c r="D85" s="90"/>
      <c r="E85" s="90"/>
      <c r="F85" s="90"/>
      <c r="G85" s="90"/>
      <c r="H85" s="90"/>
      <c r="I85" s="87"/>
      <c r="J85" s="88"/>
      <c r="K85" s="304">
        <v>0.05</v>
      </c>
      <c r="L85" s="857">
        <f>N79*K85</f>
        <v>14777.696202446452</v>
      </c>
      <c r="M85" s="858"/>
      <c r="N85" s="51"/>
    </row>
    <row r="86" spans="1:14" ht="15.75" thickBot="1">
      <c r="B86" s="91" t="s">
        <v>974</v>
      </c>
      <c r="C86" s="92"/>
      <c r="D86" s="92"/>
      <c r="E86" s="92"/>
      <c r="F86" s="92"/>
      <c r="G86" s="92"/>
      <c r="H86" s="92"/>
      <c r="I86" s="93"/>
      <c r="J86" s="94"/>
      <c r="K86" s="305">
        <v>0.05</v>
      </c>
      <c r="L86" s="859">
        <f>N79*K86</f>
        <v>14777.696202446452</v>
      </c>
      <c r="M86" s="860"/>
      <c r="N86" s="51"/>
    </row>
    <row r="87" spans="1:14" ht="15.75" thickBot="1">
      <c r="B87" s="822" t="s">
        <v>953</v>
      </c>
      <c r="C87" s="823"/>
      <c r="D87" s="823"/>
      <c r="E87" s="823"/>
      <c r="F87" s="823"/>
      <c r="G87" s="823"/>
      <c r="H87" s="823"/>
      <c r="I87" s="823"/>
      <c r="J87" s="823"/>
      <c r="K87" s="823"/>
      <c r="L87" s="823"/>
      <c r="M87" s="824"/>
      <c r="N87" s="52">
        <f>L84+L85+L86</f>
        <v>88666.177214678697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384220.10126360774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6726.9810903601992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12597.3767333902</v>
      </c>
      <c r="N48" s="272">
        <f>K48*M48</f>
        <v>12597.3767333902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12597.3767333902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33634.905451800994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52959.263275551391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10591.852655110279</v>
      </c>
      <c r="M84" s="858"/>
      <c r="N84" s="51"/>
    </row>
    <row r="85" spans="1:14">
      <c r="B85" s="89" t="s">
        <v>973</v>
      </c>
      <c r="C85" s="90"/>
      <c r="D85" s="90"/>
      <c r="E85" s="90"/>
      <c r="F85" s="90"/>
      <c r="G85" s="90"/>
      <c r="H85" s="90"/>
      <c r="I85" s="87"/>
      <c r="J85" s="88"/>
      <c r="K85" s="304">
        <v>0.05</v>
      </c>
      <c r="L85" s="857">
        <f>N79*K85</f>
        <v>2647.9631637775697</v>
      </c>
      <c r="M85" s="858"/>
      <c r="N85" s="51"/>
    </row>
    <row r="86" spans="1:14" ht="15.75" thickBot="1">
      <c r="B86" s="91" t="s">
        <v>974</v>
      </c>
      <c r="C86" s="92"/>
      <c r="D86" s="92"/>
      <c r="E86" s="92"/>
      <c r="F86" s="92"/>
      <c r="G86" s="92"/>
      <c r="H86" s="92"/>
      <c r="I86" s="93"/>
      <c r="J86" s="94"/>
      <c r="K86" s="305">
        <v>0.05</v>
      </c>
      <c r="L86" s="859">
        <f>N79*K86</f>
        <v>2647.9631637775697</v>
      </c>
      <c r="M86" s="860"/>
      <c r="N86" s="51"/>
    </row>
    <row r="87" spans="1:14" ht="15.75" thickBot="1">
      <c r="B87" s="822" t="s">
        <v>953</v>
      </c>
      <c r="C87" s="823"/>
      <c r="D87" s="823"/>
      <c r="E87" s="823"/>
      <c r="F87" s="823"/>
      <c r="G87" s="823"/>
      <c r="H87" s="823"/>
      <c r="I87" s="823"/>
      <c r="J87" s="823"/>
      <c r="K87" s="823"/>
      <c r="L87" s="823"/>
      <c r="M87" s="824"/>
      <c r="N87" s="52">
        <f>L84+L85+L86</f>
        <v>15887.778982665417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68847.04225821681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2686.8530451800998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12597.3767333902</v>
      </c>
      <c r="N48" s="272">
        <f>K48*M48</f>
        <v>12597.3767333902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12597.3767333902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17912.353634534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33196.583413104301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6639.3166826208608</v>
      </c>
      <c r="M84" s="858"/>
      <c r="N84" s="51"/>
    </row>
    <row r="85" spans="1:14">
      <c r="B85" s="89" t="s">
        <v>973</v>
      </c>
      <c r="C85" s="90"/>
      <c r="D85" s="90"/>
      <c r="E85" s="90"/>
      <c r="F85" s="90"/>
      <c r="G85" s="90"/>
      <c r="H85" s="90"/>
      <c r="I85" s="87"/>
      <c r="J85" s="88"/>
      <c r="K85" s="304">
        <v>0.05</v>
      </c>
      <c r="L85" s="857">
        <f>N79*K85</f>
        <v>1659.8291706552152</v>
      </c>
      <c r="M85" s="858"/>
      <c r="N85" s="51"/>
    </row>
    <row r="86" spans="1:14" ht="15.75" thickBot="1">
      <c r="B86" s="91" t="s">
        <v>974</v>
      </c>
      <c r="C86" s="92"/>
      <c r="D86" s="92"/>
      <c r="E86" s="92"/>
      <c r="F86" s="92"/>
      <c r="G86" s="92"/>
      <c r="H86" s="92"/>
      <c r="I86" s="93"/>
      <c r="J86" s="94"/>
      <c r="K86" s="305">
        <v>0.05</v>
      </c>
      <c r="L86" s="859">
        <f>N79*K86</f>
        <v>1659.8291706552152</v>
      </c>
      <c r="M86" s="860"/>
      <c r="N86" s="51"/>
    </row>
    <row r="87" spans="1:14" ht="15.75" thickBot="1">
      <c r="B87" s="822" t="s">
        <v>953</v>
      </c>
      <c r="C87" s="823"/>
      <c r="D87" s="823"/>
      <c r="E87" s="823"/>
      <c r="F87" s="823"/>
      <c r="G87" s="823"/>
      <c r="H87" s="823"/>
      <c r="I87" s="823"/>
      <c r="J87" s="823"/>
      <c r="K87" s="823"/>
      <c r="L87" s="823"/>
      <c r="M87" s="824"/>
      <c r="N87" s="52">
        <f>L84+L85+L86</f>
        <v>9958.9750239312907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43155.558437035594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2015.1397838850748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12597.3767333902</v>
      </c>
      <c r="N48" s="272">
        <f>K48*M48</f>
        <v>12597.3767333902</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12597.3767333902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13434.265225900499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28046.781743175772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5609.356348635155</v>
      </c>
      <c r="M84" s="858"/>
      <c r="N84" s="51"/>
    </row>
    <row r="85" spans="1:14">
      <c r="B85" s="89" t="s">
        <v>973</v>
      </c>
      <c r="C85" s="90"/>
      <c r="D85" s="90"/>
      <c r="E85" s="90"/>
      <c r="F85" s="90"/>
      <c r="G85" s="90"/>
      <c r="H85" s="90"/>
      <c r="I85" s="87"/>
      <c r="J85" s="88"/>
      <c r="K85" s="304">
        <v>0.05</v>
      </c>
      <c r="L85" s="857">
        <f>N79*K85</f>
        <v>1402.3390871587887</v>
      </c>
      <c r="M85" s="858"/>
      <c r="N85" s="51"/>
    </row>
    <row r="86" spans="1:14" ht="15.75" thickBot="1">
      <c r="B86" s="91" t="s">
        <v>974</v>
      </c>
      <c r="C86" s="92"/>
      <c r="D86" s="92"/>
      <c r="E86" s="92"/>
      <c r="F86" s="92"/>
      <c r="G86" s="92"/>
      <c r="H86" s="92"/>
      <c r="I86" s="93"/>
      <c r="J86" s="94"/>
      <c r="K86" s="305">
        <v>0.05</v>
      </c>
      <c r="L86" s="859">
        <f>N79*K86</f>
        <v>1402.3390871587887</v>
      </c>
      <c r="M86" s="860"/>
      <c r="N86" s="51"/>
    </row>
    <row r="87" spans="1:14" ht="15.75" thickBot="1">
      <c r="B87" s="822" t="s">
        <v>953</v>
      </c>
      <c r="C87" s="823"/>
      <c r="D87" s="823"/>
      <c r="E87" s="823"/>
      <c r="F87" s="823"/>
      <c r="G87" s="823"/>
      <c r="H87" s="823"/>
      <c r="I87" s="823"/>
      <c r="J87" s="823"/>
      <c r="K87" s="823"/>
      <c r="L87" s="823"/>
      <c r="M87" s="824"/>
      <c r="N87" s="52">
        <f>L84+L85+L86</f>
        <v>8414.034522952732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36460.816266128502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11305.850572033949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192028.56213420146</v>
      </c>
      <c r="N48" s="272">
        <f>K48*M48</f>
        <v>403259.98048182309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12597.3767333902</v>
      </c>
      <c r="N49" s="272">
        <f>K49*M49</f>
        <v>12597.3767333902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415857.3572152133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75372.337146892998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502535.54493414029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100507.10898682807</v>
      </c>
      <c r="M84" s="858"/>
      <c r="N84" s="51"/>
    </row>
    <row r="85" spans="1:14">
      <c r="B85" s="89" t="s">
        <v>973</v>
      </c>
      <c r="C85" s="90"/>
      <c r="D85" s="90"/>
      <c r="E85" s="90"/>
      <c r="F85" s="90"/>
      <c r="G85" s="90"/>
      <c r="H85" s="90"/>
      <c r="I85" s="87"/>
      <c r="J85" s="88"/>
      <c r="K85" s="304">
        <v>0.05</v>
      </c>
      <c r="L85" s="857">
        <f>N79*K85</f>
        <v>25126.777246707017</v>
      </c>
      <c r="M85" s="858"/>
      <c r="N85" s="51"/>
    </row>
    <row r="86" spans="1:14" ht="15.75" thickBot="1">
      <c r="B86" s="91" t="s">
        <v>974</v>
      </c>
      <c r="C86" s="92"/>
      <c r="D86" s="92"/>
      <c r="E86" s="92"/>
      <c r="F86" s="92"/>
      <c r="G86" s="92"/>
      <c r="H86" s="92"/>
      <c r="I86" s="93"/>
      <c r="J86" s="94"/>
      <c r="K86" s="305">
        <v>0.05</v>
      </c>
      <c r="L86" s="859">
        <f>N79*K86</f>
        <v>25126.777246707017</v>
      </c>
      <c r="M86" s="860"/>
      <c r="N86" s="51"/>
    </row>
    <row r="87" spans="1:14" ht="15.75" thickBot="1">
      <c r="B87" s="822" t="s">
        <v>953</v>
      </c>
      <c r="C87" s="823"/>
      <c r="D87" s="823"/>
      <c r="E87" s="823"/>
      <c r="F87" s="823"/>
      <c r="G87" s="823"/>
      <c r="H87" s="823"/>
      <c r="I87" s="823"/>
      <c r="J87" s="823"/>
      <c r="K87" s="823"/>
      <c r="L87" s="823"/>
      <c r="M87" s="824"/>
      <c r="N87" s="52">
        <f>L84+L85+L86</f>
        <v>150760.6634802421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653296.20841438242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11305.850572033949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192028.56213420146</v>
      </c>
      <c r="N48" s="272">
        <f>K48*M48</f>
        <v>384057.12426840293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12597.3767333902</v>
      </c>
      <c r="N49" s="272">
        <f>K49*M49</f>
        <v>12597.3767333902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396654.50100179313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75372.337146892998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483332.68872072012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96666.537744144036</v>
      </c>
      <c r="M84" s="858"/>
      <c r="N84" s="51"/>
    </row>
    <row r="85" spans="1:14">
      <c r="B85" s="89" t="s">
        <v>973</v>
      </c>
      <c r="C85" s="90"/>
      <c r="D85" s="90"/>
      <c r="E85" s="90"/>
      <c r="F85" s="90"/>
      <c r="G85" s="90"/>
      <c r="H85" s="90"/>
      <c r="I85" s="87"/>
      <c r="J85" s="88"/>
      <c r="K85" s="304">
        <v>0.05</v>
      </c>
      <c r="L85" s="857">
        <f>N79*K85</f>
        <v>24166.634436036009</v>
      </c>
      <c r="M85" s="858"/>
      <c r="N85" s="51"/>
    </row>
    <row r="86" spans="1:14" ht="15.75" thickBot="1">
      <c r="B86" s="91" t="s">
        <v>974</v>
      </c>
      <c r="C86" s="92"/>
      <c r="D86" s="92"/>
      <c r="E86" s="92"/>
      <c r="F86" s="92"/>
      <c r="G86" s="92"/>
      <c r="H86" s="92"/>
      <c r="I86" s="93"/>
      <c r="J86" s="94"/>
      <c r="K86" s="305">
        <v>0.05</v>
      </c>
      <c r="L86" s="859">
        <f>N79*K86</f>
        <v>24166.634436036009</v>
      </c>
      <c r="M86" s="860"/>
      <c r="N86" s="51"/>
    </row>
    <row r="87" spans="1:14" ht="15.75" thickBot="1">
      <c r="B87" s="822" t="s">
        <v>953</v>
      </c>
      <c r="C87" s="823"/>
      <c r="D87" s="823"/>
      <c r="E87" s="823"/>
      <c r="F87" s="823"/>
      <c r="G87" s="823"/>
      <c r="H87" s="823"/>
      <c r="I87" s="823"/>
      <c r="J87" s="823"/>
      <c r="K87" s="823"/>
      <c r="L87" s="823"/>
      <c r="M87" s="824"/>
      <c r="N87" s="52">
        <f>L84+L85+L86</f>
        <v>144999.80661621605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628332.4953369362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4720.6884844632978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192028.56213420146</v>
      </c>
      <c r="N48" s="272">
        <f>K48*M48</f>
        <v>251557.41639580391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12597.3767333902</v>
      </c>
      <c r="N49" s="272">
        <f>K49*M49</f>
        <v>12597.3767333902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264154.79312919412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47206.884844632979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316082.36645829043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63216.473291658091</v>
      </c>
      <c r="M84" s="858"/>
      <c r="N84" s="51"/>
    </row>
    <row r="85" spans="1:14">
      <c r="B85" s="89" t="s">
        <v>973</v>
      </c>
      <c r="C85" s="90"/>
      <c r="D85" s="90"/>
      <c r="E85" s="90"/>
      <c r="F85" s="90"/>
      <c r="G85" s="90"/>
      <c r="H85" s="90"/>
      <c r="I85" s="87"/>
      <c r="J85" s="88"/>
      <c r="K85" s="304">
        <v>0.05</v>
      </c>
      <c r="L85" s="857">
        <f>N79*K85</f>
        <v>15804.118322914523</v>
      </c>
      <c r="M85" s="858"/>
      <c r="N85" s="51"/>
    </row>
    <row r="86" spans="1:14" ht="15.75" thickBot="1">
      <c r="B86" s="91" t="s">
        <v>974</v>
      </c>
      <c r="C86" s="92"/>
      <c r="D86" s="92"/>
      <c r="E86" s="92"/>
      <c r="F86" s="92"/>
      <c r="G86" s="92"/>
      <c r="H86" s="92"/>
      <c r="I86" s="93"/>
      <c r="J86" s="94"/>
      <c r="K86" s="305">
        <v>0.05</v>
      </c>
      <c r="L86" s="859">
        <f>N79*K86</f>
        <v>15804.118322914523</v>
      </c>
      <c r="M86" s="860"/>
      <c r="N86" s="51"/>
    </row>
    <row r="87" spans="1:14" ht="15.75" thickBot="1">
      <c r="B87" s="822" t="s">
        <v>953</v>
      </c>
      <c r="C87" s="823"/>
      <c r="D87" s="823"/>
      <c r="E87" s="823"/>
      <c r="F87" s="823"/>
      <c r="G87" s="823"/>
      <c r="H87" s="823"/>
      <c r="I87" s="823"/>
      <c r="J87" s="823"/>
      <c r="K87" s="823"/>
      <c r="L87" s="823"/>
      <c r="M87" s="824"/>
      <c r="N87" s="52">
        <f>L84+L85+L86</f>
        <v>94824.709937487132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410907.07639577758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3957.0477002118823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192028.56213420146</v>
      </c>
      <c r="N48" s="272">
        <f>K48*M48</f>
        <v>211231.41834762163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12597.3767333902</v>
      </c>
      <c r="N49" s="272">
        <f>K49*M49</f>
        <v>12597.3767333902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223828.79508101183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39570.477002118823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267356.31978334254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53471.26395666851</v>
      </c>
      <c r="M84" s="858"/>
      <c r="N84" s="51"/>
    </row>
    <row r="85" spans="1:14">
      <c r="B85" s="89" t="s">
        <v>973</v>
      </c>
      <c r="C85" s="90"/>
      <c r="D85" s="90"/>
      <c r="E85" s="90"/>
      <c r="F85" s="90"/>
      <c r="G85" s="90"/>
      <c r="H85" s="90"/>
      <c r="I85" s="87"/>
      <c r="J85" s="88"/>
      <c r="K85" s="304">
        <v>0.05</v>
      </c>
      <c r="L85" s="857">
        <f>N79*K85</f>
        <v>13367.815989167128</v>
      </c>
      <c r="M85" s="858"/>
      <c r="N85" s="51"/>
    </row>
    <row r="86" spans="1:14" ht="15.75" thickBot="1">
      <c r="B86" s="91" t="s">
        <v>974</v>
      </c>
      <c r="C86" s="92"/>
      <c r="D86" s="92"/>
      <c r="E86" s="92"/>
      <c r="F86" s="92"/>
      <c r="G86" s="92"/>
      <c r="H86" s="92"/>
      <c r="I86" s="93"/>
      <c r="J86" s="94"/>
      <c r="K86" s="305">
        <v>0.05</v>
      </c>
      <c r="L86" s="859">
        <f>N79*K86</f>
        <v>13367.815989167128</v>
      </c>
      <c r="M86" s="860"/>
      <c r="N86" s="51"/>
    </row>
    <row r="87" spans="1:14" ht="15.75" thickBot="1">
      <c r="B87" s="822" t="s">
        <v>953</v>
      </c>
      <c r="C87" s="823"/>
      <c r="D87" s="823"/>
      <c r="E87" s="823"/>
      <c r="F87" s="823"/>
      <c r="G87" s="823"/>
      <c r="H87" s="823"/>
      <c r="I87" s="823"/>
      <c r="J87" s="823"/>
      <c r="K87" s="823"/>
      <c r="L87" s="823"/>
      <c r="M87" s="824"/>
      <c r="N87" s="52">
        <f>L84+L85+L86</f>
        <v>80206.895935002758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347563.21571834531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269.07924361440803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192028.56213420146</v>
      </c>
      <c r="N48" s="272">
        <f>K48*M48</f>
        <v>9601.4281067100728</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47.214229804017251</v>
      </c>
      <c r="N49" s="272">
        <f>K49*M49</f>
        <v>236.07114902008624</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5470.7341847810576</v>
      </c>
      <c r="N50" s="272">
        <f>K50*M50</f>
        <v>5470.7341847810576</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15308.233440511216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18268.105120269705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3653.6210240539413</v>
      </c>
      <c r="M84" s="858"/>
      <c r="N84" s="51"/>
    </row>
    <row r="85" spans="1:14">
      <c r="B85" s="89" t="s">
        <v>973</v>
      </c>
      <c r="C85" s="90"/>
      <c r="D85" s="90"/>
      <c r="E85" s="90"/>
      <c r="F85" s="90"/>
      <c r="G85" s="90"/>
      <c r="H85" s="90"/>
      <c r="I85" s="87"/>
      <c r="J85" s="88"/>
      <c r="K85" s="304">
        <v>0.05</v>
      </c>
      <c r="L85" s="857">
        <f>N79*K85</f>
        <v>913.40525601348531</v>
      </c>
      <c r="M85" s="858"/>
      <c r="N85" s="51"/>
    </row>
    <row r="86" spans="1:14" ht="15.75" thickBot="1">
      <c r="B86" s="91" t="s">
        <v>974</v>
      </c>
      <c r="C86" s="92"/>
      <c r="D86" s="92"/>
      <c r="E86" s="92"/>
      <c r="F86" s="92"/>
      <c r="G86" s="92"/>
      <c r="H86" s="92"/>
      <c r="I86" s="93"/>
      <c r="J86" s="94"/>
      <c r="K86" s="305">
        <v>0.05</v>
      </c>
      <c r="L86" s="859">
        <f>N79*K86</f>
        <v>913.40525601348531</v>
      </c>
      <c r="M86" s="860"/>
      <c r="N86" s="51"/>
    </row>
    <row r="87" spans="1:14" ht="15.75" thickBot="1">
      <c r="B87" s="822" t="s">
        <v>953</v>
      </c>
      <c r="C87" s="823"/>
      <c r="D87" s="823"/>
      <c r="E87" s="823"/>
      <c r="F87" s="823"/>
      <c r="G87" s="823"/>
      <c r="H87" s="823"/>
      <c r="I87" s="823"/>
      <c r="J87" s="823"/>
      <c r="K87" s="823"/>
      <c r="L87" s="823"/>
      <c r="M87" s="824"/>
      <c r="N87" s="52">
        <f>L84+L85+L86</f>
        <v>5480.4315360809114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23748.536656350618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108.262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1176.5019752217327</v>
      </c>
      <c r="N48" s="272">
        <f>K48*M48</f>
        <v>1176.5019752217327</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22205.24539920202</v>
      </c>
      <c r="N49" s="272">
        <f>K49*M49</f>
        <v>1110.2622699601011</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192028.56213420146</v>
      </c>
      <c r="N50" s="272">
        <f>K50*M50</f>
        <v>14402.14216006511</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47.214229804017251</v>
      </c>
      <c r="N51" s="272">
        <f>K51*M51</f>
        <v>236.07114902008624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16924.977554267029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1082.6199999999999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18115.859554267026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3623.1719108534053</v>
      </c>
      <c r="M84" s="858"/>
      <c r="N84" s="51"/>
    </row>
    <row r="85" spans="1:14">
      <c r="B85" s="89" t="s">
        <v>973</v>
      </c>
      <c r="C85" s="90"/>
      <c r="D85" s="90"/>
      <c r="E85" s="90"/>
      <c r="F85" s="90"/>
      <c r="G85" s="90"/>
      <c r="H85" s="90"/>
      <c r="I85" s="87"/>
      <c r="J85" s="88"/>
      <c r="K85" s="304">
        <v>0.05</v>
      </c>
      <c r="L85" s="857">
        <f>N79*K85</f>
        <v>905.79297771335132</v>
      </c>
      <c r="M85" s="858"/>
      <c r="N85" s="51"/>
    </row>
    <row r="86" spans="1:14" ht="15.75" thickBot="1">
      <c r="B86" s="91" t="s">
        <v>974</v>
      </c>
      <c r="C86" s="92"/>
      <c r="D86" s="92"/>
      <c r="E86" s="92"/>
      <c r="F86" s="92"/>
      <c r="G86" s="92"/>
      <c r="H86" s="92"/>
      <c r="I86" s="93"/>
      <c r="J86" s="94"/>
      <c r="K86" s="305">
        <v>0.05</v>
      </c>
      <c r="L86" s="859">
        <f>N79*K86</f>
        <v>905.79297771335132</v>
      </c>
      <c r="M86" s="860"/>
      <c r="N86" s="51"/>
    </row>
    <row r="87" spans="1:14" ht="15.75" thickBot="1">
      <c r="B87" s="822" t="s">
        <v>953</v>
      </c>
      <c r="C87" s="823"/>
      <c r="D87" s="823"/>
      <c r="E87" s="823"/>
      <c r="F87" s="823"/>
      <c r="G87" s="823"/>
      <c r="H87" s="823"/>
      <c r="I87" s="823"/>
      <c r="J87" s="823"/>
      <c r="K87" s="823"/>
      <c r="L87" s="823"/>
      <c r="M87" s="824"/>
      <c r="N87" s="52">
        <f>L84+L85+L86</f>
        <v>5434.7578662801079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23550.617420547132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253</v>
      </c>
      <c r="B36" s="871" t="str">
        <f>VLOOKUP(A36,EQUIPOS!A6:D154,3,FALSE)</f>
        <v>Máquina hidrosembradora</v>
      </c>
      <c r="C36" s="872"/>
      <c r="D36" s="872"/>
      <c r="E36" s="872"/>
      <c r="F36" s="872"/>
      <c r="G36" s="872"/>
      <c r="H36" s="873"/>
      <c r="I36" s="267"/>
      <c r="J36" s="268"/>
      <c r="K36" s="269">
        <f>VLOOKUP(A36,EQUIPOS!A6:D163,4,FALSE)</f>
        <v>24026.568435084966</v>
      </c>
      <c r="L36" s="270"/>
      <c r="M36" s="336">
        <v>350</v>
      </c>
      <c r="N36" s="272">
        <f>K36/M36</f>
        <v>68.647338385957042</v>
      </c>
    </row>
    <row r="37" spans="1:14">
      <c r="A37" s="113" t="s">
        <v>138</v>
      </c>
      <c r="B37" s="871" t="str">
        <f>VLOOKUP(A37,EQUIPOS!A7:D154,3,FALSE)</f>
        <v>Camioneta D-300</v>
      </c>
      <c r="C37" s="872"/>
      <c r="D37" s="872"/>
      <c r="E37" s="872"/>
      <c r="F37" s="872"/>
      <c r="G37" s="872"/>
      <c r="H37" s="873"/>
      <c r="I37" s="421"/>
      <c r="J37" s="422"/>
      <c r="K37" s="269">
        <f>VLOOKUP(A37,EQUIPOS!A7:D164,4,FALSE)</f>
        <v>52303.855113541314</v>
      </c>
      <c r="L37" s="335"/>
      <c r="M37" s="336">
        <v>350</v>
      </c>
      <c r="N37" s="272">
        <f>K37/M37</f>
        <v>149.43958603868947</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4.8049864931144288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222.89191091776092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1176.5019752217327</v>
      </c>
      <c r="N48" s="272">
        <f>K48*M48</f>
        <v>1176.5019752217327</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2331.6140999741433</v>
      </c>
      <c r="N49" s="272">
        <f>K49*M49</f>
        <v>932.64563998965741</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47.214229804017251</v>
      </c>
      <c r="N50" s="272">
        <f>K50*M50</f>
        <v>236.07114902008624</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22205.24539920202</v>
      </c>
      <c r="N51" s="272">
        <f>K51*M51</f>
        <v>1110.2622699601011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3455.4810341915772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96.099729862288569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3774.4726749716269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754.89453499432545</v>
      </c>
      <c r="M84" s="858"/>
      <c r="N84" s="51"/>
    </row>
    <row r="85" spans="1:14">
      <c r="B85" s="89" t="s">
        <v>973</v>
      </c>
      <c r="C85" s="90"/>
      <c r="D85" s="90"/>
      <c r="E85" s="90"/>
      <c r="F85" s="90"/>
      <c r="G85" s="90"/>
      <c r="H85" s="90"/>
      <c r="I85" s="87"/>
      <c r="J85" s="88"/>
      <c r="K85" s="304">
        <v>0.05</v>
      </c>
      <c r="L85" s="857">
        <f>N79*K85</f>
        <v>188.72363374858136</v>
      </c>
      <c r="M85" s="858"/>
      <c r="N85" s="51"/>
    </row>
    <row r="86" spans="1:14" ht="15.75" thickBot="1">
      <c r="B86" s="91" t="s">
        <v>974</v>
      </c>
      <c r="C86" s="92"/>
      <c r="D86" s="92"/>
      <c r="E86" s="92"/>
      <c r="F86" s="92"/>
      <c r="G86" s="92"/>
      <c r="H86" s="92"/>
      <c r="I86" s="93"/>
      <c r="J86" s="94"/>
      <c r="K86" s="305">
        <v>0.05</v>
      </c>
      <c r="L86" s="859">
        <f>N79*K86</f>
        <v>188.72363374858136</v>
      </c>
      <c r="M86" s="860"/>
      <c r="N86" s="51"/>
    </row>
    <row r="87" spans="1:14" ht="15.75" thickBot="1">
      <c r="B87" s="822" t="s">
        <v>953</v>
      </c>
      <c r="C87" s="823"/>
      <c r="D87" s="823"/>
      <c r="E87" s="823"/>
      <c r="F87" s="823"/>
      <c r="G87" s="823"/>
      <c r="H87" s="823"/>
      <c r="I87" s="823"/>
      <c r="J87" s="823"/>
      <c r="K87" s="823"/>
      <c r="L87" s="823"/>
      <c r="M87" s="824"/>
      <c r="N87" s="52">
        <f>L84+L85+L86</f>
        <v>1132.3418024914881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4906.8144774631146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52303.855113541314</v>
      </c>
      <c r="L36" s="270"/>
      <c r="M36" s="336">
        <v>8000</v>
      </c>
      <c r="N36" s="272">
        <f>K36/M36</f>
        <v>6.5379818891926647</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26.907924361440802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33.44590625063347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4081.0915091497895</v>
      </c>
      <c r="N48" s="272">
        <f>K48*M48</f>
        <v>4285.1460846072796</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16421.735080438197</v>
      </c>
      <c r="N49" s="272">
        <f>K49*M49</f>
        <v>16421.735080438197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926.98630273078368</v>
      </c>
      <c r="N50" s="272">
        <f>K50*M50</f>
        <v>1853.9726054615674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22560.853770507045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25285.092112901759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5057.0184225803523</v>
      </c>
      <c r="M84" s="858"/>
      <c r="N84" s="51"/>
    </row>
    <row r="85" spans="1:14">
      <c r="B85" s="89" t="s">
        <v>973</v>
      </c>
      <c r="C85" s="90"/>
      <c r="D85" s="90"/>
      <c r="E85" s="90"/>
      <c r="F85" s="90"/>
      <c r="G85" s="90"/>
      <c r="H85" s="90"/>
      <c r="I85" s="87"/>
      <c r="J85" s="88"/>
      <c r="K85" s="304">
        <v>0.05</v>
      </c>
      <c r="L85" s="857">
        <f>N79*K85</f>
        <v>1264.2546056450881</v>
      </c>
      <c r="M85" s="858"/>
      <c r="N85" s="51"/>
    </row>
    <row r="86" spans="1:14" ht="15.75" thickBot="1">
      <c r="B86" s="91" t="s">
        <v>974</v>
      </c>
      <c r="C86" s="92"/>
      <c r="D86" s="92"/>
      <c r="E86" s="92"/>
      <c r="F86" s="92"/>
      <c r="G86" s="92"/>
      <c r="H86" s="92"/>
      <c r="I86" s="93"/>
      <c r="J86" s="94"/>
      <c r="K86" s="305">
        <v>0.05</v>
      </c>
      <c r="L86" s="859">
        <f>N79*K86</f>
        <v>1264.2546056450881</v>
      </c>
      <c r="M86" s="860"/>
      <c r="N86" s="51"/>
    </row>
    <row r="87" spans="1:14" ht="15.75" thickBot="1">
      <c r="B87" s="822" t="s">
        <v>953</v>
      </c>
      <c r="C87" s="823"/>
      <c r="D87" s="823"/>
      <c r="E87" s="823"/>
      <c r="F87" s="823"/>
      <c r="G87" s="823"/>
      <c r="H87" s="823"/>
      <c r="I87" s="823"/>
      <c r="J87" s="823"/>
      <c r="K87" s="823"/>
      <c r="L87" s="823"/>
      <c r="M87" s="824"/>
      <c r="N87" s="52">
        <f>L84+L85+L86</f>
        <v>7585.5276338705289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32870.619746772289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52303.855113541314</v>
      </c>
      <c r="L36" s="270"/>
      <c r="M36" s="336">
        <v>8000</v>
      </c>
      <c r="N36" s="272">
        <f>K36/M36</f>
        <v>6.5379818891926647</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26.907924361440802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33.44590625063347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7887.8769597375722</v>
      </c>
      <c r="N48" s="272">
        <f>K48*M48</f>
        <v>8282.2708077244515</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16421.735080438197</v>
      </c>
      <c r="N49" s="272">
        <f>K49*M49</f>
        <v>16421.735080438197</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926.98630273078368</v>
      </c>
      <c r="N50" s="272">
        <f>K50*M50</f>
        <v>1853.9726054615674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26557.978493624214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29282.216836018924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5856.4433672037849</v>
      </c>
      <c r="M84" s="858"/>
      <c r="N84" s="51"/>
    </row>
    <row r="85" spans="1:14">
      <c r="B85" s="89" t="s">
        <v>973</v>
      </c>
      <c r="C85" s="90"/>
      <c r="D85" s="90"/>
      <c r="E85" s="90"/>
      <c r="F85" s="90"/>
      <c r="G85" s="90"/>
      <c r="H85" s="90"/>
      <c r="I85" s="87"/>
      <c r="J85" s="88"/>
      <c r="K85" s="304">
        <v>0.05</v>
      </c>
      <c r="L85" s="857">
        <f>N79*K85</f>
        <v>1464.1108418009462</v>
      </c>
      <c r="M85" s="858"/>
      <c r="N85" s="51"/>
    </row>
    <row r="86" spans="1:14" ht="15.75" thickBot="1">
      <c r="B86" s="91" t="s">
        <v>974</v>
      </c>
      <c r="C86" s="92"/>
      <c r="D86" s="92"/>
      <c r="E86" s="92"/>
      <c r="F86" s="92"/>
      <c r="G86" s="92"/>
      <c r="H86" s="92"/>
      <c r="I86" s="93"/>
      <c r="J86" s="94"/>
      <c r="K86" s="305">
        <v>0.05</v>
      </c>
      <c r="L86" s="859">
        <f>N79*K86</f>
        <v>1464.1108418009462</v>
      </c>
      <c r="M86" s="860"/>
      <c r="N86" s="51"/>
    </row>
    <row r="87" spans="1:14" ht="15.75" thickBot="1">
      <c r="B87" s="822" t="s">
        <v>953</v>
      </c>
      <c r="C87" s="823"/>
      <c r="D87" s="823"/>
      <c r="E87" s="823"/>
      <c r="F87" s="823"/>
      <c r="G87" s="823"/>
      <c r="H87" s="823"/>
      <c r="I87" s="823"/>
      <c r="J87" s="823"/>
      <c r="K87" s="823"/>
      <c r="L87" s="823"/>
      <c r="M87" s="824"/>
      <c r="N87" s="52">
        <f>L84+L85+L86</f>
        <v>8784.6650508056773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38066.881886824602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119</v>
      </c>
      <c r="B36" s="871" t="str">
        <f>VLOOKUP(A36,EQUIPOS!A6:D154,3,FALSE)</f>
        <v xml:space="preserve">Bomba de concreto, Producción: 30 m3/h, POTENCIA: 67 HP, MAX PRESION DE CONCRETO: 1150 PSI
</v>
      </c>
      <c r="C36" s="872"/>
      <c r="D36" s="872"/>
      <c r="E36" s="872"/>
      <c r="F36" s="872"/>
      <c r="G36" s="872"/>
      <c r="H36" s="873"/>
      <c r="I36" s="267"/>
      <c r="J36" s="268"/>
      <c r="K36" s="269">
        <f>VLOOKUP(A36,EQUIPOS!A6:D163,4,FALSE)</f>
        <v>46377.731885021727</v>
      </c>
      <c r="L36" s="270"/>
      <c r="M36" s="336">
        <v>100</v>
      </c>
      <c r="N36" s="272">
        <f>K36/M36</f>
        <v>463.77731885021728</v>
      </c>
    </row>
    <row r="37" spans="1:14">
      <c r="A37" s="113" t="s">
        <v>138</v>
      </c>
      <c r="B37" s="871" t="str">
        <f>VLOOKUP(A37,EQUIPOS!A7:D154,3,FALSE)</f>
        <v>Camioneta D-300</v>
      </c>
      <c r="C37" s="872"/>
      <c r="D37" s="872"/>
      <c r="E37" s="872"/>
      <c r="F37" s="872"/>
      <c r="G37" s="872"/>
      <c r="H37" s="873"/>
      <c r="I37" s="421"/>
      <c r="J37" s="422"/>
      <c r="K37" s="269">
        <f>VLOOKUP(A37,EQUIPOS!A7:D164,4,FALSE)</f>
        <v>52303.855113541314</v>
      </c>
      <c r="L37" s="335"/>
      <c r="M37" s="336">
        <v>1000</v>
      </c>
      <c r="N37" s="272">
        <f>K37/M37</f>
        <v>52.303855113541317</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4.0401280451800998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520.12130200893876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451778.54843592236</v>
      </c>
      <c r="N48" s="272">
        <f>K48*M48</f>
        <v>45177.854843592242</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3299.8088004722717</v>
      </c>
      <c r="N49" s="272">
        <f>K49*M49</f>
        <v>3629.7896805194991</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5882.5098761086629</v>
      </c>
      <c r="N50" s="272">
        <f>K50*M50</f>
        <v>5882.5098761086629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54690.154400220403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404.01280451800994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55614.288506747354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11122.857701349472</v>
      </c>
      <c r="M84" s="858"/>
      <c r="N84" s="51"/>
    </row>
    <row r="85" spans="1:14">
      <c r="B85" s="89" t="s">
        <v>973</v>
      </c>
      <c r="C85" s="90"/>
      <c r="D85" s="90"/>
      <c r="E85" s="90"/>
      <c r="F85" s="90"/>
      <c r="G85" s="90"/>
      <c r="H85" s="90"/>
      <c r="I85" s="87"/>
      <c r="J85" s="88"/>
      <c r="K85" s="304">
        <v>0.05</v>
      </c>
      <c r="L85" s="857">
        <f>N79*K85</f>
        <v>2780.7144253373681</v>
      </c>
      <c r="M85" s="858"/>
      <c r="N85" s="51"/>
    </row>
    <row r="86" spans="1:14" ht="15.75" thickBot="1">
      <c r="B86" s="91" t="s">
        <v>974</v>
      </c>
      <c r="C86" s="92"/>
      <c r="D86" s="92"/>
      <c r="E86" s="92"/>
      <c r="F86" s="92"/>
      <c r="G86" s="92"/>
      <c r="H86" s="92"/>
      <c r="I86" s="93"/>
      <c r="J86" s="94"/>
      <c r="K86" s="305">
        <v>0.05</v>
      </c>
      <c r="L86" s="859">
        <f>N79*K86</f>
        <v>2780.7144253373681</v>
      </c>
      <c r="M86" s="860"/>
      <c r="N86" s="51"/>
    </row>
    <row r="87" spans="1:14" ht="15.75" thickBot="1">
      <c r="B87" s="822" t="s">
        <v>953</v>
      </c>
      <c r="C87" s="823"/>
      <c r="D87" s="823"/>
      <c r="E87" s="823"/>
      <c r="F87" s="823"/>
      <c r="G87" s="823"/>
      <c r="H87" s="823"/>
      <c r="I87" s="823"/>
      <c r="J87" s="823"/>
      <c r="K87" s="823"/>
      <c r="L87" s="823"/>
      <c r="M87" s="824"/>
      <c r="N87" s="52">
        <f>L84+L85+L86</f>
        <v>16684.286552024209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72298.575058771559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270.65500000000003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192028.56213420146</v>
      </c>
      <c r="N48" s="272">
        <f>K48*M48</f>
        <v>96014.281067100732</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21624.838078175839</v>
      </c>
      <c r="N49" s="272">
        <f>K49*M49</f>
        <v>21624.838078175839</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117639.11914527658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5413.1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123322.87414527658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24664.574829055317</v>
      </c>
      <c r="M84" s="858"/>
      <c r="N84" s="51"/>
    </row>
    <row r="85" spans="1:14">
      <c r="B85" s="89" t="s">
        <v>973</v>
      </c>
      <c r="C85" s="90"/>
      <c r="D85" s="90"/>
      <c r="E85" s="90"/>
      <c r="F85" s="90"/>
      <c r="G85" s="90"/>
      <c r="H85" s="90"/>
      <c r="I85" s="87"/>
      <c r="J85" s="88"/>
      <c r="K85" s="304">
        <v>0.05</v>
      </c>
      <c r="L85" s="857">
        <f>N79*K85</f>
        <v>6166.1437072638291</v>
      </c>
      <c r="M85" s="858"/>
      <c r="N85" s="51"/>
    </row>
    <row r="86" spans="1:14" ht="15.75" thickBot="1">
      <c r="B86" s="91" t="s">
        <v>974</v>
      </c>
      <c r="C86" s="92"/>
      <c r="D86" s="92"/>
      <c r="E86" s="92"/>
      <c r="F86" s="92"/>
      <c r="G86" s="92"/>
      <c r="H86" s="92"/>
      <c r="I86" s="93"/>
      <c r="J86" s="94"/>
      <c r="K86" s="305">
        <v>0.05</v>
      </c>
      <c r="L86" s="859">
        <f>N79*K86</f>
        <v>6166.1437072638291</v>
      </c>
      <c r="M86" s="860"/>
      <c r="N86" s="51"/>
    </row>
    <row r="87" spans="1:14" ht="15.75" thickBot="1">
      <c r="B87" s="822" t="s">
        <v>953</v>
      </c>
      <c r="C87" s="823"/>
      <c r="D87" s="823"/>
      <c r="E87" s="823"/>
      <c r="F87" s="823"/>
      <c r="G87" s="823"/>
      <c r="H87" s="823"/>
      <c r="I87" s="823"/>
      <c r="J87" s="823"/>
      <c r="K87" s="823"/>
      <c r="L87" s="823"/>
      <c r="M87" s="824"/>
      <c r="N87" s="52">
        <f>L84+L85+L86</f>
        <v>36996.862243582975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160319.73638885957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N76*M41</f>
        <v>90218.333333333343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16218.628558631881</v>
      </c>
      <c r="N48" s="272">
        <f>K48*M48</f>
        <v>17840491.41449507</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2" t="s">
        <v>953</v>
      </c>
      <c r="C54" s="823"/>
      <c r="D54" s="823"/>
      <c r="E54" s="823"/>
      <c r="F54" s="823"/>
      <c r="G54" s="823"/>
      <c r="H54" s="823"/>
      <c r="I54" s="823"/>
      <c r="J54" s="823"/>
      <c r="K54" s="823"/>
      <c r="L54" s="823"/>
      <c r="M54" s="824"/>
      <c r="N54" s="394">
        <f>SUM(N48:N53)</f>
        <v>17840491.41449507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2"/>
      <c r="M64" s="993"/>
      <c r="N64" s="485"/>
    </row>
    <row r="65" spans="1:15" ht="15.75" thickBot="1">
      <c r="B65" s="822" t="s">
        <v>953</v>
      </c>
      <c r="C65" s="823"/>
      <c r="D65" s="823"/>
      <c r="E65" s="823"/>
      <c r="F65" s="823"/>
      <c r="G65" s="823"/>
      <c r="H65" s="823"/>
      <c r="I65" s="823"/>
      <c r="J65" s="823"/>
      <c r="K65" s="823"/>
      <c r="L65" s="823"/>
      <c r="M65" s="824"/>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976"/>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4"/>
      <c r="C75" s="995"/>
      <c r="D75" s="995"/>
      <c r="E75" s="995"/>
      <c r="F75" s="995"/>
      <c r="G75" s="995"/>
      <c r="H75" s="995"/>
      <c r="I75" s="169"/>
      <c r="J75" s="169"/>
      <c r="K75" s="169"/>
      <c r="L75" s="996"/>
      <c r="M75" s="997"/>
      <c r="N75" s="45"/>
    </row>
    <row r="76" spans="1:15" ht="15.75" thickBot="1">
      <c r="B76" s="822" t="s">
        <v>953</v>
      </c>
      <c r="C76" s="823"/>
      <c r="D76" s="823"/>
      <c r="E76" s="823"/>
      <c r="F76" s="823"/>
      <c r="G76" s="823"/>
      <c r="H76" s="823"/>
      <c r="I76" s="823"/>
      <c r="J76" s="823"/>
      <c r="K76" s="823"/>
      <c r="L76" s="823"/>
      <c r="M76" s="824"/>
      <c r="N76" s="301">
        <f>SUM(N70:N75)</f>
        <v>1804366.6666666667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19735076.41449507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3947015.2828990142</v>
      </c>
      <c r="M83" s="858"/>
      <c r="N83" s="51"/>
    </row>
    <row r="84" spans="1:14">
      <c r="B84" s="89" t="s">
        <v>973</v>
      </c>
      <c r="C84" s="90"/>
      <c r="D84" s="90"/>
      <c r="E84" s="90"/>
      <c r="F84" s="90"/>
      <c r="G84" s="90"/>
      <c r="H84" s="90"/>
      <c r="I84" s="87"/>
      <c r="J84" s="88"/>
      <c r="K84" s="304">
        <v>0.05</v>
      </c>
      <c r="L84" s="857">
        <f>N78*K84</f>
        <v>986753.82072475355</v>
      </c>
      <c r="M84" s="858"/>
      <c r="N84" s="51"/>
    </row>
    <row r="85" spans="1:14" ht="15.75" thickBot="1">
      <c r="B85" s="91" t="s">
        <v>974</v>
      </c>
      <c r="C85" s="92"/>
      <c r="D85" s="92"/>
      <c r="E85" s="92"/>
      <c r="F85" s="92"/>
      <c r="G85" s="92"/>
      <c r="H85" s="92"/>
      <c r="I85" s="93"/>
      <c r="J85" s="94"/>
      <c r="K85" s="305">
        <v>0.05</v>
      </c>
      <c r="L85" s="859">
        <f>N78*K85</f>
        <v>986753.82072475355</v>
      </c>
      <c r="M85" s="860"/>
      <c r="N85" s="51"/>
    </row>
    <row r="86" spans="1:14" ht="15.75" thickBot="1">
      <c r="B86" s="822" t="s">
        <v>953</v>
      </c>
      <c r="C86" s="823"/>
      <c r="D86" s="823"/>
      <c r="E86" s="823"/>
      <c r="F86" s="823"/>
      <c r="G86" s="823"/>
      <c r="H86" s="823"/>
      <c r="I86" s="823"/>
      <c r="J86" s="823"/>
      <c r="K86" s="823"/>
      <c r="L86" s="823"/>
      <c r="M86" s="824"/>
      <c r="N86" s="52">
        <f>L83+L84+L85</f>
        <v>5920522.924348521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25655599.338843592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71" t="s">
        <v>373</v>
      </c>
      <c r="B36" s="871" t="str">
        <f>VLOOKUP(A36,EQUIPOS!A6:D154,3,FALSE)</f>
        <v>Volqueta 6 m3</v>
      </c>
      <c r="C36" s="872"/>
      <c r="D36" s="872"/>
      <c r="E36" s="872"/>
      <c r="F36" s="872"/>
      <c r="G36" s="872"/>
      <c r="H36" s="873"/>
      <c r="I36" s="267"/>
      <c r="J36" s="268"/>
      <c r="K36" s="269">
        <f>VLOOKUP(A36,EQUIPOS!A6:D161,4,FALSE)</f>
        <v>61910.685644599929</v>
      </c>
      <c r="L36" s="270"/>
      <c r="M36" s="455">
        <v>81</v>
      </c>
      <c r="N36" s="272">
        <f>K36/M36</f>
        <v>764.32945240246829</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764.32945240246829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764.32945240246829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152.86589048049368</v>
      </c>
      <c r="M83" s="858"/>
      <c r="N83" s="51"/>
    </row>
    <row r="84" spans="1:14">
      <c r="B84" s="89" t="s">
        <v>973</v>
      </c>
      <c r="C84" s="90"/>
      <c r="D84" s="90"/>
      <c r="E84" s="90"/>
      <c r="F84" s="90"/>
      <c r="G84" s="90"/>
      <c r="H84" s="90"/>
      <c r="I84" s="87"/>
      <c r="J84" s="88"/>
      <c r="K84" s="304">
        <v>0.05</v>
      </c>
      <c r="L84" s="857">
        <f>N78*K84</f>
        <v>38.216472620123419</v>
      </c>
      <c r="M84" s="858"/>
      <c r="N84" s="51"/>
    </row>
    <row r="85" spans="1:14" ht="15.75" thickBot="1">
      <c r="B85" s="91" t="s">
        <v>974</v>
      </c>
      <c r="C85" s="92"/>
      <c r="D85" s="92"/>
      <c r="E85" s="92"/>
      <c r="F85" s="92"/>
      <c r="G85" s="92"/>
      <c r="H85" s="92"/>
      <c r="I85" s="93"/>
      <c r="J85" s="94"/>
      <c r="K85" s="305">
        <v>0.05</v>
      </c>
      <c r="L85" s="859">
        <f>N78*K85</f>
        <v>38.216472620123419</v>
      </c>
      <c r="M85" s="860"/>
      <c r="N85" s="51"/>
    </row>
    <row r="86" spans="1:14" ht="15.75" thickBot="1">
      <c r="B86" s="822" t="s">
        <v>953</v>
      </c>
      <c r="C86" s="823"/>
      <c r="D86" s="823"/>
      <c r="E86" s="823"/>
      <c r="F86" s="823"/>
      <c r="G86" s="823"/>
      <c r="H86" s="823"/>
      <c r="I86" s="823"/>
      <c r="J86" s="823"/>
      <c r="K86" s="823"/>
      <c r="L86" s="823"/>
      <c r="M86" s="824"/>
      <c r="N86" s="52">
        <f>L83+L84+L85</f>
        <v>229.29883572074053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993.62828812320879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61910.685644599929</v>
      </c>
      <c r="L36" s="270"/>
      <c r="M36" s="283">
        <v>66</v>
      </c>
      <c r="N36" s="272">
        <f>K36/M36</f>
        <v>938.04069158484742</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938.04069158484742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938.04069158484742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187.6081383169695</v>
      </c>
      <c r="M83" s="858"/>
      <c r="N83" s="51"/>
    </row>
    <row r="84" spans="1:14">
      <c r="B84" s="89" t="s">
        <v>973</v>
      </c>
      <c r="C84" s="90"/>
      <c r="D84" s="90"/>
      <c r="E84" s="90"/>
      <c r="F84" s="90"/>
      <c r="G84" s="90"/>
      <c r="H84" s="90"/>
      <c r="I84" s="87"/>
      <c r="J84" s="88"/>
      <c r="K84" s="304">
        <v>0.05</v>
      </c>
      <c r="L84" s="857">
        <f>N78*K84</f>
        <v>46.902034579242375</v>
      </c>
      <c r="M84" s="858"/>
      <c r="N84" s="51"/>
    </row>
    <row r="85" spans="1:14" ht="15.75" thickBot="1">
      <c r="B85" s="91" t="s">
        <v>974</v>
      </c>
      <c r="C85" s="92"/>
      <c r="D85" s="92"/>
      <c r="E85" s="92"/>
      <c r="F85" s="92"/>
      <c r="G85" s="92"/>
      <c r="H85" s="92"/>
      <c r="I85" s="93"/>
      <c r="J85" s="94"/>
      <c r="K85" s="305">
        <v>0.05</v>
      </c>
      <c r="L85" s="859">
        <f>N78*K85</f>
        <v>46.902034579242375</v>
      </c>
      <c r="M85" s="860"/>
      <c r="N85" s="51"/>
    </row>
    <row r="86" spans="1:14" ht="15.75" thickBot="1">
      <c r="B86" s="822" t="s">
        <v>953</v>
      </c>
      <c r="C86" s="823"/>
      <c r="D86" s="823"/>
      <c r="E86" s="823"/>
      <c r="F86" s="823"/>
      <c r="G86" s="823"/>
      <c r="H86" s="823"/>
      <c r="I86" s="823"/>
      <c r="J86" s="823"/>
      <c r="K86" s="823"/>
      <c r="L86" s="823"/>
      <c r="M86" s="824"/>
      <c r="N86" s="52">
        <f>L83+L84+L85</f>
        <v>281.41220747545424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1219.4528990603017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0" t="s">
        <v>942</v>
      </c>
      <c r="C27" s="1001"/>
      <c r="D27" s="1001"/>
      <c r="E27" s="1001"/>
      <c r="F27" s="1001"/>
      <c r="G27" s="1001"/>
      <c r="H27" s="1001"/>
      <c r="I27" s="1001"/>
      <c r="J27" s="1001"/>
      <c r="K27" s="1001"/>
      <c r="L27" s="1001"/>
      <c r="M27" s="1001"/>
      <c r="N27" s="1002"/>
    </row>
    <row r="28" spans="1:14" ht="15.75" thickBot="1">
      <c r="B28" s="33"/>
      <c r="C28" s="34"/>
      <c r="D28" s="34"/>
      <c r="E28" s="34"/>
      <c r="F28" s="34"/>
      <c r="G28" s="34"/>
      <c r="H28" s="34"/>
      <c r="I28" s="34"/>
      <c r="J28" s="34"/>
      <c r="K28" s="34"/>
      <c r="L28" s="34"/>
      <c r="M28" s="34"/>
      <c r="N28" s="35"/>
    </row>
    <row r="29" spans="1:14" ht="26.25" thickBot="1">
      <c r="B29" s="71" t="s">
        <v>943</v>
      </c>
      <c r="C29" s="1005" t="s">
        <v>944</v>
      </c>
      <c r="D29" s="1006"/>
      <c r="E29" s="1006"/>
      <c r="F29" s="1006"/>
      <c r="G29" s="1006"/>
      <c r="H29" s="1006"/>
      <c r="I29" s="1006"/>
      <c r="J29" s="72"/>
      <c r="K29" s="342" t="s">
        <v>2215</v>
      </c>
      <c r="L29" s="1003" t="s">
        <v>945</v>
      </c>
      <c r="M29" s="1004"/>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61910.685644599929</v>
      </c>
      <c r="L36" s="270"/>
      <c r="M36" s="283">
        <v>66</v>
      </c>
      <c r="N36" s="272">
        <f>K36/M36</f>
        <v>938.04069158484742</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938.04069158484742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938.04069158484742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187.6081383169695</v>
      </c>
      <c r="M83" s="858"/>
      <c r="N83" s="51"/>
    </row>
    <row r="84" spans="1:14">
      <c r="B84" s="89" t="s">
        <v>973</v>
      </c>
      <c r="C84" s="90"/>
      <c r="D84" s="90"/>
      <c r="E84" s="90"/>
      <c r="F84" s="90"/>
      <c r="G84" s="90"/>
      <c r="H84" s="90"/>
      <c r="I84" s="87"/>
      <c r="J84" s="88"/>
      <c r="K84" s="304">
        <v>0.05</v>
      </c>
      <c r="L84" s="857">
        <f>N78*K84</f>
        <v>46.902034579242375</v>
      </c>
      <c r="M84" s="858"/>
      <c r="N84" s="51"/>
    </row>
    <row r="85" spans="1:14" ht="15.75" thickBot="1">
      <c r="B85" s="91" t="s">
        <v>974</v>
      </c>
      <c r="C85" s="92"/>
      <c r="D85" s="92"/>
      <c r="E85" s="92"/>
      <c r="F85" s="92"/>
      <c r="G85" s="92"/>
      <c r="H85" s="92"/>
      <c r="I85" s="93"/>
      <c r="J85" s="94"/>
      <c r="K85" s="305">
        <v>0.05</v>
      </c>
      <c r="L85" s="859">
        <f>N78*K85</f>
        <v>46.902034579242375</v>
      </c>
      <c r="M85" s="860"/>
      <c r="N85" s="51"/>
    </row>
    <row r="86" spans="1:14" ht="15.75" thickBot="1">
      <c r="B86" s="822" t="s">
        <v>953</v>
      </c>
      <c r="C86" s="823"/>
      <c r="D86" s="823"/>
      <c r="E86" s="823"/>
      <c r="F86" s="823"/>
      <c r="G86" s="823"/>
      <c r="H86" s="823"/>
      <c r="I86" s="823"/>
      <c r="J86" s="823"/>
      <c r="K86" s="823"/>
      <c r="L86" s="823"/>
      <c r="M86" s="824"/>
      <c r="N86" s="52">
        <f>L83+L84+L85</f>
        <v>281.41220747545424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1219.4528990603017</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2021-04-21T00:40:51Z</dcterms:modified>
</cp:coreProperties>
</file>