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8F89B1C4-8584-4741-8322-A0FC887FF848}"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08" l="1"/>
  <c r="N41" i="308" s="1"/>
  <c r="N77" i="193"/>
  <c r="N43" i="193" s="1"/>
  <c r="N72" i="227"/>
  <c r="N41" i="227" s="1"/>
  <c r="N76" i="26"/>
  <c r="N42" i="26" s="1"/>
  <c r="N76" i="68"/>
  <c r="N41" i="68" s="1"/>
  <c r="N76" i="84"/>
  <c r="N41" i="84" s="1"/>
  <c r="N76" i="90"/>
  <c r="N41" i="90" s="1"/>
  <c r="N75" i="325"/>
  <c r="N41" i="325" s="1"/>
  <c r="N77" i="329"/>
  <c r="N41" i="329" s="1"/>
  <c r="N43" i="329" s="1"/>
  <c r="N77" i="259"/>
  <c r="N41" i="259" s="1"/>
  <c r="N43" i="259" s="1"/>
  <c r="N83" i="279"/>
  <c r="N46" i="279" s="1"/>
  <c r="N48" i="279" s="1"/>
  <c r="N76" i="56"/>
  <c r="N42" i="56" s="1"/>
  <c r="N43" i="56" s="1"/>
  <c r="N76" i="67"/>
  <c r="N41" i="67" s="1"/>
  <c r="N75" i="75"/>
  <c r="N41" i="75" s="1"/>
  <c r="N76" i="80"/>
  <c r="N41" i="80" s="1"/>
  <c r="N76" i="86"/>
  <c r="N41" i="86" s="1"/>
  <c r="N76" i="102"/>
  <c r="N41" i="102" s="1"/>
  <c r="N43" i="102" s="1"/>
  <c r="N80" i="164"/>
  <c r="N46" i="164" s="1"/>
  <c r="N83" i="165"/>
  <c r="N49" i="165" s="1"/>
  <c r="N81" i="170"/>
  <c r="N47" i="170" s="1"/>
  <c r="N81" i="176"/>
  <c r="N47" i="176" s="1"/>
  <c r="N81" i="171"/>
  <c r="N47" i="171" s="1"/>
  <c r="N81" i="178"/>
  <c r="N47" i="178" s="1"/>
  <c r="N80" i="179"/>
  <c r="N46" i="179" s="1"/>
  <c r="N80" i="180"/>
  <c r="N46" i="180" s="1"/>
  <c r="N48" i="180" s="1"/>
  <c r="N80" i="177"/>
  <c r="N46" i="177" s="1"/>
  <c r="N48" i="177" s="1"/>
  <c r="N80" i="181"/>
  <c r="N46" i="181" s="1"/>
  <c r="N80" i="183"/>
  <c r="N46" i="183" s="1"/>
  <c r="N80" i="184"/>
  <c r="N46" i="184" s="1"/>
  <c r="N81" i="185"/>
  <c r="N47" i="185" s="1"/>
  <c r="N81" i="186"/>
  <c r="N47" i="186" s="1"/>
  <c r="N80" i="188"/>
  <c r="N46" i="188" s="1"/>
  <c r="N81" i="187"/>
  <c r="N47" i="187" s="1"/>
  <c r="N49" i="187" s="1"/>
  <c r="N77" i="233"/>
  <c r="N41" i="233" s="1"/>
  <c r="N43" i="233" s="1"/>
  <c r="N76" i="243"/>
  <c r="N40" i="243" s="1"/>
  <c r="N42" i="243" s="1"/>
  <c r="N75" i="283"/>
  <c r="N41" i="283" s="1"/>
  <c r="N77" i="337"/>
  <c r="N41" i="337" s="1"/>
  <c r="N87" i="246"/>
  <c r="N45" i="246" s="1"/>
  <c r="N81" i="280"/>
  <c r="N44" i="280" s="1"/>
  <c r="N46" i="280" s="1"/>
  <c r="N43" i="31"/>
  <c r="N76" i="63"/>
  <c r="N41" i="63" s="1"/>
  <c r="N43" i="63" s="1"/>
  <c r="N78" i="63" s="1"/>
  <c r="L83" i="63" s="1"/>
  <c r="N76" i="95"/>
  <c r="N41" i="95" s="1"/>
  <c r="N43" i="95" s="1"/>
  <c r="N76" i="97"/>
  <c r="N41" i="97" s="1"/>
  <c r="N43" i="97" s="1"/>
  <c r="N76" i="99"/>
  <c r="N41" i="99" s="1"/>
  <c r="N76" i="103"/>
  <c r="N41" i="103" s="1"/>
  <c r="N43" i="103" s="1"/>
  <c r="N81" i="154"/>
  <c r="N47" i="154" s="1"/>
  <c r="N77" i="258"/>
  <c r="N41" i="258" s="1"/>
  <c r="N75" i="286"/>
  <c r="N41" i="286" s="1"/>
  <c r="N43" i="286" s="1"/>
  <c r="N75" i="291"/>
  <c r="N41" i="291" s="1"/>
  <c r="N43" i="291" s="1"/>
  <c r="N75" i="302"/>
  <c r="N41" i="302" s="1"/>
  <c r="N43" i="302" s="1"/>
  <c r="N77" i="323"/>
  <c r="N79" i="323" s="1"/>
  <c r="L85" i="323" s="1"/>
  <c r="N77" i="328"/>
  <c r="N41" i="328" s="1"/>
  <c r="N43" i="328" s="1"/>
  <c r="N77" i="333"/>
  <c r="N41" i="333" s="1"/>
  <c r="N43" i="333" s="1"/>
  <c r="N77" i="362"/>
  <c r="N41" i="362" s="1"/>
  <c r="N61" i="221"/>
  <c r="N53" i="325"/>
  <c r="N76" i="65"/>
  <c r="N41" i="65" s="1"/>
  <c r="N43" i="65" s="1"/>
  <c r="N78" i="65" s="1"/>
  <c r="L85" i="65" s="1"/>
  <c r="N76" i="92"/>
  <c r="N41" i="92" s="1"/>
  <c r="N43" i="92" s="1"/>
  <c r="N76" i="96"/>
  <c r="N41" i="96" s="1"/>
  <c r="N43" i="96" s="1"/>
  <c r="N76" i="98"/>
  <c r="N41" i="98" s="1"/>
  <c r="N76" i="101"/>
  <c r="N41" i="101" s="1"/>
  <c r="N43" i="101" s="1"/>
  <c r="N76" i="107"/>
  <c r="N41" i="107" s="1"/>
  <c r="N75" i="133"/>
  <c r="N41" i="133" s="1"/>
  <c r="N43" i="133" s="1"/>
  <c r="N76" i="134"/>
  <c r="N41" i="134" s="1"/>
  <c r="N76" i="135"/>
  <c r="N41" i="135" s="1"/>
  <c r="N43" i="135" s="1"/>
  <c r="N76" i="136"/>
  <c r="N41" i="136" s="1"/>
  <c r="N43" i="136" s="1"/>
  <c r="N76" i="137"/>
  <c r="N41" i="137" s="1"/>
  <c r="N76" i="144"/>
  <c r="N41" i="144" s="1"/>
  <c r="N84" i="220"/>
  <c r="N46" i="220" s="1"/>
  <c r="N48" i="220" s="1"/>
  <c r="N83" i="221"/>
  <c r="N46" i="221" s="1"/>
  <c r="N76" i="242"/>
  <c r="N40" i="242" s="1"/>
  <c r="N42" i="242" s="1"/>
  <c r="N78" i="273"/>
  <c r="N41" i="273" s="1"/>
  <c r="N81" i="282"/>
  <c r="N44" i="282" s="1"/>
  <c r="N46" i="282" s="1"/>
  <c r="N75" i="289"/>
  <c r="N41" i="289" s="1"/>
  <c r="N43" i="289" s="1"/>
  <c r="N77" i="289" s="1"/>
  <c r="L84" i="289" s="1"/>
  <c r="N75" i="293"/>
  <c r="N41" i="293" s="1"/>
  <c r="N43" i="293" s="1"/>
  <c r="N77" i="295"/>
  <c r="N41" i="295" s="1"/>
  <c r="N43" i="295" s="1"/>
  <c r="N43" i="306"/>
  <c r="N76" i="19"/>
  <c r="N42" i="19" s="1"/>
  <c r="N43" i="19" s="1"/>
  <c r="N43" i="22"/>
  <c r="N76" i="24"/>
  <c r="N42" i="24" s="1"/>
  <c r="N43" i="24" s="1"/>
  <c r="N76" i="25"/>
  <c r="N42" i="25" s="1"/>
  <c r="N43" i="25" s="1"/>
  <c r="N43" i="50"/>
  <c r="N76" i="61"/>
  <c r="N42" i="61" s="1"/>
  <c r="N76" i="64"/>
  <c r="N41" i="64" s="1"/>
  <c r="N43" i="64" s="1"/>
  <c r="N75" i="72"/>
  <c r="N41" i="72" s="1"/>
  <c r="N75" i="74"/>
  <c r="N41" i="74" s="1"/>
  <c r="N43" i="74" s="1"/>
  <c r="N77" i="74" s="1"/>
  <c r="L84" i="74" s="1"/>
  <c r="N76" i="79"/>
  <c r="N41" i="79" s="1"/>
  <c r="N76" i="81"/>
  <c r="N41" i="81" s="1"/>
  <c r="N43" i="81" s="1"/>
  <c r="N76" i="83"/>
  <c r="N41" i="83" s="1"/>
  <c r="N43" i="83" s="1"/>
  <c r="N76" i="85"/>
  <c r="N41" i="85" s="1"/>
  <c r="N76" i="87"/>
  <c r="N41" i="87" s="1"/>
  <c r="N76" i="89"/>
  <c r="N41" i="89" s="1"/>
  <c r="N43" i="89" s="1"/>
  <c r="N76" i="91"/>
  <c r="N41" i="91" s="1"/>
  <c r="N76" i="100"/>
  <c r="N41" i="100" s="1"/>
  <c r="N43" i="100" s="1"/>
  <c r="N76" i="106"/>
  <c r="N41" i="106" s="1"/>
  <c r="N80" i="160"/>
  <c r="N46" i="160" s="1"/>
  <c r="N48" i="160" s="1"/>
  <c r="N78" i="232"/>
  <c r="N41" i="232" s="1"/>
  <c r="N43" i="232" s="1"/>
  <c r="N76" i="234"/>
  <c r="N40" i="234" s="1"/>
  <c r="N42" i="234" s="1"/>
  <c r="N79" i="244"/>
  <c r="N45" i="244" s="1"/>
  <c r="N47" i="244" s="1"/>
  <c r="N77" i="250"/>
  <c r="N41" i="250" s="1"/>
  <c r="N43" i="250" s="1"/>
  <c r="N79" i="250" s="1"/>
  <c r="N77" i="254"/>
  <c r="N41" i="254" s="1"/>
  <c r="N91" i="260"/>
  <c r="N47" i="260" s="1"/>
  <c r="N49" i="260" s="1"/>
  <c r="N81" i="266"/>
  <c r="N41" i="266" s="1"/>
  <c r="N43" i="267"/>
  <c r="N78" i="272"/>
  <c r="N41" i="272" s="1"/>
  <c r="N43" i="272" s="1"/>
  <c r="N75" i="290"/>
  <c r="N41" i="290" s="1"/>
  <c r="N43" i="290" s="1"/>
  <c r="N77" i="294"/>
  <c r="N41" i="294" s="1"/>
  <c r="N75" i="299"/>
  <c r="N41" i="299" s="1"/>
  <c r="N43" i="299" s="1"/>
  <c r="N77" i="321"/>
  <c r="N77" i="342"/>
  <c r="N41" i="342" s="1"/>
  <c r="N43" i="342" s="1"/>
  <c r="N77" i="347"/>
  <c r="N41" i="347" s="1"/>
  <c r="N43" i="347" s="1"/>
  <c r="N77" i="364"/>
  <c r="N41" i="364" s="1"/>
  <c r="N43" i="364" s="1"/>
  <c r="N73" i="229"/>
  <c r="N40" i="229" s="1"/>
  <c r="N42" i="229" s="1"/>
  <c r="N77" i="262"/>
  <c r="N41" i="262" s="1"/>
  <c r="N43" i="262" s="1"/>
  <c r="N78" i="270"/>
  <c r="N41" i="270" s="1"/>
  <c r="N78" i="271"/>
  <c r="N41" i="271" s="1"/>
  <c r="N43" i="271" s="1"/>
  <c r="N77" i="334"/>
  <c r="N41" i="334" s="1"/>
  <c r="N77" i="348"/>
  <c r="N41" i="348" s="1"/>
  <c r="N43" i="348" s="1"/>
  <c r="N77" i="354"/>
  <c r="N41" i="354" s="1"/>
  <c r="N43" i="354" s="1"/>
  <c r="N77" i="363"/>
  <c r="N41" i="363" s="1"/>
  <c r="N43" i="363" s="1"/>
  <c r="N77" i="365"/>
  <c r="N41" i="365" s="1"/>
  <c r="N43" i="365" s="1"/>
  <c r="N75" i="292"/>
  <c r="N41" i="292" s="1"/>
  <c r="N43" i="292" s="1"/>
  <c r="N76" i="146"/>
  <c r="N41" i="146"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4" i="67" s="1"/>
  <c r="I70" i="67"/>
  <c r="I71" i="67"/>
  <c r="N43" i="68"/>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I70" i="96"/>
  <c r="I71" i="96"/>
  <c r="N43" i="106"/>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0"/>
  <c r="N49" i="171"/>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8"/>
  <c r="N43" i="107"/>
  <c r="N43" i="108"/>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76"/>
  <c r="N49" i="178"/>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5"/>
  <c r="N43" i="266"/>
  <c r="N81" i="268"/>
  <c r="N41" i="268" s="1"/>
  <c r="N43" i="268" s="1"/>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81" i="50" l="1"/>
  <c r="L87" i="50" s="1"/>
  <c r="L85" i="67"/>
  <c r="N78" i="34"/>
  <c r="L83" i="34" s="1"/>
  <c r="N78" i="42"/>
  <c r="L85" i="42" s="1"/>
  <c r="L84" i="208"/>
  <c r="N78" i="31"/>
  <c r="L83" i="31" s="1"/>
  <c r="N93" i="260"/>
  <c r="L99" i="260" s="1"/>
  <c r="N79" i="333"/>
  <c r="L84" i="333" s="1"/>
  <c r="L83" i="51"/>
  <c r="L84" i="65"/>
  <c r="L83" i="78"/>
  <c r="L84" i="78"/>
  <c r="L84" i="226"/>
  <c r="N79" i="306"/>
  <c r="L86" i="306" s="1"/>
  <c r="N81" i="248"/>
  <c r="N43" i="248" s="1"/>
  <c r="N45" i="248" s="1"/>
  <c r="N83" i="248" s="1"/>
  <c r="L88" i="248" s="1"/>
  <c r="L84" i="63"/>
  <c r="N78" i="39"/>
  <c r="L85" i="39" s="1"/>
  <c r="N78" i="43"/>
  <c r="L85" i="43" s="1"/>
  <c r="L83" i="67"/>
  <c r="N86" i="67" s="1"/>
  <c r="N88" i="67" s="1"/>
  <c r="D58" i="5" s="1"/>
  <c r="L86" i="323"/>
  <c r="L82" i="289"/>
  <c r="N78" i="25"/>
  <c r="L85" i="25" s="1"/>
  <c r="N78" i="37"/>
  <c r="L85" i="37" s="1"/>
  <c r="N78" i="21"/>
  <c r="L85" i="21" s="1"/>
  <c r="L83" i="7"/>
  <c r="L83" i="47"/>
  <c r="L82" i="74"/>
  <c r="L86" i="253"/>
  <c r="L84" i="253"/>
  <c r="L85" i="51"/>
  <c r="N86" i="51" s="1"/>
  <c r="N88" i="51" s="1"/>
  <c r="D43" i="5" s="1"/>
  <c r="L83" i="65"/>
  <c r="L83" i="74"/>
  <c r="N79" i="364"/>
  <c r="L84" i="364" s="1"/>
  <c r="L83" i="289"/>
  <c r="N79" i="356"/>
  <c r="N80" i="275"/>
  <c r="L85" i="275" s="1"/>
  <c r="L85" i="46"/>
  <c r="L83" i="46"/>
  <c r="N78" i="38"/>
  <c r="L85" i="38" s="1"/>
  <c r="L85" i="63"/>
  <c r="L82" i="72"/>
  <c r="N79" i="363"/>
  <c r="L86"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L58" i="147"/>
  <c r="N58" i="147" s="1"/>
  <c r="N64" i="147" s="1"/>
  <c r="N78"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5" i="7"/>
  <c r="L84" i="46"/>
  <c r="N86" i="46" s="1"/>
  <c r="N88" i="46" s="1"/>
  <c r="D38" i="5" s="1"/>
  <c r="L86" i="50"/>
  <c r="L84" i="339"/>
  <c r="N83" i="282"/>
  <c r="L89" i="282" s="1"/>
  <c r="N79" i="256"/>
  <c r="L84" i="256" s="1"/>
  <c r="N78" i="35"/>
  <c r="N77" i="284"/>
  <c r="L84" i="284" s="1"/>
  <c r="L88" i="218"/>
  <c r="L85" i="253"/>
  <c r="N78" i="33"/>
  <c r="L83" i="33" s="1"/>
  <c r="L84" i="64"/>
  <c r="N78" i="53"/>
  <c r="L85" i="53" s="1"/>
  <c r="L84" i="348"/>
  <c r="L86" i="328"/>
  <c r="N80" i="272"/>
  <c r="L85" i="272" s="1"/>
  <c r="N79" i="257"/>
  <c r="L86" i="257" s="1"/>
  <c r="L85" i="32"/>
  <c r="L84" i="31"/>
  <c r="L84" i="32"/>
  <c r="N74" i="227"/>
  <c r="L79" i="227" s="1"/>
  <c r="N69" i="188"/>
  <c r="N82" i="188" s="1"/>
  <c r="L87" i="188" s="1"/>
  <c r="N69" i="160"/>
  <c r="N82" i="160" s="1"/>
  <c r="N70" i="154"/>
  <c r="N83" i="154" s="1"/>
  <c r="L88" i="154" s="1"/>
  <c r="N79" i="261"/>
  <c r="L84" i="261" s="1"/>
  <c r="L82" i="305"/>
  <c r="L83" i="305"/>
  <c r="L87" i="281"/>
  <c r="N78" i="243"/>
  <c r="L83" i="243" s="1"/>
  <c r="N82" i="217"/>
  <c r="L89" i="217" s="1"/>
  <c r="N70" i="185"/>
  <c r="N83" i="185" s="1"/>
  <c r="L90" i="185" s="1"/>
  <c r="L85" i="128"/>
  <c r="L85" i="92"/>
  <c r="L84" i="306"/>
  <c r="N77" i="301"/>
  <c r="L82" i="301" s="1"/>
  <c r="N78" i="231"/>
  <c r="L84" i="231" s="1"/>
  <c r="N74" i="246"/>
  <c r="N89" i="246" s="1"/>
  <c r="N79" i="332"/>
  <c r="L84"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3" i="92"/>
  <c r="L86" i="360"/>
  <c r="L86" i="348"/>
  <c r="L85" i="131"/>
  <c r="N78" i="79"/>
  <c r="L83" i="79" s="1"/>
  <c r="N78" i="68"/>
  <c r="L84" i="130"/>
  <c r="L85" i="208"/>
  <c r="N86" i="208" s="1"/>
  <c r="N88" i="208" s="1"/>
  <c r="D119" i="5" s="1"/>
  <c r="N79" i="342"/>
  <c r="L85" i="342" s="1"/>
  <c r="N78" i="40"/>
  <c r="L84" i="40" s="1"/>
  <c r="L83" i="105"/>
  <c r="N77" i="309"/>
  <c r="L84" i="309" s="1"/>
  <c r="L87" i="277"/>
  <c r="L86" i="277"/>
  <c r="L85" i="250"/>
  <c r="L84" i="250"/>
  <c r="N69" i="181"/>
  <c r="N82" i="181" s="1"/>
  <c r="L89" i="181" s="1"/>
  <c r="N77" i="290"/>
  <c r="L84" i="290" s="1"/>
  <c r="N78" i="45"/>
  <c r="L85" i="45" s="1"/>
  <c r="N78" i="36"/>
  <c r="N80" i="274"/>
  <c r="L86" i="274" s="1"/>
  <c r="N79" i="259"/>
  <c r="L84" i="259" s="1"/>
  <c r="N78" i="143"/>
  <c r="L84" i="143" s="1"/>
  <c r="N78" i="90"/>
  <c r="L85" i="90" s="1"/>
  <c r="N78" i="144"/>
  <c r="L85" i="144"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3" i="42"/>
  <c r="L88" i="50"/>
  <c r="L84" i="57"/>
  <c r="L86" i="365"/>
  <c r="L86" i="347"/>
  <c r="L85" i="371"/>
  <c r="L86" i="343"/>
  <c r="L86" i="321"/>
  <c r="L85" i="328"/>
  <c r="L84" i="323"/>
  <c r="L86" i="250"/>
  <c r="L85" i="224"/>
  <c r="L84" i="132"/>
  <c r="L83" i="131"/>
  <c r="L83" i="127"/>
  <c r="L83" i="129"/>
  <c r="L84" i="129"/>
  <c r="L85" i="129"/>
  <c r="L84" i="52"/>
  <c r="L85" i="52"/>
  <c r="L83" i="52"/>
  <c r="L84" i="365"/>
  <c r="N79" i="337"/>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69" i="183" l="1"/>
  <c r="N82" i="183" s="1"/>
  <c r="L88" i="183" s="1"/>
  <c r="L98" i="260"/>
  <c r="N87" i="253"/>
  <c r="N89" i="253" s="1"/>
  <c r="D213" i="5" s="1"/>
  <c r="N69" i="184"/>
  <c r="N82" i="184" s="1"/>
  <c r="L88" i="184" s="1"/>
  <c r="N85" i="78"/>
  <c r="N87" i="78" s="1"/>
  <c r="D69" i="5" s="1"/>
  <c r="L83" i="38"/>
  <c r="L100" i="260"/>
  <c r="L85" i="306"/>
  <c r="L85" i="31"/>
  <c r="N85" i="289"/>
  <c r="N87" i="289" s="1"/>
  <c r="D245" i="5" s="1"/>
  <c r="N70" i="176"/>
  <c r="N83" i="176" s="1"/>
  <c r="L88" i="176" s="1"/>
  <c r="N70" i="168"/>
  <c r="N69" i="177"/>
  <c r="N82" i="177" s="1"/>
  <c r="L89" i="177" s="1"/>
  <c r="L84" i="21"/>
  <c r="L83" i="21"/>
  <c r="N86" i="21" s="1"/>
  <c r="N88" i="21" s="1"/>
  <c r="D13" i="5" s="1"/>
  <c r="L86" i="251"/>
  <c r="L85" i="254"/>
  <c r="N70" i="268"/>
  <c r="N83" i="268" s="1"/>
  <c r="L90" i="268" s="1"/>
  <c r="N69" i="172"/>
  <c r="N82" i="172" s="1"/>
  <c r="L88" i="172" s="1"/>
  <c r="N79" i="316"/>
  <c r="N69" i="164"/>
  <c r="N82" i="164" s="1"/>
  <c r="L89" i="164" s="1"/>
  <c r="L85" i="333"/>
  <c r="N86" i="224"/>
  <c r="N88" i="224" s="1"/>
  <c r="D185" i="5" s="1"/>
  <c r="N85" i="74"/>
  <c r="N87" i="74" s="1"/>
  <c r="D65" i="5" s="1"/>
  <c r="N86" i="47"/>
  <c r="N88" i="47" s="1"/>
  <c r="D39" i="5" s="1"/>
  <c r="N87" i="340"/>
  <c r="N89" i="340" s="1"/>
  <c r="D294" i="5" s="1"/>
  <c r="L84" i="30"/>
  <c r="L84" i="43"/>
  <c r="N87" i="339"/>
  <c r="N89" i="339" s="1"/>
  <c r="D292" i="5" s="1"/>
  <c r="L85" i="364"/>
  <c r="N83" i="155"/>
  <c r="L88" i="155" s="1"/>
  <c r="L92" i="221"/>
  <c r="L84" i="363"/>
  <c r="N86" i="7"/>
  <c r="N88" i="7" s="1"/>
  <c r="D3" i="5" s="1"/>
  <c r="N64" i="297"/>
  <c r="N77" i="297" s="1"/>
  <c r="L82" i="297" s="1"/>
  <c r="L86" i="333"/>
  <c r="N86" i="63"/>
  <c r="N88" i="63" s="1"/>
  <c r="D54" i="5" s="1"/>
  <c r="N87" i="321"/>
  <c r="N89" i="321" s="1"/>
  <c r="D277" i="5" s="1"/>
  <c r="N87" i="371"/>
  <c r="N89" i="371" s="1"/>
  <c r="D293" i="5" s="1"/>
  <c r="N86" i="65"/>
  <c r="N88" i="65" s="1"/>
  <c r="D56" i="5" s="1"/>
  <c r="L90" i="282"/>
  <c r="N86" i="124"/>
  <c r="N88" i="124" s="1"/>
  <c r="D113" i="5" s="1"/>
  <c r="N86" i="131"/>
  <c r="N88" i="131" s="1"/>
  <c r="D122" i="5" s="1"/>
  <c r="L83" i="135"/>
  <c r="L83" i="43"/>
  <c r="L83" i="286"/>
  <c r="L83" i="102"/>
  <c r="L85" i="215"/>
  <c r="N87" i="328"/>
  <c r="N89" i="328" s="1"/>
  <c r="D282" i="5" s="1"/>
  <c r="L85" i="27"/>
  <c r="N86" i="130"/>
  <c r="N88" i="130" s="1"/>
  <c r="D121" i="5" s="1"/>
  <c r="N87" i="343"/>
  <c r="N89" i="343" s="1"/>
  <c r="D296" i="5" s="1"/>
  <c r="L84" i="342"/>
  <c r="L84" i="100"/>
  <c r="N86" i="64"/>
  <c r="N88" i="64" s="1"/>
  <c r="D55" i="5" s="1"/>
  <c r="N86" i="58"/>
  <c r="N88" i="58" s="1"/>
  <c r="D49" i="5" s="1"/>
  <c r="L85" i="69"/>
  <c r="L85" i="363"/>
  <c r="L83" i="302"/>
  <c r="L85" i="332"/>
  <c r="L84" i="37"/>
  <c r="L85" i="41"/>
  <c r="L91" i="221"/>
  <c r="L83" i="37"/>
  <c r="L84" i="39"/>
  <c r="L83" i="39"/>
  <c r="N86" i="121"/>
  <c r="N88" i="121" s="1"/>
  <c r="D111" i="5" s="1"/>
  <c r="N86" i="123"/>
  <c r="N88" i="123" s="1"/>
  <c r="D114" i="5" s="1"/>
  <c r="N87" i="327"/>
  <c r="N89" i="327" s="1"/>
  <c r="D281" i="5" s="1"/>
  <c r="N85" i="303"/>
  <c r="N87" i="303" s="1"/>
  <c r="D259" i="5" s="1"/>
  <c r="N72" i="165"/>
  <c r="N85" i="165" s="1"/>
  <c r="L91" i="165" s="1"/>
  <c r="N70" i="171"/>
  <c r="N83" i="171" s="1"/>
  <c r="L90" i="171" s="1"/>
  <c r="L83" i="24"/>
  <c r="L88" i="282"/>
  <c r="N91" i="282" s="1"/>
  <c r="N93" i="282" s="1"/>
  <c r="D239" i="5" s="1"/>
  <c r="L86" i="232"/>
  <c r="L83" i="215"/>
  <c r="N79" i="314"/>
  <c r="N79" i="318"/>
  <c r="N79" i="239"/>
  <c r="L84" i="239" s="1"/>
  <c r="N89" i="50"/>
  <c r="N91" i="50" s="1"/>
  <c r="D42" i="5" s="1"/>
  <c r="L85" i="262"/>
  <c r="L84" i="103"/>
  <c r="L83" i="298"/>
  <c r="L82" i="298"/>
  <c r="L84" i="298"/>
  <c r="L83" i="138"/>
  <c r="L85" i="138"/>
  <c r="L83" i="147"/>
  <c r="L84" i="147"/>
  <c r="L85" i="147"/>
  <c r="L83" i="213"/>
  <c r="L85" i="213"/>
  <c r="L84" i="24"/>
  <c r="L86" i="364"/>
  <c r="N87" i="364" s="1"/>
  <c r="N89" i="364" s="1"/>
  <c r="D314" i="5" s="1"/>
  <c r="L85" i="232"/>
  <c r="L85" i="142"/>
  <c r="L83" i="75"/>
  <c r="L87" i="274"/>
  <c r="L82" i="284"/>
  <c r="L86" i="332"/>
  <c r="N79" i="311"/>
  <c r="L84" i="311" s="1"/>
  <c r="N79" i="315"/>
  <c r="L84" i="315" s="1"/>
  <c r="N79" i="319"/>
  <c r="L84" i="319" s="1"/>
  <c r="L82" i="75"/>
  <c r="N77" i="285"/>
  <c r="L84" i="285" s="1"/>
  <c r="L86" i="240"/>
  <c r="N87" i="323"/>
  <c r="N89" i="323" s="1"/>
  <c r="D279" i="5" s="1"/>
  <c r="N82" i="174"/>
  <c r="L89" i="174" s="1"/>
  <c r="L85" i="135"/>
  <c r="L84" i="251"/>
  <c r="N87" i="251" s="1"/>
  <c r="N89" i="251" s="1"/>
  <c r="D211" i="5" s="1"/>
  <c r="L84" i="25"/>
  <c r="L85" i="240"/>
  <c r="L83" i="25"/>
  <c r="L83" i="30"/>
  <c r="N86" i="30" s="1"/>
  <c r="N88" i="30" s="1"/>
  <c r="D22" i="5" s="1"/>
  <c r="L84" i="27"/>
  <c r="N66" i="294"/>
  <c r="N79" i="294" s="1"/>
  <c r="L85" i="294" s="1"/>
  <c r="N70" i="157"/>
  <c r="N83" i="157" s="1"/>
  <c r="L90" i="157" s="1"/>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6" i="105" s="1"/>
  <c r="N88" i="105" s="1"/>
  <c r="D95" i="5" s="1"/>
  <c r="N85" i="72"/>
  <c r="N87" i="72" s="1"/>
  <c r="D63" i="5" s="1"/>
  <c r="L83" i="284"/>
  <c r="L82" i="286"/>
  <c r="L84" i="102"/>
  <c r="L82" i="325"/>
  <c r="L86" i="254"/>
  <c r="N87" i="254" s="1"/>
  <c r="N89" i="254" s="1"/>
  <c r="D214" i="5" s="1"/>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N86" i="92"/>
  <c r="N88" i="92" s="1"/>
  <c r="D83" i="5" s="1"/>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0"/>
  <c r="L88" i="170"/>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7" i="365"/>
  <c r="N89" i="365" s="1"/>
  <c r="D315"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8" i="164"/>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4" i="297" l="1"/>
  <c r="L89" i="176"/>
  <c r="L90" i="176"/>
  <c r="L87" i="174"/>
  <c r="L87" i="177"/>
  <c r="L88" i="177"/>
  <c r="N87" i="333"/>
  <c r="N89" i="333" s="1"/>
  <c r="D287" i="5" s="1"/>
  <c r="L88" i="268"/>
  <c r="N87" i="238"/>
  <c r="N89" i="238" s="1"/>
  <c r="D198" i="5" s="1"/>
  <c r="N86" i="59"/>
  <c r="N88" i="59" s="1"/>
  <c r="D50" i="5" s="1"/>
  <c r="L82" i="285"/>
  <c r="N86" i="102"/>
  <c r="N88" i="102" s="1"/>
  <c r="D92" i="5" s="1"/>
  <c r="N93" i="221"/>
  <c r="N95" i="221" s="1"/>
  <c r="D184" i="5" s="1"/>
  <c r="L88" i="171"/>
  <c r="L89" i="171"/>
  <c r="L89" i="268"/>
  <c r="N85" i="286"/>
  <c r="N87" i="286" s="1"/>
  <c r="D243" i="5" s="1"/>
  <c r="N86" i="209"/>
  <c r="N88" i="209" s="1"/>
  <c r="D131" i="5" s="1"/>
  <c r="N86" i="26"/>
  <c r="N88" i="26" s="1"/>
  <c r="D18" i="5" s="1"/>
  <c r="N86" i="27"/>
  <c r="N88" i="27" s="1"/>
  <c r="D19" i="5" s="1"/>
  <c r="N86" i="215"/>
  <c r="N88" i="215" s="1"/>
  <c r="D177" i="5" s="1"/>
  <c r="L85" i="319"/>
  <c r="L83" i="60"/>
  <c r="N87" i="332"/>
  <c r="N89" i="332" s="1"/>
  <c r="D286" i="5" s="1"/>
  <c r="N87" i="342"/>
  <c r="N89" i="342" s="1"/>
  <c r="D295" i="5" s="1"/>
  <c r="N86" i="43"/>
  <c r="N88" i="43" s="1"/>
  <c r="D34" i="5" s="1"/>
  <c r="N85" i="302"/>
  <c r="N87" i="302" s="1"/>
  <c r="N87" i="240"/>
  <c r="N89" i="240" s="1"/>
  <c r="D200" i="5" s="1"/>
  <c r="L83" i="297"/>
  <c r="N86" i="135"/>
  <c r="N88" i="135" s="1"/>
  <c r="D126" i="5" s="1"/>
  <c r="N86" i="100"/>
  <c r="N88" i="100" s="1"/>
  <c r="D90" i="5" s="1"/>
  <c r="N86" i="149"/>
  <c r="N88" i="149" s="1"/>
  <c r="D135" i="5" s="1"/>
  <c r="N86" i="41"/>
  <c r="N88" i="41" s="1"/>
  <c r="D32" i="5" s="1"/>
  <c r="L85" i="311"/>
  <c r="L88" i="174"/>
  <c r="N90" i="174" s="1"/>
  <c r="N92" i="174" s="1"/>
  <c r="D154" i="5" s="1"/>
  <c r="L86" i="294"/>
  <c r="N86" i="147"/>
  <c r="N88" i="147" s="1"/>
  <c r="D137" i="5" s="1"/>
  <c r="N86" i="37"/>
  <c r="N88" i="37" s="1"/>
  <c r="D28" i="5" s="1"/>
  <c r="L85" i="239"/>
  <c r="L86" i="239"/>
  <c r="L89" i="157"/>
  <c r="L86" i="315"/>
  <c r="L89" i="155"/>
  <c r="L90" i="165"/>
  <c r="L90" i="155"/>
  <c r="N87" i="262"/>
  <c r="N89" i="262" s="1"/>
  <c r="D221" i="5" s="1"/>
  <c r="N86" i="39"/>
  <c r="N88" i="39" s="1"/>
  <c r="D30" i="5" s="1"/>
  <c r="N87" i="363"/>
  <c r="N89" i="363" s="1"/>
  <c r="D313" i="5" s="1"/>
  <c r="N86" i="25"/>
  <c r="N88" i="25" s="1"/>
  <c r="D17" i="5" s="1"/>
  <c r="N86" i="140"/>
  <c r="N88" i="140" s="1"/>
  <c r="D132" i="5" s="1"/>
  <c r="L85" i="315"/>
  <c r="L92" i="165"/>
  <c r="N86" i="142"/>
  <c r="N88" i="142" s="1"/>
  <c r="D134" i="5" s="1"/>
  <c r="N86" i="69"/>
  <c r="N88" i="69" s="1"/>
  <c r="D60" i="5" s="1"/>
  <c r="L88" i="157"/>
  <c r="N86" i="19"/>
  <c r="N88" i="19" s="1"/>
  <c r="D11" i="5" s="1"/>
  <c r="N86" i="53"/>
  <c r="N88" i="53" s="1"/>
  <c r="D45" i="5" s="1"/>
  <c r="N86" i="24"/>
  <c r="N88" i="24" s="1"/>
  <c r="D16" i="5" s="1"/>
  <c r="N90" i="217"/>
  <c r="N92" i="217" s="1"/>
  <c r="D179" i="5" s="1"/>
  <c r="N91" i="249"/>
  <c r="N93" i="249" s="1"/>
  <c r="D209" i="5" s="1"/>
  <c r="N85" i="298"/>
  <c r="N87" i="298" s="1"/>
  <c r="D254" i="5" s="1"/>
  <c r="N86" i="83"/>
  <c r="N88" i="83" s="1"/>
  <c r="D74" i="5" s="1"/>
  <c r="N86" i="80"/>
  <c r="N88" i="80" s="1"/>
  <c r="D71" i="5" s="1"/>
  <c r="N82" i="227"/>
  <c r="N84" i="227" s="1"/>
  <c r="D188" i="5" s="1"/>
  <c r="N86" i="231"/>
  <c r="N88" i="231" s="1"/>
  <c r="D191" i="5" s="1"/>
  <c r="N87" i="264"/>
  <c r="N89" i="264" s="1"/>
  <c r="D223" i="5" s="1"/>
  <c r="N87" i="241"/>
  <c r="N89" i="241" s="1"/>
  <c r="D201" i="5" s="1"/>
  <c r="N85" i="75"/>
  <c r="N87" i="75" s="1"/>
  <c r="D66" i="5" s="1"/>
  <c r="N88" i="232"/>
  <c r="N90" i="232" s="1"/>
  <c r="D192" i="5" s="1"/>
  <c r="N85" i="325"/>
  <c r="N87" i="325" s="1"/>
  <c r="D280" i="5" s="1"/>
  <c r="N86" i="88"/>
  <c r="N88" i="88" s="1"/>
  <c r="D79" i="5" s="1"/>
  <c r="N87" i="336"/>
  <c r="N89" i="336" s="1"/>
  <c r="D290" i="5" s="1"/>
  <c r="N87" i="235"/>
  <c r="N89" i="235" s="1"/>
  <c r="D195" i="5" s="1"/>
  <c r="L84" i="294"/>
  <c r="N87" i="294" s="1"/>
  <c r="N89" i="294" s="1"/>
  <c r="D250" i="5" s="1"/>
  <c r="N86" i="103"/>
  <c r="N88" i="103" s="1"/>
  <c r="D93" i="5" s="1"/>
  <c r="L86" i="319"/>
  <c r="N87" i="319" s="1"/>
  <c r="N89" i="319" s="1"/>
  <c r="D275" i="5" s="1"/>
  <c r="L86" i="311"/>
  <c r="L83" i="285"/>
  <c r="N85" i="285" s="1"/>
  <c r="N87" i="285" s="1"/>
  <c r="D242" i="5" s="1"/>
  <c r="L89" i="189"/>
  <c r="N86" i="9"/>
  <c r="N88" i="9" s="1"/>
  <c r="D4" i="5" s="1"/>
  <c r="N86" i="99"/>
  <c r="N88" i="99" s="1"/>
  <c r="D89" i="5" s="1"/>
  <c r="N86" i="138"/>
  <c r="N88" i="138" s="1"/>
  <c r="D129" i="5" s="1"/>
  <c r="N87" i="256"/>
  <c r="N89" i="256" s="1"/>
  <c r="D215" i="5" s="1"/>
  <c r="N86" i="213"/>
  <c r="N88" i="213" s="1"/>
  <c r="D175" i="5" s="1"/>
  <c r="N85" i="284"/>
  <c r="N87" i="284" s="1"/>
  <c r="D241" i="5" s="1"/>
  <c r="N86" i="33"/>
  <c r="N88" i="33" s="1"/>
  <c r="D25" i="5" s="1"/>
  <c r="N86" i="29"/>
  <c r="N88" i="29" s="1"/>
  <c r="D21" i="5" s="1"/>
  <c r="L87" i="189"/>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268" l="1"/>
  <c r="N93" i="268" s="1"/>
  <c r="D227" i="5" s="1"/>
  <c r="N87" i="315"/>
  <c r="N89" i="315" s="1"/>
  <c r="D271" i="5" s="1"/>
  <c r="N91" i="171"/>
  <c r="N93" i="171" s="1"/>
  <c r="D156" i="5" s="1"/>
  <c r="N87" i="311"/>
  <c r="N89" i="311" s="1"/>
  <c r="D267" i="5" s="1"/>
  <c r="N86" i="60"/>
  <c r="N88" i="60" s="1"/>
  <c r="D51" i="5" s="1"/>
  <c r="N91" i="155"/>
  <c r="N93" i="155" s="1"/>
  <c r="D144" i="5" s="1"/>
  <c r="N87" i="239"/>
  <c r="N89" i="239" s="1"/>
  <c r="D199" i="5" s="1"/>
  <c r="N91" i="157"/>
  <c r="N93" i="157" s="1"/>
  <c r="D145" i="5" s="1"/>
  <c r="N93" i="165"/>
  <c r="N95" i="165" s="1"/>
  <c r="D150" i="5" s="1"/>
  <c r="N90" i="189"/>
  <c r="N92" i="189" s="1"/>
  <c r="D169"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<sst xmlns="http://schemas.openxmlformats.org/spreadsheetml/2006/main" count="38539" uniqueCount="2344">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</sst>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OCAÑA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5.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3485318.832924623</v>
      </c>
      <c r="G3" t="s">
        <v>980</v>
      </c>
      <c r="J3" s="1"/>
    </row>
    <row r="4" spans="1:10" ht="54" thickTop="1" thickBot="1">
      <c r="A4" s="131" t="s">
        <v>985</v>
      </c>
      <c r="B4" s="132" t="s">
        <v>1169</v>
      </c>
      <c r="C4" s="130" t="s">
        <v>984</v>
      </c>
      <c r="D4" s="177">
        <f>VLOOKUP('200.2'!A88,'200.2'!A37:N108,14,FALSE)</f>
        <v>250294.82543743774</v>
      </c>
      <c r="J4" s="1"/>
    </row>
    <row r="5" spans="1:10" ht="54" thickTop="1" thickBot="1">
      <c r="A5" s="131" t="s">
        <v>986</v>
      </c>
      <c r="B5" s="132" t="s">
        <v>1170</v>
      </c>
      <c r="C5" s="133" t="s">
        <v>987</v>
      </c>
      <c r="D5" s="177">
        <f>VLOOKUP('201.1'!A88,'201.1'!A38:N109,14,FALSE)</f>
        <v>179038.36993388209</v>
      </c>
    </row>
    <row r="6" spans="1:10" ht="54" thickTop="1" thickBot="1">
      <c r="A6" s="131" t="s">
        <v>988</v>
      </c>
      <c r="B6" s="132" t="s">
        <v>1171</v>
      </c>
      <c r="C6" s="133" t="s">
        <v>987</v>
      </c>
      <c r="D6" s="177">
        <f>VLOOKUP('201.2'!A88,'201.2'!A39:N110,14,FALSE)</f>
        <v>194229.02427659999</v>
      </c>
    </row>
    <row r="7" spans="1:10" ht="70.5" customHeight="1" thickTop="1" thickBot="1">
      <c r="A7" s="131" t="s">
        <v>989</v>
      </c>
      <c r="B7" s="132" t="s">
        <v>1172</v>
      </c>
      <c r="C7" s="133" t="s">
        <v>987</v>
      </c>
      <c r="D7" s="177">
        <f>VLOOKUP('201.3'!A88,'201.3'!A40:N111,14,FALSE)</f>
        <v>44241.22479641164</v>
      </c>
    </row>
    <row r="8" spans="1:10" ht="54" thickTop="1" thickBot="1">
      <c r="A8" s="131" t="s">
        <v>990</v>
      </c>
      <c r="B8" s="132" t="s">
        <v>1173</v>
      </c>
      <c r="C8" s="133" t="s">
        <v>987</v>
      </c>
      <c r="D8" s="178">
        <f>VLOOKUP('201.4'!A88,'201.4'!A41:N112,14,FALSE)</f>
        <v>74448.153947694576</v>
      </c>
    </row>
    <row r="9" spans="1:10" ht="54" thickTop="1" thickBot="1">
      <c r="A9" s="131" t="s">
        <v>991</v>
      </c>
      <c r="B9" s="132" t="s">
        <v>1170</v>
      </c>
      <c r="C9" s="133" t="s">
        <v>1845</v>
      </c>
      <c r="D9" s="178">
        <f>VLOOKUP('201.5'!A88,'201.5'!A42:N113,14,FALSE)</f>
        <v>179038.36993388209</v>
      </c>
    </row>
    <row r="10" spans="1:10" ht="54" thickTop="1" thickBot="1">
      <c r="A10" s="131" t="s">
        <v>992</v>
      </c>
      <c r="B10" s="132" t="s">
        <v>1171</v>
      </c>
      <c r="C10" s="133" t="s">
        <v>1845</v>
      </c>
      <c r="D10" s="178">
        <f>VLOOKUP('201.6'!A88,'201.6'!A43:N114,14,FALSE)</f>
        <v>194229.02427659999</v>
      </c>
    </row>
    <row r="11" spans="1:10" ht="54" thickTop="1" thickBot="1">
      <c r="A11" s="131" t="s">
        <v>993</v>
      </c>
      <c r="B11" s="132" t="s">
        <v>1171</v>
      </c>
      <c r="C11" s="133" t="s">
        <v>387</v>
      </c>
      <c r="D11" s="178">
        <f>VLOOKUP('201.7'!A88,'201.7'!A44:N115,14,FALSE)</f>
        <v>191315.14603405519</v>
      </c>
    </row>
    <row r="12" spans="1:10" ht="54" thickTop="1" thickBot="1">
      <c r="A12" s="131" t="s">
        <v>994</v>
      </c>
      <c r="B12" s="132" t="s">
        <v>1174</v>
      </c>
      <c r="C12" s="133" t="s">
        <v>233</v>
      </c>
      <c r="D12" s="178">
        <f>VLOOKUP('201.8'!A88,'201.8'!A45:N116,14,FALSE)</f>
        <v>18600.657008653241</v>
      </c>
    </row>
    <row r="13" spans="1:10" ht="54" thickTop="1" thickBot="1">
      <c r="A13" s="131" t="s">
        <v>995</v>
      </c>
      <c r="B13" s="132" t="s">
        <v>1175</v>
      </c>
      <c r="C13" s="133" t="s">
        <v>233</v>
      </c>
      <c r="D13" s="178">
        <f>VLOOKUP('201.9'!A88,'201.9'!A46:N117,14,FALSE)</f>
        <v>18246.278303489249</v>
      </c>
    </row>
    <row r="14" spans="1:10" ht="54" thickTop="1" thickBot="1">
      <c r="A14" s="131" t="s">
        <v>996</v>
      </c>
      <c r="B14" s="132" t="s">
        <v>1176</v>
      </c>
      <c r="C14" s="133" t="s">
        <v>144</v>
      </c>
      <c r="D14" s="178">
        <f>VLOOKUP('201.10'!A88,'201.10'!A47:N118,14,FALSE)</f>
        <v>8262.4893244981104</v>
      </c>
    </row>
    <row r="15" spans="1:10" ht="54" thickTop="1" thickBot="1">
      <c r="A15" s="131" t="s">
        <v>997</v>
      </c>
      <c r="B15" s="132" t="s">
        <v>1177</v>
      </c>
      <c r="C15" s="133" t="s">
        <v>998</v>
      </c>
      <c r="D15" s="178">
        <f>VLOOKUP('201.11'!A88,'201.11'!A48:N119,14,FALSE)</f>
        <v>1334.6757678683593</v>
      </c>
    </row>
    <row r="16" spans="1:10" ht="54" thickTop="1" thickBot="1">
      <c r="A16" s="131" t="s">
        <v>999</v>
      </c>
      <c r="B16" s="132" t="s">
        <v>1178</v>
      </c>
      <c r="C16" s="133" t="s">
        <v>1845</v>
      </c>
      <c r="D16" s="178">
        <f>VLOOKUP('201.12'!A88,'201.12'!A49:N120,14,FALSE)</f>
        <v>124599.94898471839</v>
      </c>
    </row>
    <row r="17" spans="1:4" ht="64.5" thickTop="1" thickBot="1">
      <c r="A17" s="134" t="s">
        <v>1000</v>
      </c>
      <c r="B17" s="135" t="s">
        <v>1179</v>
      </c>
      <c r="C17" s="133" t="s">
        <v>1845</v>
      </c>
      <c r="D17" s="178">
        <f>VLOOKUP('201.13'!A88,'201.13'!A50:N121,14,FALSE)</f>
        <v>102152.55211991874</v>
      </c>
    </row>
    <row r="18" spans="1:4" ht="54" thickTop="1" thickBot="1">
      <c r="A18" s="131" t="s">
        <v>1001</v>
      </c>
      <c r="B18" s="132" t="s">
        <v>1180</v>
      </c>
      <c r="C18" s="133" t="s">
        <v>144</v>
      </c>
      <c r="D18" s="178">
        <f>VLOOKUP('201.14'!A88,'201.14'!A51:N122,14,FALSE)</f>
        <v>38543.248873798773</v>
      </c>
    </row>
    <row r="19" spans="1:4" ht="54" thickTop="1" thickBot="1">
      <c r="A19" s="131" t="s">
        <v>1002</v>
      </c>
      <c r="B19" s="132" t="s">
        <v>1181</v>
      </c>
      <c r="C19" s="133" t="s">
        <v>144</v>
      </c>
      <c r="D19" s="178">
        <f>VLOOKUP('201.15'!A88,'201.15'!A52:N123,14,FALSE)</f>
        <v>47398.428799771551</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87548.64675195844</v>
      </c>
    </row>
    <row r="22" spans="1:4" ht="54" thickTop="1" thickBot="1">
      <c r="A22" s="131" t="s">
        <v>1005</v>
      </c>
      <c r="B22" s="132" t="s">
        <v>1184</v>
      </c>
      <c r="C22" s="133" t="s">
        <v>1845</v>
      </c>
      <c r="D22" s="178">
        <f>VLOOKUP('201.18'!A88,'201.18'!A55:N126,14,FALSE)</f>
        <v>87548.64675195844</v>
      </c>
    </row>
    <row r="23" spans="1:4" ht="54" thickTop="1" thickBot="1">
      <c r="A23" s="131" t="s">
        <v>1006</v>
      </c>
      <c r="B23" s="132" t="s">
        <v>1185</v>
      </c>
      <c r="C23" s="133" t="s">
        <v>144</v>
      </c>
      <c r="D23" s="178">
        <f>VLOOKUP('201.19'!A88,'201.19'!A56:N127,14,FALSE)</f>
        <v>6406.0607711720122</v>
      </c>
    </row>
    <row r="24" spans="1:4" ht="54" thickTop="1" thickBot="1">
      <c r="A24" s="131" t="s">
        <v>1007</v>
      </c>
      <c r="B24" s="132" t="s">
        <v>1186</v>
      </c>
      <c r="C24" s="133" t="s">
        <v>144</v>
      </c>
      <c r="D24" s="178">
        <f>VLOOKUP('201.20'!A88,'201.20'!A57:N128,14,FALSE)</f>
        <v>866.13489565729924</v>
      </c>
    </row>
    <row r="25" spans="1:4" ht="54" thickTop="1" thickBot="1">
      <c r="A25" s="131" t="s">
        <v>1008</v>
      </c>
      <c r="B25" s="132" t="s">
        <v>1187</v>
      </c>
      <c r="C25" s="133" t="s">
        <v>144</v>
      </c>
      <c r="D25" s="178">
        <f>VLOOKUP('201.21'!A88,'201.21'!A58:N129,14,FALSE)</f>
        <v>7736.7799129734431</v>
      </c>
    </row>
    <row r="26" spans="1:4" ht="54" thickTop="1" thickBot="1">
      <c r="A26" s="131" t="s">
        <v>1425</v>
      </c>
      <c r="B26" s="132" t="s">
        <v>1413</v>
      </c>
      <c r="C26" s="133" t="s">
        <v>1845</v>
      </c>
      <c r="D26" s="178">
        <f>VLOOKUP('203.1'!A88,'203.1'!A59:N130,14,FALSE)</f>
        <v>943118.99456154078</v>
      </c>
    </row>
    <row r="27" spans="1:4" ht="54" thickTop="1" thickBot="1">
      <c r="A27" s="131" t="s">
        <v>1426</v>
      </c>
      <c r="B27" s="132" t="s">
        <v>1417</v>
      </c>
      <c r="C27" s="133" t="s">
        <v>1845</v>
      </c>
      <c r="D27" s="178">
        <f>VLOOKUP('203.2'!A88,'203.2'!A60:N131,14,FALSE)</f>
        <v>1085402.8345121357</v>
      </c>
    </row>
    <row r="28" spans="1:4" ht="54" thickTop="1" thickBot="1">
      <c r="A28" s="131" t="s">
        <v>1427</v>
      </c>
      <c r="B28" s="132" t="s">
        <v>1418</v>
      </c>
      <c r="C28" s="133" t="s">
        <v>1845</v>
      </c>
      <c r="D28" s="178">
        <f>VLOOKUP('203.3'!A88,'203.3'!A61:N132,14,FALSE)</f>
        <v>1187034.1487625609</v>
      </c>
    </row>
    <row r="29" spans="1:4" ht="54" thickTop="1" thickBot="1">
      <c r="A29" s="131" t="s">
        <v>1428</v>
      </c>
      <c r="B29" s="132" t="s">
        <v>1419</v>
      </c>
      <c r="C29" s="133" t="s">
        <v>1845</v>
      </c>
      <c r="D29" s="178">
        <f>VLOOKUP('203.4'!A88,'203.4'!A62:N133,14,FALSE)</f>
        <v>427644.8804763243</v>
      </c>
    </row>
    <row r="30" spans="1:4" ht="54" thickTop="1" thickBot="1">
      <c r="A30" s="131" t="s">
        <v>1429</v>
      </c>
      <c r="B30" s="132" t="s">
        <v>1420</v>
      </c>
      <c r="C30" s="133" t="s">
        <v>1845</v>
      </c>
      <c r="D30" s="178">
        <f>VLOOKUP('203.5'!A88,'203.5'!A63:N134,14,FALSE)</f>
        <v>493639.83247660764</v>
      </c>
    </row>
    <row r="31" spans="1:4" ht="54" thickTop="1" thickBot="1">
      <c r="A31" s="131" t="s">
        <v>1430</v>
      </c>
      <c r="B31" s="132" t="s">
        <v>1421</v>
      </c>
      <c r="C31" s="133" t="s">
        <v>1845</v>
      </c>
      <c r="D31" s="178">
        <f>VLOOKUP('203.6'!A88,'203.6'!A64:N135,14,FALSE)</f>
        <v>535636.62011315173</v>
      </c>
    </row>
    <row r="32" spans="1:4" ht="54" thickTop="1" thickBot="1">
      <c r="A32" s="131" t="s">
        <v>1431</v>
      </c>
      <c r="B32" s="132" t="s">
        <v>1422</v>
      </c>
      <c r="C32" s="133" t="s">
        <v>1845</v>
      </c>
      <c r="D32" s="178">
        <f>VLOOKUP('203.7'!A88,'203.7'!A65:N136,14,FALSE)</f>
        <v>188652.23336791986</v>
      </c>
    </row>
    <row r="33" spans="1:4" ht="54" thickTop="1" thickBot="1">
      <c r="A33" s="131" t="s">
        <v>1432</v>
      </c>
      <c r="B33" s="132" t="s">
        <v>1871</v>
      </c>
      <c r="C33" s="133" t="s">
        <v>1845</v>
      </c>
      <c r="D33" s="178">
        <f>VLOOKUP('203.8'!A88,'203.8'!A66:N137,14,FALSE)</f>
        <v>319650.53095969179</v>
      </c>
    </row>
    <row r="34" spans="1:4" ht="54" thickTop="1" thickBot="1">
      <c r="A34" s="131" t="s">
        <v>1433</v>
      </c>
      <c r="B34" s="132" t="s">
        <v>1424</v>
      </c>
      <c r="C34" s="133" t="s">
        <v>1845</v>
      </c>
      <c r="D34" s="178">
        <f>VLOOKUP('203.9'!A88,'203.9'!A67:N138,14,FALSE)</f>
        <v>338848.88845869631</v>
      </c>
    </row>
    <row r="35" spans="1:4" ht="54" thickTop="1" thickBot="1">
      <c r="A35" s="131" t="s">
        <v>1434</v>
      </c>
      <c r="B35" s="132" t="s">
        <v>1414</v>
      </c>
      <c r="C35" s="133" t="s">
        <v>1845</v>
      </c>
      <c r="D35" s="178">
        <f>VLOOKUP('203.10'!A88,'203.10'!A68:N139,14,FALSE)</f>
        <v>149407.96714459592</v>
      </c>
    </row>
    <row r="36" spans="1:4" ht="54" thickTop="1" thickBot="1">
      <c r="A36" s="131" t="s">
        <v>1435</v>
      </c>
      <c r="B36" s="132" t="s">
        <v>1415</v>
      </c>
      <c r="C36" s="133" t="s">
        <v>1845</v>
      </c>
      <c r="D36" s="178">
        <f>VLOOKUP('203.11'!A88,'203.11'!A69:N140,14,FALSE)</f>
        <v>241111.79573649151</v>
      </c>
    </row>
    <row r="37" spans="1:4" ht="54" thickTop="1" thickBot="1">
      <c r="A37" s="131" t="s">
        <v>1436</v>
      </c>
      <c r="B37" s="216" t="s">
        <v>1416</v>
      </c>
      <c r="C37" s="133" t="s">
        <v>1845</v>
      </c>
      <c r="D37" s="178">
        <f>VLOOKUP('203.12'!A88,'203.12'!A70:N141,14,FALSE)</f>
        <v>251084.96846324712</v>
      </c>
    </row>
    <row r="38" spans="1:4" ht="54" thickTop="1" thickBot="1">
      <c r="A38" s="131" t="s">
        <v>1009</v>
      </c>
      <c r="B38" s="132" t="s">
        <v>1188</v>
      </c>
      <c r="C38" s="133" t="s">
        <v>387</v>
      </c>
      <c r="D38" s="178">
        <f>VLOOKUP('210.1.1'!A88,'210.1.1'!A71:N142,14,FALSE)</f>
        <v>13340.02147475986</v>
      </c>
    </row>
    <row r="39" spans="1:4" ht="54" thickTop="1" thickBot="1">
      <c r="A39" s="131" t="s">
        <v>1010</v>
      </c>
      <c r="B39" s="132" t="s">
        <v>1189</v>
      </c>
      <c r="C39" s="133" t="s">
        <v>387</v>
      </c>
      <c r="D39" s="178">
        <f>VLOOKUP('210.1.2'!A88,'210.1.2'!A72:N143,14,FALSE)</f>
        <v>4353.393438772564</v>
      </c>
    </row>
    <row r="40" spans="1:4" ht="54" thickTop="1" thickBot="1">
      <c r="A40" s="131" t="s">
        <v>1011</v>
      </c>
      <c r="B40" s="132" t="s">
        <v>1190</v>
      </c>
      <c r="C40" s="133" t="s">
        <v>387</v>
      </c>
      <c r="D40" s="178">
        <f>VLOOKUP('210.2.1'!A90,'210.2.1'!A73:N144,14,FALSE)</f>
        <v>27916.682612819677</v>
      </c>
    </row>
    <row r="41" spans="1:4" ht="54" thickTop="1" thickBot="1">
      <c r="A41" s="131" t="s">
        <v>1012</v>
      </c>
      <c r="B41" s="132" t="s">
        <v>1191</v>
      </c>
      <c r="C41" s="133" t="s">
        <v>387</v>
      </c>
      <c r="D41" s="178">
        <f>VLOOKUP('210.2.2'!A88,'210.2.2'!A74:N145,14,FALSE)</f>
        <v>13340.02147475986</v>
      </c>
    </row>
    <row r="42" spans="1:4" ht="54" thickTop="1" thickBot="1">
      <c r="A42" s="131" t="s">
        <v>1013</v>
      </c>
      <c r="B42" s="132" t="s">
        <v>1192</v>
      </c>
      <c r="C42" s="133" t="s">
        <v>387</v>
      </c>
      <c r="D42" s="178">
        <f>VLOOKUP('210.2.3'!A91,'210.2.3'!A91:N146,14,FALSE)</f>
        <v>18930.054576832386</v>
      </c>
    </row>
    <row r="43" spans="1:4" ht="54" thickTop="1" thickBot="1">
      <c r="A43" s="131" t="s">
        <v>1014</v>
      </c>
      <c r="B43" s="132" t="s">
        <v>1193</v>
      </c>
      <c r="C43" s="133" t="s">
        <v>387</v>
      </c>
      <c r="D43" s="178">
        <f>VLOOKUP('210.2.4'!A88,'210.2.4'!A88:N147,14,FALSE)</f>
        <v>4353.393438772564</v>
      </c>
    </row>
    <row r="44" spans="1:4" ht="54" thickTop="1" thickBot="1">
      <c r="A44" s="131" t="s">
        <v>1015</v>
      </c>
      <c r="B44" s="132" t="s">
        <v>1194</v>
      </c>
      <c r="C44" s="133" t="s">
        <v>387</v>
      </c>
      <c r="D44" s="178">
        <f>VLOOKUP('211.1'!A88,'211.1'!A88:N148,14,FALSE)</f>
        <v>9490.2440961058837</v>
      </c>
    </row>
    <row r="45" spans="1:4" ht="54" thickTop="1" thickBot="1">
      <c r="A45" s="131" t="s">
        <v>1016</v>
      </c>
      <c r="B45" s="132" t="s">
        <v>1195</v>
      </c>
      <c r="C45" s="133" t="s">
        <v>387</v>
      </c>
      <c r="D45" s="178">
        <f>VLOOKUP('220.1'!A88,'220.1'!A88:N149,14,FALSE)</f>
        <v>15033.784103628252</v>
      </c>
    </row>
    <row r="46" spans="1:4" ht="54" thickTop="1" thickBot="1">
      <c r="A46" s="131" t="s">
        <v>1017</v>
      </c>
      <c r="B46" s="132" t="s">
        <v>1196</v>
      </c>
      <c r="C46" s="133" t="s">
        <v>387</v>
      </c>
      <c r="D46" s="178">
        <f>VLOOKUP('221.1'!A88,'221.1'!A88:N150,14,FALSE)</f>
        <v>11393.095022565565</v>
      </c>
    </row>
    <row r="47" spans="1:4" ht="54" thickTop="1" thickBot="1">
      <c r="A47" s="131" t="s">
        <v>1018</v>
      </c>
      <c r="B47" s="132" t="s">
        <v>1197</v>
      </c>
      <c r="C47" s="133" t="s">
        <v>387</v>
      </c>
      <c r="D47" s="178">
        <f>VLOOKUP('221.2'!A88,'221.2'!A88:N151,14,FALSE)</f>
        <v>7017.6375773755308</v>
      </c>
    </row>
    <row r="48" spans="1:4" ht="64.5" thickTop="1" thickBot="1">
      <c r="A48" s="131" t="s">
        <v>1441</v>
      </c>
      <c r="B48" s="132" t="s">
        <v>1438</v>
      </c>
      <c r="C48" s="133" t="s">
        <v>233</v>
      </c>
      <c r="D48" s="178">
        <f>VLOOKUP('223.1'!A88,'223.1'!A88:N152,14,FALSE)</f>
        <v>9892.1136015912125</v>
      </c>
    </row>
    <row r="49" spans="1:4" ht="54" thickTop="1" thickBot="1">
      <c r="A49" s="131" t="s">
        <v>1442</v>
      </c>
      <c r="B49" s="132" t="s">
        <v>1439</v>
      </c>
      <c r="C49" s="133" t="s">
        <v>233</v>
      </c>
      <c r="D49" s="178">
        <f>VLOOKUP('223.2'!A88,'223.2'!A88:N153,14,FALSE)</f>
        <v>20234.939861910716</v>
      </c>
    </row>
    <row r="50" spans="1:4" ht="54" thickTop="1" thickBot="1">
      <c r="A50" s="131" t="s">
        <v>1443</v>
      </c>
      <c r="B50" s="132" t="s">
        <v>1440</v>
      </c>
      <c r="C50" s="133" t="s">
        <v>387</v>
      </c>
      <c r="D50" s="178">
        <f>VLOOKUP('223.3.1'!A88,'223.3.1'!A88:N154,14,FALSE)</f>
        <v>57573</v>
      </c>
    </row>
    <row r="51" spans="1:4" ht="64.5" thickTop="1" thickBot="1">
      <c r="A51" s="131" t="s">
        <v>1444</v>
      </c>
      <c r="B51" s="132" t="s">
        <v>1446</v>
      </c>
      <c r="C51" s="133" t="s">
        <v>387</v>
      </c>
      <c r="D51" s="178">
        <f>VLOOKUP('223.3.2'!A88,'223.3.2'!A88:N155,14,FALSE)</f>
        <v>120865.8954194955</v>
      </c>
    </row>
    <row r="52" spans="1:4" ht="54" thickTop="1" thickBot="1">
      <c r="A52" s="131" t="s">
        <v>1445</v>
      </c>
      <c r="B52" s="132" t="s">
        <v>1447</v>
      </c>
      <c r="C52" s="133" t="s">
        <v>387</v>
      </c>
      <c r="D52" s="178">
        <f>VLOOKUP('223.3.3'!A88,'223.3.3'!A88:N156,14,FALSE)</f>
        <v>124048.29444198456</v>
      </c>
    </row>
    <row r="53" spans="1:4" ht="54" thickTop="1" thickBot="1">
      <c r="A53" s="137" t="s">
        <v>1019</v>
      </c>
      <c r="B53" s="138" t="s">
        <v>1956</v>
      </c>
      <c r="C53" s="133" t="s">
        <v>233</v>
      </c>
      <c r="D53" s="178">
        <f>VLOOKUP('230.1'!A88,'230.1'!A88:N157,14,FALSE)</f>
        <v>3169.488619846597</v>
      </c>
    </row>
    <row r="54" spans="1:4" ht="54" thickTop="1" thickBot="1">
      <c r="A54" s="137" t="s">
        <v>1020</v>
      </c>
      <c r="B54" s="138" t="s">
        <v>1198</v>
      </c>
      <c r="C54" s="133" t="s">
        <v>233</v>
      </c>
      <c r="D54" s="178">
        <f>VLOOKUP('231.1'!A88,'231.1'!A88:N159,14,FALSE)</f>
        <v>11473.448371569042</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15381.61885808545</v>
      </c>
    </row>
    <row r="57" spans="1:4" ht="54" thickTop="1" thickBot="1">
      <c r="A57" s="137" t="s">
        <v>1451</v>
      </c>
      <c r="B57" s="138" t="s">
        <v>1452</v>
      </c>
      <c r="C57" s="133" t="s">
        <v>233</v>
      </c>
      <c r="D57" s="178">
        <f>VLOOKUP('233.10'!A88,'233.10'!A88:N162,14,FALSE)</f>
        <v>25382.270687556662</v>
      </c>
    </row>
    <row r="58" spans="1:4" ht="54" thickTop="1" thickBot="1">
      <c r="A58" s="137" t="s">
        <v>1022</v>
      </c>
      <c r="B58" s="138" t="s">
        <v>1453</v>
      </c>
      <c r="C58" s="133" t="s">
        <v>233</v>
      </c>
      <c r="D58" s="178">
        <f>VLOOKUP('234.1'!A88,'234.1'!A88:N163,14,FALSE)</f>
        <v>1051.8357615865707</v>
      </c>
    </row>
    <row r="59" spans="1:4" ht="54" thickTop="1" thickBot="1">
      <c r="A59" s="137" t="s">
        <v>1456</v>
      </c>
      <c r="B59" s="138" t="s">
        <v>1457</v>
      </c>
      <c r="C59" s="133" t="s">
        <v>387</v>
      </c>
      <c r="D59" s="178">
        <f>VLOOKUP('235.1'!A88,'235.1'!A88:N164,14,FALSE)</f>
        <v>58753.533715617712</v>
      </c>
    </row>
    <row r="60" spans="1:4" ht="54" thickTop="1" thickBot="1">
      <c r="A60" s="139" t="s">
        <v>1458</v>
      </c>
      <c r="B60" s="138" t="s">
        <v>1459</v>
      </c>
      <c r="C60" s="133" t="s">
        <v>387</v>
      </c>
      <c r="D60" s="178">
        <f>VLOOKUP('235.10'!A88,'235.10'!A88:N165,14,FALSE)</f>
        <v>15758.267419009288</v>
      </c>
    </row>
    <row r="61" spans="1:4" ht="54" thickTop="1" thickBot="1">
      <c r="A61" s="139" t="s">
        <v>1460</v>
      </c>
      <c r="B61" s="138" t="s">
        <v>1461</v>
      </c>
      <c r="C61" s="133" t="s">
        <v>377</v>
      </c>
      <c r="D61" s="178">
        <f>VLOOKUP('235.11'!A88,'235.11'!A88:N166,14,FALSE)</f>
        <v>537.44082870760542</v>
      </c>
    </row>
    <row r="62" spans="1:4" ht="54" thickTop="1" thickBot="1">
      <c r="A62" s="139" t="s">
        <v>1462</v>
      </c>
      <c r="B62" s="138" t="s">
        <v>1873</v>
      </c>
      <c r="C62" s="133" t="s">
        <v>387</v>
      </c>
      <c r="D62" s="178">
        <f>VLOOKUP('236.1'!A88,'236.1'!A88:N167,14,FALSE)</f>
        <v>101032.21224061603</v>
      </c>
    </row>
    <row r="63" spans="1:4" ht="54" thickTop="1" thickBot="1">
      <c r="A63" s="139" t="s">
        <v>1465</v>
      </c>
      <c r="B63" s="138" t="s">
        <v>1874</v>
      </c>
      <c r="C63" s="133" t="s">
        <v>387</v>
      </c>
      <c r="D63" s="178">
        <f>VLOOKUP('236.10'!A87,'236.10'!A87:N168,14,FALSE)</f>
        <v>15758.267419009288</v>
      </c>
    </row>
    <row r="64" spans="1:4" ht="54" thickTop="1" thickBot="1">
      <c r="A64" s="139" t="s">
        <v>1466</v>
      </c>
      <c r="B64" s="140" t="s">
        <v>1467</v>
      </c>
      <c r="C64" s="174" t="s">
        <v>377</v>
      </c>
      <c r="D64" s="178">
        <f>VLOOKUP('236.11'!A88,'236.11'!A88:N169,14,FALSE)</f>
        <v>1065.9243102700841</v>
      </c>
    </row>
    <row r="65" spans="1:4" ht="54" thickTop="1" thickBot="1">
      <c r="A65" s="137" t="s">
        <v>1023</v>
      </c>
      <c r="B65" s="138" t="s">
        <v>1199</v>
      </c>
      <c r="C65" s="133" t="s">
        <v>233</v>
      </c>
      <c r="D65" s="178">
        <f>VLOOKUP('310.1'!A87,'310.1'!A87:N170,14,FALSE)</f>
        <v>997.8089474440518</v>
      </c>
    </row>
    <row r="66" spans="1:4" ht="54" thickTop="1" thickBot="1">
      <c r="A66" s="137" t="s">
        <v>1024</v>
      </c>
      <c r="B66" s="138" t="s">
        <v>1200</v>
      </c>
      <c r="C66" s="133" t="s">
        <v>387</v>
      </c>
      <c r="D66" s="178">
        <f>VLOOKUP('311.1'!A87,'311.1'!A87:N171,14,FALSE)</f>
        <v>47885.452606615421</v>
      </c>
    </row>
    <row r="67" spans="1:4" ht="54" thickTop="1" thickBot="1">
      <c r="A67" s="137" t="s">
        <v>1025</v>
      </c>
      <c r="B67" s="138" t="s">
        <v>1201</v>
      </c>
      <c r="C67" s="133" t="s">
        <v>998</v>
      </c>
      <c r="D67" s="178">
        <f>VLOOKUP('312.1'!A88,'312.1'!A88:N172,14,FALSE)</f>
        <v>7317.3006426129359</v>
      </c>
    </row>
    <row r="68" spans="1:4" ht="54" thickTop="1" thickBot="1">
      <c r="A68" s="137" t="s">
        <v>1026</v>
      </c>
      <c r="B68" s="138" t="s">
        <v>1202</v>
      </c>
      <c r="C68" s="133" t="s">
        <v>998</v>
      </c>
      <c r="D68" s="178">
        <f>VLOOKUP('312.2'!A88,'312.2'!A88:N173,14,FALSE)</f>
        <v>3680.9111795057956</v>
      </c>
    </row>
    <row r="69" spans="1:4" ht="54" thickTop="1" thickBot="1">
      <c r="A69" s="137" t="s">
        <v>1027</v>
      </c>
      <c r="B69" s="138" t="s">
        <v>1203</v>
      </c>
      <c r="C69" s="133" t="s">
        <v>1464</v>
      </c>
      <c r="D69" s="178">
        <f>VLOOKUP('312.3'!A87,'312.3'!A87:N174,14,FALSE)</f>
        <v>1376.4742945647668</v>
      </c>
    </row>
    <row r="70" spans="1:4" ht="54" thickTop="1" thickBot="1">
      <c r="A70" s="137" t="s">
        <v>1028</v>
      </c>
      <c r="B70" s="138" t="s">
        <v>1204</v>
      </c>
      <c r="C70" s="133" t="s">
        <v>387</v>
      </c>
      <c r="D70" s="179">
        <f>VLOOKUP('312.4'!A88,'312.4'!A88:N175,14,FALSE)</f>
        <v>47877.690586707125</v>
      </c>
    </row>
    <row r="71" spans="1:4" ht="54" thickTop="1" thickBot="1">
      <c r="A71" s="137" t="s">
        <v>1029</v>
      </c>
      <c r="B71" s="138" t="s">
        <v>1469</v>
      </c>
      <c r="C71" s="133" t="s">
        <v>387</v>
      </c>
      <c r="D71" s="179">
        <f>VLOOKUP('320.1'!A88,'320.1'!A88:N176,14,FALSE)</f>
        <v>120591.30049528899</v>
      </c>
    </row>
    <row r="72" spans="1:4" ht="54" thickTop="1" thickBot="1">
      <c r="A72" s="137" t="s">
        <v>1030</v>
      </c>
      <c r="B72" s="138" t="s">
        <v>1470</v>
      </c>
      <c r="C72" s="133" t="s">
        <v>387</v>
      </c>
      <c r="D72" s="179">
        <f>VLOOKUP('320.2'!A88,'320.2'!A88:N177,14,FALSE)</f>
        <v>120591.30049528899</v>
      </c>
    </row>
    <row r="73" spans="1:4" ht="54" thickTop="1" thickBot="1">
      <c r="A73" s="137" t="s">
        <v>1473</v>
      </c>
      <c r="B73" s="138" t="s">
        <v>1474</v>
      </c>
      <c r="C73" s="133" t="s">
        <v>387</v>
      </c>
      <c r="D73" s="179">
        <f>VLOOKUP('320.3'!A88,'320.3'!A88:N178,14,FALSE)</f>
        <v>120591.30049528899</v>
      </c>
    </row>
    <row r="74" spans="1:4" ht="54" thickTop="1" thickBot="1">
      <c r="A74" s="137" t="s">
        <v>1475</v>
      </c>
      <c r="B74" s="138" t="s">
        <v>1476</v>
      </c>
      <c r="C74" s="133" t="s">
        <v>387</v>
      </c>
      <c r="D74" s="179">
        <f>VLOOKUP('320.4'!A88,'320.4'!A88:N179,14,FALSE)</f>
        <v>138376.77956944922</v>
      </c>
    </row>
    <row r="75" spans="1:4" ht="54" thickTop="1" thickBot="1">
      <c r="A75" s="137" t="s">
        <v>1477</v>
      </c>
      <c r="B75" s="138" t="s">
        <v>1478</v>
      </c>
      <c r="C75" s="133" t="s">
        <v>387</v>
      </c>
      <c r="D75" s="179">
        <f>VLOOKUP('320.5'!A88,'320.5'!A88:N180,14,FALSE)</f>
        <v>138376.77956944922</v>
      </c>
    </row>
    <row r="76" spans="1:4" ht="54" thickTop="1" thickBot="1">
      <c r="A76" s="137" t="s">
        <v>1479</v>
      </c>
      <c r="B76" s="138" t="s">
        <v>1480</v>
      </c>
      <c r="C76" s="133" t="s">
        <v>387</v>
      </c>
      <c r="D76" s="179">
        <f>VLOOKUP('320.6'!A88,'320.6'!A88:N181,14,FALSE)</f>
        <v>138376.77956944922</v>
      </c>
    </row>
    <row r="77" spans="1:4" ht="54" thickTop="1" thickBot="1">
      <c r="A77" s="137" t="s">
        <v>1031</v>
      </c>
      <c r="B77" s="138" t="s">
        <v>1481</v>
      </c>
      <c r="C77" s="133" t="s">
        <v>387</v>
      </c>
      <c r="D77" s="179">
        <f>VLOOKUP('330.1'!A88,'330.1'!A88:N182,14,FALSE)</f>
        <v>103273.70296572964</v>
      </c>
    </row>
    <row r="78" spans="1:4" ht="54" thickTop="1" thickBot="1">
      <c r="A78" s="139" t="s">
        <v>1032</v>
      </c>
      <c r="B78" s="138" t="s">
        <v>1482</v>
      </c>
      <c r="C78" s="133" t="s">
        <v>387</v>
      </c>
      <c r="D78" s="179">
        <f>VLOOKUP('330.2'!A88,'330.1'!A88:N183,14,FALSE)</f>
        <v>103273.70296572964</v>
      </c>
    </row>
    <row r="79" spans="1:4" ht="54" thickTop="1" thickBot="1">
      <c r="A79" s="139" t="s">
        <v>1483</v>
      </c>
      <c r="B79" s="140" t="s">
        <v>1484</v>
      </c>
      <c r="C79" s="133" t="s">
        <v>387</v>
      </c>
      <c r="D79" s="179">
        <f>VLOOKUP('330.3'!A88,'330.3'!A88:N184,14,FALSE)</f>
        <v>123900.99547867759</v>
      </c>
    </row>
    <row r="80" spans="1:4" ht="54" thickTop="1" thickBot="1">
      <c r="A80" s="139" t="s">
        <v>1485</v>
      </c>
      <c r="B80" s="140" t="s">
        <v>1486</v>
      </c>
      <c r="C80" s="133" t="s">
        <v>387</v>
      </c>
      <c r="D80" s="179">
        <f>VLOOKUP('330.4'!A88,'330.4'!A88:N185,14,FALSE)</f>
        <v>121059.18203988987</v>
      </c>
    </row>
    <row r="81" spans="1:4" ht="54" thickTop="1" thickBot="1">
      <c r="A81" s="139" t="s">
        <v>1487</v>
      </c>
      <c r="B81" s="140" t="s">
        <v>1488</v>
      </c>
      <c r="C81" s="133" t="s">
        <v>387</v>
      </c>
      <c r="D81" s="179">
        <f>VLOOKUP('330.5'!A88,'330.5'!A88:N186,14,FALSE)</f>
        <v>141686.47455283781</v>
      </c>
    </row>
    <row r="82" spans="1:4" ht="54" thickTop="1" thickBot="1">
      <c r="A82" s="139" t="s">
        <v>1489</v>
      </c>
      <c r="B82" s="140" t="s">
        <v>1490</v>
      </c>
      <c r="C82" s="133" t="s">
        <v>387</v>
      </c>
      <c r="D82" s="179">
        <f>VLOOKUP('330.6'!A88,'330.6'!A88:N187,14,FALSE)</f>
        <v>141686.47455283781</v>
      </c>
    </row>
    <row r="83" spans="1:4" ht="54" thickTop="1" thickBot="1">
      <c r="A83" s="137" t="s">
        <v>1033</v>
      </c>
      <c r="B83" s="138" t="s">
        <v>1491</v>
      </c>
      <c r="C83" s="133" t="s">
        <v>387</v>
      </c>
      <c r="D83" s="179">
        <f>VLOOKUP('340.1'!A88,'340.1'!A88:N188,14,FALSE)</f>
        <v>103751.88285051326</v>
      </c>
    </row>
    <row r="84" spans="1:4" ht="54" thickTop="1" thickBot="1">
      <c r="A84" s="137" t="s">
        <v>1034</v>
      </c>
      <c r="B84" s="138" t="s">
        <v>1492</v>
      </c>
      <c r="C84" s="133" t="s">
        <v>387</v>
      </c>
      <c r="D84" s="179">
        <f>VLOOKUP('340.2'!A88,'340.2'!A88:N190,14,FALSE)</f>
        <v>123585.81795911706</v>
      </c>
    </row>
    <row r="85" spans="1:4" ht="54" thickTop="1" thickBot="1">
      <c r="A85" s="137" t="s">
        <v>1035</v>
      </c>
      <c r="B85" s="138" t="s">
        <v>1493</v>
      </c>
      <c r="C85" s="133" t="s">
        <v>387</v>
      </c>
      <c r="D85" s="179">
        <f>VLOOKUP('340.3'!A88,'340.3'!A88:N191,14,FALSE)</f>
        <v>123585.81795911706</v>
      </c>
    </row>
    <row r="86" spans="1:4" ht="54" thickTop="1" thickBot="1">
      <c r="A86" s="137" t="s">
        <v>1494</v>
      </c>
      <c r="B86" s="138" t="s">
        <v>2021</v>
      </c>
      <c r="C86" s="133" t="s">
        <v>387</v>
      </c>
      <c r="D86" s="179">
        <f>VLOOKUP('350.1'!A88,'350.1'!A88:N192,14,FALSE)</f>
        <v>149489.06190474232</v>
      </c>
    </row>
    <row r="87" spans="1:4" ht="54" thickTop="1" thickBot="1">
      <c r="A87" s="195" t="s">
        <v>1495</v>
      </c>
      <c r="B87" s="138" t="s">
        <v>2022</v>
      </c>
      <c r="C87" s="133" t="s">
        <v>387</v>
      </c>
      <c r="D87" s="179">
        <f>VLOOKUP('350.2'!A88,'350.2'!A88:N193,14,FALSE)</f>
        <v>170116.35441769028</v>
      </c>
    </row>
    <row r="88" spans="1:4" ht="54" thickTop="1" thickBot="1">
      <c r="A88" s="139" t="s">
        <v>1496</v>
      </c>
      <c r="B88" s="140" t="s">
        <v>1497</v>
      </c>
      <c r="C88" s="133" t="s">
        <v>387</v>
      </c>
      <c r="D88" s="179">
        <f>VLOOKUP('350.3'!A88,'350.3'!A88:N194,14,FALSE)</f>
        <v>149489.06190474232</v>
      </c>
    </row>
    <row r="89" spans="1:4" ht="54" thickTop="1" thickBot="1">
      <c r="A89" s="137" t="s">
        <v>1498</v>
      </c>
      <c r="B89" s="138" t="s">
        <v>1499</v>
      </c>
      <c r="C89" s="133" t="s">
        <v>387</v>
      </c>
      <c r="D89" s="179">
        <f>VLOOKUP('350.4'!A88,'350.4'!A88:N195,14,FALSE)</f>
        <v>170116.35441769028</v>
      </c>
    </row>
    <row r="90" spans="1:4" ht="54" thickTop="1" thickBot="1">
      <c r="A90" s="139" t="s">
        <v>1500</v>
      </c>
      <c r="B90" s="140" t="s">
        <v>1501</v>
      </c>
      <c r="C90" s="133" t="s">
        <v>387</v>
      </c>
      <c r="D90" s="179">
        <f>VLOOKUP('350.10'!A88,'350.10'!A88:N196,14,FALSE)</f>
        <v>101119.38732105782</v>
      </c>
    </row>
    <row r="91" spans="1:4" ht="54" thickTop="1" thickBot="1">
      <c r="A91" s="139" t="s">
        <v>1502</v>
      </c>
      <c r="B91" s="140" t="s">
        <v>1503</v>
      </c>
      <c r="C91" s="133" t="s">
        <v>387</v>
      </c>
      <c r="D91" s="179">
        <f>VLOOKUP('350.11'!A88,'350.11'!A88:N197,14,FALSE)</f>
        <v>121746.67983400577</v>
      </c>
    </row>
    <row r="92" spans="1:4" ht="54" thickTop="1" thickBot="1">
      <c r="A92" s="139" t="s">
        <v>1504</v>
      </c>
      <c r="B92" s="140" t="s">
        <v>1505</v>
      </c>
      <c r="C92" s="133" t="s">
        <v>387</v>
      </c>
      <c r="D92" s="179">
        <f>VLOOKUP('350.12'!A88,'350.12'!A88:N198,14,FALSE)</f>
        <v>101119.38732105782</v>
      </c>
    </row>
    <row r="93" spans="1:4" ht="54" thickTop="1" thickBot="1">
      <c r="A93" s="139" t="s">
        <v>1506</v>
      </c>
      <c r="B93" s="140" t="s">
        <v>1507</v>
      </c>
      <c r="C93" s="133" t="s">
        <v>387</v>
      </c>
      <c r="D93" s="179">
        <f>VLOOKUP('350.13'!A88,'350.13'!A88:N199,14,FALSE)</f>
        <v>121746.67983400577</v>
      </c>
    </row>
    <row r="94" spans="1:4" ht="54" thickTop="1" thickBot="1">
      <c r="A94" s="137" t="s">
        <v>1508</v>
      </c>
      <c r="B94" s="138" t="s">
        <v>1509</v>
      </c>
      <c r="C94" s="133" t="s">
        <v>998</v>
      </c>
      <c r="D94" s="179">
        <f>VLOOKUP('350.14'!A88,'350.14'!A88:N200,14,FALSE)</f>
        <v>537.44082870760542</v>
      </c>
    </row>
    <row r="95" spans="1:4" ht="54" thickTop="1" thickBot="1">
      <c r="A95" s="139" t="s">
        <v>1510</v>
      </c>
      <c r="B95" s="140" t="s">
        <v>1511</v>
      </c>
      <c r="C95" s="133" t="s">
        <v>387</v>
      </c>
      <c r="D95" s="179">
        <f>VLOOKUP('351.1'!A88,'351.1'!A88:N201,14,FALSE)</f>
        <v>170116.35441769028</v>
      </c>
    </row>
    <row r="96" spans="1:4" ht="54" thickTop="1" thickBot="1">
      <c r="A96" s="139" t="s">
        <v>1512</v>
      </c>
      <c r="B96" s="140" t="s">
        <v>1513</v>
      </c>
      <c r="C96" s="133" t="s">
        <v>387</v>
      </c>
      <c r="D96" s="179">
        <f>VLOOKUP('351.2'!A88,'351.2'!A88:N202,14,FALSE)</f>
        <v>170116.35441769028</v>
      </c>
    </row>
    <row r="97" spans="1:4" ht="54" thickTop="1" thickBot="1">
      <c r="A97" s="139" t="s">
        <v>1514</v>
      </c>
      <c r="B97" s="140" t="s">
        <v>1515</v>
      </c>
      <c r="C97" s="133" t="s">
        <v>387</v>
      </c>
      <c r="D97" s="179">
        <f>VLOOKUP('351.10'!A88,'351.10'!A88:N203,14,FALSE)</f>
        <v>121746.67983400577</v>
      </c>
    </row>
    <row r="98" spans="1:4" ht="54" thickTop="1" thickBot="1">
      <c r="A98" s="139" t="s">
        <v>1516</v>
      </c>
      <c r="B98" s="140" t="s">
        <v>1517</v>
      </c>
      <c r="C98" s="133" t="s">
        <v>387</v>
      </c>
      <c r="D98" s="179">
        <f>VLOOKUP('351.11'!A88,'351.11'!A88:N204,14,FALSE)</f>
        <v>121746.67983400577</v>
      </c>
    </row>
    <row r="99" spans="1:4" ht="54" thickTop="1" thickBot="1">
      <c r="A99" s="139" t="s">
        <v>1518</v>
      </c>
      <c r="B99" s="140" t="s">
        <v>1519</v>
      </c>
      <c r="C99" s="133" t="s">
        <v>998</v>
      </c>
      <c r="D99" s="179">
        <f>VLOOKUP('351.12'!A88,'351.12'!A88:N205,14,FALSE)</f>
        <v>537.44082870760542</v>
      </c>
    </row>
    <row r="100" spans="1:4" ht="54" thickTop="1" thickBot="1">
      <c r="A100" s="139" t="s">
        <v>1522</v>
      </c>
      <c r="B100" s="140" t="s">
        <v>1520</v>
      </c>
      <c r="C100" s="133" t="s">
        <v>998</v>
      </c>
      <c r="D100" s="179">
        <f>VLOOKUP('410.1'!A88,'410.1'!A88:N206,14,FALSE)</f>
        <v>11890.795651951355</v>
      </c>
    </row>
    <row r="101" spans="1:4" ht="54" thickTop="1" thickBot="1">
      <c r="A101" s="139" t="s">
        <v>1523</v>
      </c>
      <c r="B101" s="140" t="s">
        <v>1521</v>
      </c>
      <c r="C101" s="133" t="s">
        <v>998</v>
      </c>
      <c r="D101" s="179">
        <f>VLOOKUP('410.2'!A88,'410.2'!A88:N207,14,FALSE)</f>
        <v>1723.5176155290133</v>
      </c>
    </row>
    <row r="102" spans="1:4" ht="54" thickTop="1" thickBot="1">
      <c r="A102" s="139" t="s">
        <v>1525</v>
      </c>
      <c r="B102" s="140" t="s">
        <v>1524</v>
      </c>
      <c r="C102" s="133" t="s">
        <v>377</v>
      </c>
      <c r="D102" s="179">
        <f>VLOOKUP('410.3'!A88,'410.3'!A88:N208,14,FALSE)</f>
        <v>1918.6637584861514</v>
      </c>
    </row>
    <row r="103" spans="1:4" ht="54" thickTop="1" thickBot="1">
      <c r="A103" s="139" t="s">
        <v>1527</v>
      </c>
      <c r="B103" s="140" t="s">
        <v>1526</v>
      </c>
      <c r="C103" s="133" t="s">
        <v>1464</v>
      </c>
      <c r="D103" s="179">
        <f>VLOOKUP('411.1'!A88,'411.1'!A88:N209,14,FALSE)</f>
        <v>2213.8427982532517</v>
      </c>
    </row>
    <row r="104" spans="1:4" ht="54" thickTop="1" thickBot="1">
      <c r="A104" s="137" t="s">
        <v>1036</v>
      </c>
      <c r="B104" s="138" t="s">
        <v>1958</v>
      </c>
      <c r="C104" s="133" t="s">
        <v>1464</v>
      </c>
      <c r="D104" s="179">
        <f>VLOOKUP('411.2'!A88,'411.2'!A88:N210,14,FALSE)</f>
        <v>2658.3872233365191</v>
      </c>
    </row>
    <row r="105" spans="1:4" ht="54" thickTop="1" thickBot="1">
      <c r="A105" s="137" t="s">
        <v>1037</v>
      </c>
      <c r="B105" s="138" t="s">
        <v>2054</v>
      </c>
      <c r="C105" s="133" t="s">
        <v>1464</v>
      </c>
      <c r="D105" s="179">
        <f>VLOOKUP('411.3'!A88,'411.3'!A88:N211,14,FALSE)</f>
        <v>2295.8369759663351</v>
      </c>
    </row>
    <row r="106" spans="1:4" ht="54" thickTop="1" thickBot="1">
      <c r="A106" s="137" t="s">
        <v>1528</v>
      </c>
      <c r="B106" s="138" t="s">
        <v>2055</v>
      </c>
      <c r="C106" s="133" t="s">
        <v>1464</v>
      </c>
      <c r="D106" s="179">
        <f>VLOOKUP('411.4'!A88,'411.4'!A88:N212,14,FALSE)</f>
        <v>2213.8427982532517</v>
      </c>
    </row>
    <row r="107" spans="1:4" ht="54" thickTop="1" thickBot="1">
      <c r="A107" s="137" t="s">
        <v>1535</v>
      </c>
      <c r="B107" s="191" t="s">
        <v>1606</v>
      </c>
      <c r="C107" s="133" t="s">
        <v>998</v>
      </c>
      <c r="D107" s="179">
        <f>VLOOKUP('413.1'!A88,'413.1'!A88:N213,14,FALSE)</f>
        <v>3220.6536419160716</v>
      </c>
    </row>
    <row r="108" spans="1:4" ht="54" thickTop="1" thickBot="1">
      <c r="A108" s="137" t="s">
        <v>1537</v>
      </c>
      <c r="B108" s="138" t="s">
        <v>1607</v>
      </c>
      <c r="C108" s="133" t="s">
        <v>998</v>
      </c>
      <c r="D108" s="179">
        <f>VLOOKUP('413.2'!A88,'413.2'!A88:N214,14,FALSE)</f>
        <v>3562.4783736153804</v>
      </c>
    </row>
    <row r="109" spans="1:4" ht="54" thickTop="1" thickBot="1">
      <c r="A109" s="137" t="s">
        <v>1539</v>
      </c>
      <c r="B109" s="138" t="s">
        <v>1608</v>
      </c>
      <c r="C109" s="133" t="s">
        <v>998</v>
      </c>
      <c r="D109" s="179">
        <f>VLOOKUP('413.3'!A88,'413.3'!A88:N215,14,FALSE)</f>
        <v>3572.9562511848376</v>
      </c>
    </row>
    <row r="110" spans="1:4" ht="54" thickTop="1" thickBot="1">
      <c r="A110" s="137" t="s">
        <v>1038</v>
      </c>
      <c r="B110" s="138" t="s">
        <v>1205</v>
      </c>
      <c r="C110" s="133" t="s">
        <v>998</v>
      </c>
      <c r="D110" s="179">
        <f>VLOOKUP('414.1'!A88,'414.1'!A88:N216,14,FALSE)</f>
        <v>3249.9232857184779</v>
      </c>
    </row>
    <row r="111" spans="1:4" ht="54" thickTop="1" thickBot="1">
      <c r="A111" s="137" t="s">
        <v>1039</v>
      </c>
      <c r="B111" s="138" t="s">
        <v>1959</v>
      </c>
      <c r="C111" s="133" t="s">
        <v>998</v>
      </c>
      <c r="D111" s="179">
        <f>VLOOKUP('414.2'!A88,'414.2'!A88:N217,14,FALSE)</f>
        <v>3284.8495442833346</v>
      </c>
    </row>
    <row r="112" spans="1:4" ht="54" thickTop="1" thickBot="1">
      <c r="A112" s="137" t="s">
        <v>1040</v>
      </c>
      <c r="B112" s="138" t="s">
        <v>1960</v>
      </c>
      <c r="C112" s="133" t="s">
        <v>998</v>
      </c>
      <c r="D112" s="179">
        <f>VLOOKUP('414.3'!A88,'414.3'!A88:N218,14,FALSE)</f>
        <v>3284.8495442833346</v>
      </c>
    </row>
    <row r="113" spans="1:4" ht="54" thickTop="1" thickBot="1">
      <c r="A113" s="137" t="s">
        <v>1041</v>
      </c>
      <c r="B113" s="138" t="s">
        <v>1206</v>
      </c>
      <c r="C113" s="133" t="s">
        <v>998</v>
      </c>
      <c r="D113" s="179">
        <f>VLOOKUP('414.4'!A88,'414.4'!A88:N219,14,FALSE)</f>
        <v>3319.8905605549044</v>
      </c>
    </row>
    <row r="114" spans="1:4" ht="54" thickTop="1" thickBot="1">
      <c r="A114" s="137" t="s">
        <v>1042</v>
      </c>
      <c r="B114" s="138" t="s">
        <v>1207</v>
      </c>
      <c r="C114" s="133" t="s">
        <v>998</v>
      </c>
      <c r="D114" s="179">
        <f>VLOOKUP('414.5'!A88,'414.5'!A88:N220,14,FALSE)</f>
        <v>3522.8121228167206</v>
      </c>
    </row>
    <row r="115" spans="1:4" ht="54" thickTop="1" thickBot="1">
      <c r="A115" s="137" t="s">
        <v>1546</v>
      </c>
      <c r="B115" s="138" t="s">
        <v>2056</v>
      </c>
      <c r="C115" s="133" t="s">
        <v>998</v>
      </c>
      <c r="D115" s="179">
        <f>VLOOKUP('414.6'!A88,'414.6'!A88:N221,14,FALSE)</f>
        <v>4659.6618391028069</v>
      </c>
    </row>
    <row r="116" spans="1:4" ht="54" thickTop="1" thickBot="1">
      <c r="A116" s="137" t="s">
        <v>1043</v>
      </c>
      <c r="B116" s="138" t="s">
        <v>1961</v>
      </c>
      <c r="C116" s="133" t="s">
        <v>1464</v>
      </c>
      <c r="D116" s="179">
        <f>VLOOKUP('415.1'!A88,'415.1'!A88:N222,14,FALSE)</f>
        <v>2623.8136868186689</v>
      </c>
    </row>
    <row r="117" spans="1:4" ht="54" thickTop="1" thickBot="1">
      <c r="A117" s="137" t="s">
        <v>1044</v>
      </c>
      <c r="B117" s="138" t="s">
        <v>2058</v>
      </c>
      <c r="C117" s="133" t="s">
        <v>233</v>
      </c>
      <c r="D117" s="179">
        <f>VLOOKUP('420.1'!A87,'420.1'!A87:N223,14,FALSE)</f>
        <v>1823.0959504929126</v>
      </c>
    </row>
    <row r="118" spans="1:4" ht="54" thickTop="1" thickBot="1">
      <c r="A118" s="137" t="s">
        <v>1045</v>
      </c>
      <c r="B118" s="138" t="s">
        <v>2057</v>
      </c>
      <c r="C118" s="142" t="s">
        <v>233</v>
      </c>
      <c r="D118" s="179">
        <f>VLOOKUP('420.2 '!A88,'420.2 '!A59:N107,14,FALSE)</f>
        <v>2008.705100755074</v>
      </c>
    </row>
    <row r="119" spans="1:4" ht="54" thickTop="1" thickBot="1">
      <c r="A119" s="137" t="s">
        <v>1551</v>
      </c>
      <c r="B119" s="138" t="s">
        <v>1552</v>
      </c>
      <c r="C119" s="133" t="s">
        <v>233</v>
      </c>
      <c r="D119" s="179">
        <f>VLOOKUP('420.3'!A88,'420.3'!A88:N225,14,FALSE)</f>
        <v>4151.1442314144942</v>
      </c>
    </row>
    <row r="120" spans="1:4" ht="54" thickTop="1" thickBot="1">
      <c r="A120" s="137" t="s">
        <v>1046</v>
      </c>
      <c r="B120" s="138" t="s">
        <v>1208</v>
      </c>
      <c r="C120" s="133" t="s">
        <v>233</v>
      </c>
      <c r="D120" s="179">
        <f>VLOOKUP('421.1'!A88,'421.1'!A88:N226,14,FALSE)</f>
        <v>1167.0325851388729</v>
      </c>
    </row>
    <row r="121" spans="1:4" ht="54" thickTop="1" thickBot="1">
      <c r="A121" s="137" t="s">
        <v>1047</v>
      </c>
      <c r="B121" s="138" t="s">
        <v>1209</v>
      </c>
      <c r="C121" s="133" t="s">
        <v>233</v>
      </c>
      <c r="D121" s="179">
        <f>VLOOKUP('421.2'!A88,'421.2'!A88:N227,14,FALSE)</f>
        <v>1622.2102150958583</v>
      </c>
    </row>
    <row r="122" spans="1:4" ht="54" thickTop="1" thickBot="1">
      <c r="A122" s="137" t="s">
        <v>1048</v>
      </c>
      <c r="B122" s="138" t="s">
        <v>1962</v>
      </c>
      <c r="C122" s="133" t="s">
        <v>233</v>
      </c>
      <c r="D122" s="179">
        <f>VLOOKUP('421.3'!A88,'421.3'!A88:N228,14,FALSE)</f>
        <v>1474.6206952123084</v>
      </c>
    </row>
    <row r="123" spans="1:4" ht="54" thickTop="1" thickBot="1">
      <c r="A123" s="137" t="s">
        <v>1049</v>
      </c>
      <c r="B123" s="138" t="s">
        <v>1963</v>
      </c>
      <c r="C123" s="133" t="s">
        <v>233</v>
      </c>
      <c r="D123" s="179">
        <f>VLOOKUP('421.4'!A88,'421.4'!A88:N229,14,FALSE)</f>
        <v>1696.0049750376336</v>
      </c>
    </row>
    <row r="124" spans="1:4" ht="54" thickTop="1" thickBot="1">
      <c r="A124" s="137" t="s">
        <v>1556</v>
      </c>
      <c r="B124" s="140" t="s">
        <v>1557</v>
      </c>
      <c r="C124" s="133" t="s">
        <v>233</v>
      </c>
      <c r="D124" s="179">
        <f>VLOOKUP('430.1.1'!A87,'430.1.1'!A87:N230,14,FALSE)</f>
        <v>7700.1239701370696</v>
      </c>
    </row>
    <row r="125" spans="1:4" ht="54" thickTop="1" thickBot="1">
      <c r="A125" s="137" t="s">
        <v>1558</v>
      </c>
      <c r="B125" s="138" t="s">
        <v>1559</v>
      </c>
      <c r="C125" s="133" t="s">
        <v>233</v>
      </c>
      <c r="D125" s="179">
        <f>VLOOKUP('430.1.2'!A88,'430.1.2'!A88:N231,14,FALSE)</f>
        <v>6296.5976005619377</v>
      </c>
    </row>
    <row r="126" spans="1:4" ht="54" thickTop="1" thickBot="1">
      <c r="A126" s="137" t="s">
        <v>1560</v>
      </c>
      <c r="B126" s="138" t="s">
        <v>1609</v>
      </c>
      <c r="C126" s="133" t="s">
        <v>233</v>
      </c>
      <c r="D126" s="179">
        <f>VLOOKUP('430.2.1'!A88,'430.2.1'!A88:N232,14,FALSE)</f>
        <v>7700.1239701370696</v>
      </c>
    </row>
    <row r="127" spans="1:4" ht="54" thickTop="1" thickBot="1">
      <c r="A127" s="137" t="s">
        <v>1562</v>
      </c>
      <c r="B127" s="138" t="s">
        <v>1610</v>
      </c>
      <c r="C127" s="133" t="s">
        <v>233</v>
      </c>
      <c r="D127" s="179">
        <f>VLOOKUP('430.2.2'!A88,'430.2.2'!A88:N233,14,FALSE)</f>
        <v>6296.5976005619377</v>
      </c>
    </row>
    <row r="128" spans="1:4" ht="54" thickTop="1" thickBot="1">
      <c r="A128" s="137" t="s">
        <v>1563</v>
      </c>
      <c r="B128" s="138" t="s">
        <v>1611</v>
      </c>
      <c r="C128" s="133" t="s">
        <v>233</v>
      </c>
      <c r="D128" s="179">
        <f>VLOOKUP('431.1.1'!A88,'431.1.1'!A88:N234,14,FALSE)</f>
        <v>15608.934497584061</v>
      </c>
    </row>
    <row r="129" spans="1:4" ht="54" thickTop="1" thickBot="1">
      <c r="A129" s="137" t="s">
        <v>1565</v>
      </c>
      <c r="B129" s="138" t="s">
        <v>1612</v>
      </c>
      <c r="C129" s="133" t="s">
        <v>233</v>
      </c>
      <c r="D129" s="179">
        <f>VLOOKUP('431.1.2'!A88,'431.1.2'!A88:N235,14,FALSE)</f>
        <v>12357.310236717378</v>
      </c>
    </row>
    <row r="130" spans="1:4" ht="54" thickTop="1" thickBot="1">
      <c r="A130" s="137" t="s">
        <v>1568</v>
      </c>
      <c r="B130" s="138" t="s">
        <v>1613</v>
      </c>
      <c r="C130" s="133" t="s">
        <v>233</v>
      </c>
      <c r="D130" s="179">
        <f>VLOOKUP('431.2.1'!A88,'431.2.1'!A88:N236,14,FALSE)</f>
        <v>16304.245124591012</v>
      </c>
    </row>
    <row r="131" spans="1:4" ht="54" thickTop="1" thickBot="1">
      <c r="A131" s="137" t="s">
        <v>1569</v>
      </c>
      <c r="B131" s="138" t="s">
        <v>1614</v>
      </c>
      <c r="C131" s="133" t="s">
        <v>233</v>
      </c>
      <c r="D131" s="179">
        <f>VLOOKUP('431.2.2'!A88,'431.2.2'!A88:N237,14,FALSE)</f>
        <v>12888.632508298157</v>
      </c>
    </row>
    <row r="132" spans="1:4" ht="54" thickTop="1" thickBot="1">
      <c r="A132" s="137" t="s">
        <v>1050</v>
      </c>
      <c r="B132" s="138" t="s">
        <v>1210</v>
      </c>
      <c r="C132" s="133" t="s">
        <v>233</v>
      </c>
      <c r="D132" s="179">
        <f>VLOOKUP('432.1'!A88,'432.1'!A88:N238,14,FALSE)</f>
        <v>4661.7572113434944</v>
      </c>
    </row>
    <row r="133" spans="1:4" ht="54" thickTop="1" thickBot="1">
      <c r="A133" s="137" t="s">
        <v>1051</v>
      </c>
      <c r="B133" s="138" t="s">
        <v>1964</v>
      </c>
      <c r="C133" s="133" t="s">
        <v>233</v>
      </c>
      <c r="D133" s="179">
        <f>VLOOKUP('432.2'!A88,'432.2'!A88:N239,14,FALSE)</f>
        <v>3397.3749059074244</v>
      </c>
    </row>
    <row r="134" spans="1:4" ht="54" thickTop="1" thickBot="1">
      <c r="A134" s="137" t="s">
        <v>1052</v>
      </c>
      <c r="B134" s="138" t="s">
        <v>1965</v>
      </c>
      <c r="C134" s="133" t="s">
        <v>233</v>
      </c>
      <c r="D134" s="179">
        <f>VLOOKUP('433.1'!A88,'433.1'!A88:N240,14,FALSE)</f>
        <v>4943.7758383696264</v>
      </c>
    </row>
    <row r="135" spans="1:4" ht="54" thickTop="1" thickBot="1">
      <c r="A135" s="137" t="s">
        <v>1053</v>
      </c>
      <c r="B135" s="138" t="s">
        <v>1966</v>
      </c>
      <c r="C135" s="133" t="s">
        <v>233</v>
      </c>
      <c r="D135" s="179">
        <f>VLOOKUP('433.2'!A88,'433.2'!A88:N241,14,FALSE)</f>
        <v>4324.5968418622042</v>
      </c>
    </row>
    <row r="136" spans="1:4" ht="54" thickTop="1" thickBot="1">
      <c r="A136" s="137" t="s">
        <v>1054</v>
      </c>
      <c r="B136" s="138" t="s">
        <v>1967</v>
      </c>
      <c r="C136" s="133" t="s">
        <v>233</v>
      </c>
      <c r="D136" s="179">
        <f>VLOOKUP('433.3'!A88,'433.3'!A88:N242,14,FALSE)</f>
        <v>5200.8473938019433</v>
      </c>
    </row>
    <row r="137" spans="1:4" ht="54" thickTop="1" thickBot="1">
      <c r="A137" s="137" t="s">
        <v>1055</v>
      </c>
      <c r="B137" s="138" t="s">
        <v>1211</v>
      </c>
      <c r="C137" s="133" t="s">
        <v>233</v>
      </c>
      <c r="D137" s="179">
        <f>VLOOKUP('433.4'!A88,'433.4'!A88:N243,14,FALSE)</f>
        <v>3320.7010156243882</v>
      </c>
    </row>
    <row r="138" spans="1:4" ht="54" thickTop="1" thickBot="1">
      <c r="A138" s="137" t="s">
        <v>1056</v>
      </c>
      <c r="B138" s="138" t="s">
        <v>1968</v>
      </c>
      <c r="C138" s="133" t="s">
        <v>233</v>
      </c>
      <c r="D138" s="179">
        <f>VLOOKUP('433.5'!A88,'433.5'!A88:N244,14,FALSE)</f>
        <v>5063.6923232750105</v>
      </c>
    </row>
    <row r="139" spans="1:4" ht="54" thickTop="1" thickBot="1">
      <c r="A139" s="137" t="s">
        <v>1057</v>
      </c>
      <c r="B139" s="138" t="s">
        <v>1969</v>
      </c>
      <c r="C139" s="133" t="s">
        <v>233</v>
      </c>
      <c r="D139" s="179">
        <f>VLOOKUP('433.6'!A88,'433.6'!A88:N245,14,FALSE)</f>
        <v>4440.2701280709362</v>
      </c>
    </row>
    <row r="140" spans="1:4" ht="54" thickTop="1" thickBot="1">
      <c r="A140" s="137" t="s">
        <v>1058</v>
      </c>
      <c r="B140" s="138" t="s">
        <v>1970</v>
      </c>
      <c r="C140" s="133" t="s">
        <v>233</v>
      </c>
      <c r="D140" s="179">
        <f>VLOOKUP('433.7'!A88,'433.7'!A88:N246,14,FALSE)</f>
        <v>5341.0574376913155</v>
      </c>
    </row>
    <row r="141" spans="1:4" ht="54" thickTop="1" thickBot="1">
      <c r="A141" s="137" t="s">
        <v>1059</v>
      </c>
      <c r="B141" s="138" t="s">
        <v>1212</v>
      </c>
      <c r="C141" s="133" t="s">
        <v>233</v>
      </c>
      <c r="D141" s="179">
        <f>VLOOKUP('433.8'!A88,'433.8'!A88:N247,14,FALSE)</f>
        <v>3408.3322930552458</v>
      </c>
    </row>
    <row r="142" spans="1:4" ht="54" thickTop="1" thickBot="1">
      <c r="A142" s="137" t="s">
        <v>1060</v>
      </c>
      <c r="B142" s="138" t="s">
        <v>1971</v>
      </c>
      <c r="C142" s="133" t="s">
        <v>387</v>
      </c>
      <c r="D142" s="179">
        <f>VLOOKUP('440.1'!A89,'440.1'!A89:N248,14,FALSE)</f>
        <v>197764.91910945901</v>
      </c>
    </row>
    <row r="143" spans="1:4" ht="54" thickTop="1" thickBot="1">
      <c r="A143" s="137" t="s">
        <v>1061</v>
      </c>
      <c r="B143" s="138" t="s">
        <v>1972</v>
      </c>
      <c r="C143" s="133" t="s">
        <v>387</v>
      </c>
      <c r="D143" s="179">
        <f>VLOOKUP('440.2'!A93,'440.2'!A93:N250,14,FALSE)</f>
        <v>197764.91910945901</v>
      </c>
    </row>
    <row r="144" spans="1:4" ht="54" thickTop="1" thickBot="1">
      <c r="A144" s="137" t="s">
        <v>1062</v>
      </c>
      <c r="B144" s="138" t="s">
        <v>1973</v>
      </c>
      <c r="C144" s="133" t="s">
        <v>387</v>
      </c>
      <c r="D144" s="179">
        <f>VLOOKUP('440.3'!A93,'440.3'!A93:N252,14,FALSE)</f>
        <v>197764.91910945901</v>
      </c>
    </row>
    <row r="145" spans="1:4" ht="54" thickTop="1" thickBot="1">
      <c r="A145" s="137" t="s">
        <v>1063</v>
      </c>
      <c r="B145" s="138" t="s">
        <v>1213</v>
      </c>
      <c r="C145" s="133" t="s">
        <v>387</v>
      </c>
      <c r="D145" s="179">
        <f>VLOOKUP('440.4'!A93,'440.4'!A93:N254,14,FALSE)</f>
        <v>217156.07644624411</v>
      </c>
    </row>
    <row r="146" spans="1:4" ht="54" thickTop="1" thickBot="1">
      <c r="A146" s="137" t="s">
        <v>1064</v>
      </c>
      <c r="B146" s="138" t="s">
        <v>1974</v>
      </c>
      <c r="C146" s="133" t="s">
        <v>387</v>
      </c>
      <c r="D146" s="179">
        <f>VLOOKUP('441.1'!A93,'441.1'!A93:N256,14,FALSE)</f>
        <v>197764.91910945901</v>
      </c>
    </row>
    <row r="147" spans="1:4" ht="54" thickTop="1" thickBot="1">
      <c r="A147" s="137" t="s">
        <v>1065</v>
      </c>
      <c r="B147" s="138" t="s">
        <v>1975</v>
      </c>
      <c r="C147" s="133" t="s">
        <v>387</v>
      </c>
      <c r="D147" s="179">
        <f>VLOOKUP('441.2'!A92,'441.2'!A92:N258,14,FALSE)</f>
        <v>197764.91910945901</v>
      </c>
    </row>
    <row r="148" spans="1:4" ht="54" thickTop="1" thickBot="1">
      <c r="A148" s="137" t="s">
        <v>1066</v>
      </c>
      <c r="B148" s="138" t="s">
        <v>1976</v>
      </c>
      <c r="C148" s="133" t="s">
        <v>387</v>
      </c>
      <c r="D148" s="179">
        <f>VLOOKUP('441.3'!A93,'441.3'!A93:N260,14,FALSE)</f>
        <v>197764.91910945901</v>
      </c>
    </row>
    <row r="149" spans="1:4" ht="54" thickTop="1" thickBot="1">
      <c r="A149" s="137" t="s">
        <v>1067</v>
      </c>
      <c r="B149" s="138" t="s">
        <v>1977</v>
      </c>
      <c r="C149" s="133" t="s">
        <v>387</v>
      </c>
      <c r="D149" s="179">
        <f>VLOOKUP('441.4'!A92,'441.4'!A92:N262,14,FALSE)</f>
        <v>217156.07644624411</v>
      </c>
    </row>
    <row r="150" spans="1:4" ht="54" thickTop="1" thickBot="1">
      <c r="A150" s="137" t="s">
        <v>1068</v>
      </c>
      <c r="B150" s="138" t="s">
        <v>1957</v>
      </c>
      <c r="C150" s="133" t="s">
        <v>387</v>
      </c>
      <c r="D150" s="179">
        <f>VLOOKUP('450.1'!A95,'450.1'!A95:N264,14,FALSE)</f>
        <v>228595.82124618615</v>
      </c>
    </row>
    <row r="151" spans="1:4" ht="54" thickTop="1" thickBot="1">
      <c r="A151" s="137" t="s">
        <v>1069</v>
      </c>
      <c r="B151" s="138" t="s">
        <v>1978</v>
      </c>
      <c r="C151" s="133" t="s">
        <v>387</v>
      </c>
      <c r="D151" s="179">
        <f>VLOOKUP('450.2'!A93,'450.2'!A93:N266,14,FALSE)</f>
        <v>228595.82124618615</v>
      </c>
    </row>
    <row r="152" spans="1:4" ht="54" thickTop="1" thickBot="1">
      <c r="A152" s="137" t="s">
        <v>1070</v>
      </c>
      <c r="B152" s="138" t="s">
        <v>1979</v>
      </c>
      <c r="C152" s="133" t="s">
        <v>387</v>
      </c>
      <c r="D152" s="179">
        <f>VLOOKUP('450.3'!A93,'450.3'!A93:N268,14,FALSE)</f>
        <v>228595.82124618615</v>
      </c>
    </row>
    <row r="153" spans="1:4" ht="54" thickTop="1" thickBot="1">
      <c r="A153" s="137" t="s">
        <v>1071</v>
      </c>
      <c r="B153" s="138" t="s">
        <v>1980</v>
      </c>
      <c r="C153" s="133" t="s">
        <v>387</v>
      </c>
      <c r="D153" s="179">
        <f>VLOOKUP('450.4'!A92,'450.4'!A92:N270,14,FALSE)</f>
        <v>228595.82124618615</v>
      </c>
    </row>
    <row r="154" spans="1:4" ht="63.75" customHeight="1" thickTop="1" thickBot="1">
      <c r="A154" s="137" t="s">
        <v>1072</v>
      </c>
      <c r="B154" s="138" t="s">
        <v>1981</v>
      </c>
      <c r="C154" s="133" t="s">
        <v>387</v>
      </c>
      <c r="D154" s="179">
        <f>VLOOKUP('450.5'!A92,'450.5'!A92:N272,14,FALSE)</f>
        <v>228595.82124618615</v>
      </c>
    </row>
    <row r="155" spans="1:4" ht="54" thickTop="1" thickBot="1">
      <c r="A155" s="137" t="s">
        <v>1073</v>
      </c>
      <c r="B155" s="138" t="s">
        <v>1982</v>
      </c>
      <c r="C155" s="133" t="s">
        <v>387</v>
      </c>
      <c r="D155" s="179">
        <f>VLOOKUP('450.6'!A93,'450.6'!A93:N274,14,FALSE)</f>
        <v>228595.82124618615</v>
      </c>
    </row>
    <row r="156" spans="1:4" ht="54" thickTop="1" thickBot="1">
      <c r="A156" s="137" t="s">
        <v>1074</v>
      </c>
      <c r="B156" s="138" t="s">
        <v>1983</v>
      </c>
      <c r="C156" s="133" t="s">
        <v>387</v>
      </c>
      <c r="D156" s="179">
        <f>VLOOKUP('450.7'!A93,'450.7'!A93:N275,14,FALSE)</f>
        <v>228595.82124618615</v>
      </c>
    </row>
    <row r="157" spans="1:4" ht="54" thickTop="1" thickBot="1">
      <c r="A157" s="137" t="s">
        <v>1075</v>
      </c>
      <c r="B157" s="138" t="s">
        <v>1984</v>
      </c>
      <c r="C157" s="133" t="s">
        <v>387</v>
      </c>
      <c r="D157" s="179">
        <f>VLOOKUP('450.8'!A93,'450.8'!A93:N276,14,FALSE)</f>
        <v>228595.82124618615</v>
      </c>
    </row>
    <row r="158" spans="1:4" ht="54" thickTop="1" thickBot="1">
      <c r="A158" s="137" t="s">
        <v>1584</v>
      </c>
      <c r="B158" s="138" t="s">
        <v>1615</v>
      </c>
      <c r="C158" s="133" t="s">
        <v>387</v>
      </c>
      <c r="D158" s="179">
        <f>VLOOKUP('450.10'!A92,'450.10'!A92:N277,14,FALSE)</f>
        <v>264319.99352693872</v>
      </c>
    </row>
    <row r="159" spans="1:4" ht="54" thickTop="1" thickBot="1">
      <c r="A159" s="137" t="s">
        <v>1586</v>
      </c>
      <c r="B159" s="138" t="s">
        <v>1616</v>
      </c>
      <c r="C159" s="133" t="s">
        <v>387</v>
      </c>
      <c r="D159" s="179">
        <f>VLOOKUP('450.11'!A92,'450.11'!A92:N278,14,FALSE)</f>
        <v>264319.99352693872</v>
      </c>
    </row>
    <row r="160" spans="1:4" ht="54" thickTop="1" thickBot="1">
      <c r="A160" s="137" t="s">
        <v>1588</v>
      </c>
      <c r="B160" s="138" t="s">
        <v>1617</v>
      </c>
      <c r="C160" s="133" t="s">
        <v>387</v>
      </c>
      <c r="D160" s="179">
        <f>VLOOKUP('450.12'!A92,'450.11'!A92:N279,14,FALSE)</f>
        <v>264319.99352693872</v>
      </c>
    </row>
    <row r="161" spans="1:4" ht="54" thickTop="1" thickBot="1">
      <c r="A161" s="137" t="s">
        <v>1076</v>
      </c>
      <c r="B161" s="138" t="s">
        <v>1985</v>
      </c>
      <c r="C161" s="133" t="s">
        <v>387</v>
      </c>
      <c r="D161" s="179">
        <f>VLOOKUP('451.1'!A92,'451.1'!A92:N280,14,FALSE)</f>
        <v>228595.82124618615</v>
      </c>
    </row>
    <row r="162" spans="1:4" ht="54" thickTop="1" thickBot="1">
      <c r="A162" s="137" t="s">
        <v>1077</v>
      </c>
      <c r="B162" s="138" t="s">
        <v>1986</v>
      </c>
      <c r="C162" s="133" t="s">
        <v>387</v>
      </c>
      <c r="D162" s="179">
        <f>VLOOKUP('451.2'!A93,'451.2'!A93:N281,14,FALSE)</f>
        <v>228595.82124618615</v>
      </c>
    </row>
    <row r="163" spans="1:4" ht="54" thickTop="1" thickBot="1">
      <c r="A163" s="137" t="s">
        <v>1078</v>
      </c>
      <c r="B163" s="138" t="s">
        <v>1987</v>
      </c>
      <c r="C163" s="133" t="s">
        <v>387</v>
      </c>
      <c r="D163" s="179">
        <f>VLOOKUP('451.3'!A92,'451.3'!A92:N282,14,FALSE)</f>
        <v>228595.82124618615</v>
      </c>
    </row>
    <row r="164" spans="1:4" ht="54" thickTop="1" thickBot="1">
      <c r="A164" s="137" t="s">
        <v>1079</v>
      </c>
      <c r="B164" s="138" t="s">
        <v>1988</v>
      </c>
      <c r="C164" s="133" t="s">
        <v>387</v>
      </c>
      <c r="D164" s="179">
        <f>VLOOKUP('451.4'!A92,'451.4'!A92:N283,14,FALSE)</f>
        <v>264319.99352693872</v>
      </c>
    </row>
    <row r="165" spans="1:4" ht="54" thickTop="1" thickBot="1">
      <c r="A165" s="137" t="s">
        <v>1080</v>
      </c>
      <c r="B165" s="138" t="s">
        <v>1989</v>
      </c>
      <c r="C165" s="133" t="s">
        <v>387</v>
      </c>
      <c r="D165" s="179">
        <f>VLOOKUP('452.1'!A93,'452.1'!A93:N284,14,FALSE)</f>
        <v>228595.82124618615</v>
      </c>
    </row>
    <row r="166" spans="1:4" ht="54" thickTop="1" thickBot="1">
      <c r="A166" s="137" t="s">
        <v>1081</v>
      </c>
      <c r="B166" s="138" t="s">
        <v>1990</v>
      </c>
      <c r="C166" s="133" t="s">
        <v>387</v>
      </c>
      <c r="D166" s="179">
        <f>VLOOKUP('452.2'!A93,'452.2'!A93:N285,14,FALSE)</f>
        <v>228595.82124618615</v>
      </c>
    </row>
    <row r="167" spans="1:4" ht="54" thickTop="1" thickBot="1">
      <c r="A167" s="137" t="s">
        <v>1082</v>
      </c>
      <c r="B167" s="138" t="s">
        <v>1991</v>
      </c>
      <c r="C167" s="133" t="s">
        <v>387</v>
      </c>
      <c r="D167" s="179">
        <f>VLOOKUP('452.3'!A92,'452.3'!A92:N286,14,FALSE)</f>
        <v>228595.82124618615</v>
      </c>
    </row>
    <row r="168" spans="1:4" ht="54" thickTop="1" thickBot="1">
      <c r="A168" s="137" t="s">
        <v>1083</v>
      </c>
      <c r="B168" s="138" t="s">
        <v>1992</v>
      </c>
      <c r="C168" s="133" t="s">
        <v>387</v>
      </c>
      <c r="D168" s="179">
        <f>VLOOKUP('452.4'!A93,'452.4'!A93:N287,14,FALSE)</f>
        <v>228595.82124618615</v>
      </c>
    </row>
    <row r="169" spans="1:4" ht="54" thickTop="1" thickBot="1">
      <c r="A169" s="137" t="s">
        <v>1084</v>
      </c>
      <c r="B169" s="138" t="s">
        <v>1214</v>
      </c>
      <c r="C169" s="133" t="s">
        <v>387</v>
      </c>
      <c r="D169" s="179">
        <f>VLOOKUP('453.1'!A92,'453.1'!A92:N288,14,FALSE)</f>
        <v>231346.80783916937</v>
      </c>
    </row>
    <row r="170" spans="1:4" ht="54" thickTop="1" thickBot="1">
      <c r="A170" s="137" t="s">
        <v>1085</v>
      </c>
      <c r="B170" s="138" t="s">
        <v>1993</v>
      </c>
      <c r="C170" s="133" t="s">
        <v>233</v>
      </c>
      <c r="D170" s="179">
        <f>VLOOKUP('460.1'!A87,'460.1'!A87:N289,14,FALSE)</f>
        <v>2710.0085664431208</v>
      </c>
    </row>
    <row r="171" spans="1:4" ht="54" thickTop="1" thickBot="1">
      <c r="A171" s="196" t="s">
        <v>2017</v>
      </c>
      <c r="B171" s="138" t="s">
        <v>2073</v>
      </c>
      <c r="C171" s="133" t="s">
        <v>233</v>
      </c>
      <c r="D171" s="179">
        <f>VLOOKUP('460.2'!A87,'460.2'!A87:N290,14,FALSE)</f>
        <v>1355.0042832215604</v>
      </c>
    </row>
    <row r="172" spans="1:4" ht="51.75" customHeight="1" thickTop="1" thickBot="1">
      <c r="A172" s="137" t="s">
        <v>1086</v>
      </c>
      <c r="B172" s="138" t="s">
        <v>1215</v>
      </c>
      <c r="C172" s="133" t="s">
        <v>387</v>
      </c>
      <c r="D172" s="179">
        <f>VLOOKUP('461.1'!A87,'461.1'!A87:N291,14,FALSE)</f>
        <v>96695.734757132799</v>
      </c>
    </row>
    <row r="173" spans="1:4" ht="54" thickTop="1" thickBot="1">
      <c r="A173" s="137" t="s">
        <v>1087</v>
      </c>
      <c r="B173" s="138" t="s">
        <v>1216</v>
      </c>
      <c r="C173" s="133" t="s">
        <v>387</v>
      </c>
      <c r="D173" s="179">
        <f>VLOOKUP('461.2'!A89,'461.2'!A89:N294,14,FALSE)</f>
        <v>114899.87410493747</v>
      </c>
    </row>
    <row r="174" spans="1:4" ht="54" thickTop="1" thickBot="1">
      <c r="A174" s="137" t="s">
        <v>1598</v>
      </c>
      <c r="B174" s="138" t="s">
        <v>2078</v>
      </c>
      <c r="C174" s="133" t="s">
        <v>387</v>
      </c>
      <c r="D174" s="179">
        <f>VLOOKUP('462.1.1'!A88,'462.1.1'!A88:N293,14,FALSE)</f>
        <v>144583.41799530137</v>
      </c>
    </row>
    <row r="175" spans="1:4" ht="54" thickTop="1" thickBot="1">
      <c r="A175" s="137" t="s">
        <v>1599</v>
      </c>
      <c r="B175" s="138" t="s">
        <v>2079</v>
      </c>
      <c r="C175" s="133" t="s">
        <v>387</v>
      </c>
      <c r="D175" s="179">
        <f>VLOOKUP('462.1.2'!A88,'462.1.2'!A88:N294,14,FALSE)</f>
        <v>144912.20527716764</v>
      </c>
    </row>
    <row r="176" spans="1:4" ht="54" thickTop="1" thickBot="1">
      <c r="A176" s="137" t="s">
        <v>1600</v>
      </c>
      <c r="B176" s="138" t="s">
        <v>2082</v>
      </c>
      <c r="C176" s="133" t="s">
        <v>387</v>
      </c>
      <c r="D176" s="179">
        <f>VLOOKUP('462.2.1'!A88,'462.2.1'!A88:N295,14,FALSE)</f>
        <v>158930.06651729502</v>
      </c>
    </row>
    <row r="177" spans="1:4" ht="54" thickTop="1" thickBot="1">
      <c r="A177" s="137" t="s">
        <v>1601</v>
      </c>
      <c r="B177" s="138" t="s">
        <v>2083</v>
      </c>
      <c r="C177" s="133" t="s">
        <v>387</v>
      </c>
      <c r="D177" s="179">
        <f>VLOOKUP('462.2.2'!A88,'462.2.2'!A88:N296,14,FALSE)</f>
        <v>159258.85379916133</v>
      </c>
    </row>
    <row r="178" spans="1:4" ht="54" thickTop="1" thickBot="1">
      <c r="A178" s="137" t="s">
        <v>1088</v>
      </c>
      <c r="B178" s="138" t="s">
        <v>1618</v>
      </c>
      <c r="C178" s="133" t="s">
        <v>233</v>
      </c>
      <c r="D178" s="179">
        <f>VLOOKUP('464.1'!A88,'464.1'!A88:N297,14,FALSE)</f>
        <v>8976.428080781312</v>
      </c>
    </row>
    <row r="179" spans="1:4" ht="54" thickTop="1" thickBot="1">
      <c r="A179" s="137" t="s">
        <v>1089</v>
      </c>
      <c r="B179" s="138" t="s">
        <v>1619</v>
      </c>
      <c r="C179" s="133" t="s">
        <v>387</v>
      </c>
      <c r="D179" s="179">
        <f>VLOOKUP('465.1'!A92,'465.1'!A92:N298,14,FALSE)</f>
        <v>94335.554254541465</v>
      </c>
    </row>
    <row r="180" spans="1:4" ht="54" thickTop="1" thickBot="1">
      <c r="A180" s="137" t="s">
        <v>1602</v>
      </c>
      <c r="B180" s="138" t="s">
        <v>1620</v>
      </c>
      <c r="C180" s="133" t="s">
        <v>387</v>
      </c>
      <c r="D180" s="179">
        <f>VLOOKUP('465.2'!A92,'465.2'!A92:N299,14,FALSE)</f>
        <v>23811.629276032763</v>
      </c>
    </row>
    <row r="181" spans="1:4" ht="54" thickTop="1" thickBot="1">
      <c r="A181" s="137" t="s">
        <v>1090</v>
      </c>
      <c r="B181" s="138" t="s">
        <v>1621</v>
      </c>
      <c r="C181" s="133" t="s">
        <v>144</v>
      </c>
      <c r="D181" s="179">
        <f>VLOOKUP('466.1'!A92,'466.1'!A92:N300,14,FALSE)</f>
        <v>3330.902541186806</v>
      </c>
    </row>
    <row r="182" spans="1:4" ht="54" thickTop="1" thickBot="1">
      <c r="A182" s="137" t="s">
        <v>1091</v>
      </c>
      <c r="B182" s="138" t="s">
        <v>1622</v>
      </c>
      <c r="C182" s="133" t="s">
        <v>144</v>
      </c>
      <c r="D182" s="179">
        <f>VLOOKUP('466.2'!A96,'466.2'!A96:N301,14,FALSE)</f>
        <v>3849.0655890154612</v>
      </c>
    </row>
    <row r="183" spans="1:4" ht="54" thickTop="1" thickBot="1">
      <c r="A183" s="139" t="s">
        <v>1092</v>
      </c>
      <c r="B183" s="140" t="s">
        <v>1735</v>
      </c>
      <c r="C183" s="133" t="s">
        <v>387</v>
      </c>
      <c r="D183" s="179">
        <f>VLOOKUP('500.1'!A95,'500.1'!A95:N302,14,FALSE)</f>
        <v>799529.87742513162</v>
      </c>
    </row>
    <row r="184" spans="1:4" ht="54" thickTop="1" thickBot="1">
      <c r="A184" s="137" t="s">
        <v>1624</v>
      </c>
      <c r="B184" s="138" t="s">
        <v>1736</v>
      </c>
      <c r="C184" s="133" t="s">
        <v>387</v>
      </c>
      <c r="D184" s="179">
        <f>VLOOKUP('500.2'!A95,'500.2'!A95:N303,14,FALSE)</f>
        <v>824869.97658822173</v>
      </c>
    </row>
    <row r="185" spans="1:4" ht="57.75" thickTop="1" thickBot="1">
      <c r="A185" s="137" t="s">
        <v>1093</v>
      </c>
      <c r="B185" s="138" t="s">
        <v>1875</v>
      </c>
      <c r="C185" s="133" t="s">
        <v>377</v>
      </c>
      <c r="D185" s="179">
        <f>VLOOKUP('501.1'!A88,'501.1'!A88:N304,14,FALSE)</f>
        <v>1079.8450728427292</v>
      </c>
    </row>
    <row r="186" spans="1:4" ht="57.75" thickTop="1" thickBot="1">
      <c r="A186" s="137" t="s">
        <v>1626</v>
      </c>
      <c r="B186" s="138" t="s">
        <v>1876</v>
      </c>
      <c r="C186" s="133" t="s">
        <v>377</v>
      </c>
      <c r="D186" s="179">
        <f>VLOOKUP('501.10'!A88,'501.10'!A88:N305,14,FALSE)</f>
        <v>1137.1823473200357</v>
      </c>
    </row>
    <row r="187" spans="1:4" ht="57.75" thickTop="1" thickBot="1">
      <c r="A187" s="137" t="s">
        <v>1627</v>
      </c>
      <c r="B187" s="138" t="s">
        <v>1877</v>
      </c>
      <c r="C187" s="133" t="s">
        <v>377</v>
      </c>
      <c r="D187" s="179">
        <f>VLOOKUP('501.20'!A88,'501.20'!A88:N306,14,FALSE)</f>
        <v>537.44082870760542</v>
      </c>
    </row>
    <row r="188" spans="1:4" ht="54" thickTop="1" thickBot="1">
      <c r="A188" s="137" t="s">
        <v>1628</v>
      </c>
      <c r="B188" s="138" t="s">
        <v>1737</v>
      </c>
      <c r="C188" s="133" t="s">
        <v>387</v>
      </c>
      <c r="D188" s="179">
        <f>VLOOKUP('505.1'!A84,'505.1'!A84:N307,14,FALSE)</f>
        <v>722705.69129033457</v>
      </c>
    </row>
    <row r="189" spans="1:4" ht="54" thickTop="1" thickBot="1">
      <c r="A189" s="137" t="s">
        <v>1094</v>
      </c>
      <c r="B189" s="138" t="s">
        <v>1738</v>
      </c>
      <c r="C189" s="133" t="s">
        <v>233</v>
      </c>
      <c r="D189" s="179">
        <f>VLOOKUP('510.1'!A84,'510.1'!A84:N308,14,FALSE)</f>
        <v>92460.020769041585</v>
      </c>
    </row>
    <row r="190" spans="1:4" ht="54" thickTop="1" thickBot="1">
      <c r="A190" s="137" t="s">
        <v>1632</v>
      </c>
      <c r="B190" s="138" t="s">
        <v>1217</v>
      </c>
      <c r="C190" s="133" t="s">
        <v>387</v>
      </c>
      <c r="D190" s="179">
        <f>VLOOKUP('600.1.1'!A85,'600.1.1'!A85:N311,14,FALSE)</f>
        <v>23626.396889718668</v>
      </c>
    </row>
    <row r="191" spans="1:4" ht="54" thickTop="1" thickBot="1">
      <c r="A191" s="137" t="s">
        <v>1633</v>
      </c>
      <c r="B191" s="138" t="s">
        <v>1739</v>
      </c>
      <c r="C191" s="133" t="s">
        <v>387</v>
      </c>
      <c r="D191" s="179">
        <f>VLOOKUP('600.2.1'!A88,'600.2.1'!A88:N310,14,FALSE)</f>
        <v>109988.03498681633</v>
      </c>
    </row>
    <row r="192" spans="1:4" ht="54" thickTop="1" thickBot="1">
      <c r="A192" s="137" t="s">
        <v>1634</v>
      </c>
      <c r="B192" s="138" t="s">
        <v>1740</v>
      </c>
      <c r="C192" s="133" t="s">
        <v>387</v>
      </c>
      <c r="D192" s="179">
        <f>VLOOKUP('600.2.2'!A90,'600.2.2'!A90:N312,14,FALSE)</f>
        <v>153683.77298847371</v>
      </c>
    </row>
    <row r="193" spans="1:4" ht="54" thickTop="1" thickBot="1">
      <c r="A193" s="137" t="s">
        <v>1635</v>
      </c>
      <c r="B193" s="138" t="s">
        <v>1741</v>
      </c>
      <c r="C193" s="133" t="s">
        <v>387</v>
      </c>
      <c r="D193" s="179">
        <f>VLOOKUP('600.2.3'!A89,'600.2.3'!A89:N312,14,FALSE)</f>
        <v>22080.754592362857</v>
      </c>
    </row>
    <row r="194" spans="1:4" ht="54" thickTop="1" thickBot="1">
      <c r="A194" s="137" t="s">
        <v>1636</v>
      </c>
      <c r="B194" s="138" t="s">
        <v>1742</v>
      </c>
      <c r="C194" s="133" t="s">
        <v>387</v>
      </c>
      <c r="D194" s="179">
        <f>VLOOKUP('600.2.4'!A88,'600.2.4'!A88:N312,14,FALSE)</f>
        <v>28738.252124394625</v>
      </c>
    </row>
    <row r="195" spans="1:4" ht="54" thickTop="1" thickBot="1">
      <c r="A195" s="137" t="s">
        <v>1095</v>
      </c>
      <c r="B195" s="138" t="s">
        <v>2094</v>
      </c>
      <c r="C195" s="133" t="s">
        <v>387</v>
      </c>
      <c r="D195" s="179">
        <f>VLOOKUP('610.1'!A89,'610.1'!A89:N314,14,FALSE)</f>
        <v>61884.206745423304</v>
      </c>
    </row>
    <row r="196" spans="1:4" ht="54" thickTop="1" thickBot="1">
      <c r="A196" s="137" t="s">
        <v>1096</v>
      </c>
      <c r="B196" s="138" t="s">
        <v>1743</v>
      </c>
      <c r="C196" s="133" t="s">
        <v>387</v>
      </c>
      <c r="D196" s="179">
        <f>VLOOKUP('610.2'!A89,'610.2'!A89:N315,14,FALSE)</f>
        <v>48670.882279366662</v>
      </c>
    </row>
    <row r="197" spans="1:4" ht="54" thickTop="1" thickBot="1">
      <c r="A197" s="137" t="s">
        <v>1638</v>
      </c>
      <c r="B197" s="138" t="s">
        <v>1744</v>
      </c>
      <c r="C197" s="133" t="s">
        <v>387</v>
      </c>
      <c r="D197" s="179">
        <f>VLOOKUP('610.3'!A89,'610.3'!A89:N316,14,FALSE)</f>
        <v>83913.564621867903</v>
      </c>
    </row>
    <row r="198" spans="1:4" ht="54" thickTop="1" thickBot="1">
      <c r="A198" s="137" t="s">
        <v>1640</v>
      </c>
      <c r="B198" s="138" t="s">
        <v>1745</v>
      </c>
      <c r="C198" s="133" t="s">
        <v>387</v>
      </c>
      <c r="D198" s="179">
        <f>VLOOKUP('610.4'!A89,'610.4'!A89:N317,14,FALSE)</f>
        <v>80221.217759826046</v>
      </c>
    </row>
    <row r="199" spans="1:4" ht="54" thickTop="1" thickBot="1">
      <c r="A199" s="137" t="s">
        <v>1642</v>
      </c>
      <c r="B199" s="138" t="s">
        <v>1218</v>
      </c>
      <c r="C199" s="133" t="s">
        <v>387</v>
      </c>
      <c r="D199" s="179">
        <f>VLOOKUP('610.5'!A89,'610.5'!A89:N318,14,FALSE)</f>
        <v>97986.715818379074</v>
      </c>
    </row>
    <row r="200" spans="1:4" ht="54" thickTop="1" thickBot="1">
      <c r="A200" s="137" t="s">
        <v>1644</v>
      </c>
      <c r="B200" s="138" t="s">
        <v>1746</v>
      </c>
      <c r="C200" s="133" t="s">
        <v>387</v>
      </c>
      <c r="D200" s="179">
        <f>VLOOKUP('610.6'!A89,'610.6'!A89:N319,14,FALSE)</f>
        <v>83672.171892745915</v>
      </c>
    </row>
    <row r="201" spans="1:4" ht="54" thickTop="1" thickBot="1">
      <c r="A201" s="137" t="s">
        <v>1646</v>
      </c>
      <c r="B201" s="138" t="s">
        <v>1747</v>
      </c>
      <c r="C201" s="133" t="s">
        <v>387</v>
      </c>
      <c r="D201" s="179">
        <f>VLOOKUP('610.7'!A89,'610.7'!A89:N320,14,FALSE)</f>
        <v>53581.343294222061</v>
      </c>
    </row>
    <row r="202" spans="1:4" ht="54" thickTop="1" thickBot="1">
      <c r="A202" s="137" t="s">
        <v>1097</v>
      </c>
      <c r="B202" s="138" t="s">
        <v>1748</v>
      </c>
      <c r="C202" s="133" t="s">
        <v>144</v>
      </c>
      <c r="D202" s="179">
        <f>VLOOKUP('620.1'!A88,'620.1'!A88:N321,14,FALSE)</f>
        <v>621917.73842611455</v>
      </c>
    </row>
    <row r="203" spans="1:4" ht="54" thickTop="1" thickBot="1">
      <c r="A203" s="137" t="s">
        <v>1098</v>
      </c>
      <c r="B203" s="138" t="s">
        <v>1878</v>
      </c>
      <c r="C203" s="133" t="s">
        <v>144</v>
      </c>
      <c r="D203" s="179">
        <f>VLOOKUP('620.2'!A88,'620.2'!A88:N322,14,FALSE)</f>
        <v>621917.73842611455</v>
      </c>
    </row>
    <row r="204" spans="1:4" ht="54" thickTop="1" thickBot="1">
      <c r="A204" s="137" t="s">
        <v>1099</v>
      </c>
      <c r="B204" s="138" t="s">
        <v>1749</v>
      </c>
      <c r="C204" s="133" t="s">
        <v>1845</v>
      </c>
      <c r="D204" s="179">
        <f>VLOOKUP('620.3'!A91,'620.3'!A91:N321,14,FALSE)</f>
        <v>94198978.236169845</v>
      </c>
    </row>
    <row r="205" spans="1:4" ht="54" thickTop="1" thickBot="1">
      <c r="A205" s="137" t="s">
        <v>1650</v>
      </c>
      <c r="B205" s="138" t="s">
        <v>1750</v>
      </c>
      <c r="C205" s="133" t="s">
        <v>144</v>
      </c>
      <c r="D205" s="179">
        <f>VLOOKUP('621.1.1'!A95,'621.1.1'!A95:N325,14,FALSE)</f>
        <v>5152010.205977778</v>
      </c>
    </row>
    <row r="206" spans="1:4" ht="54" thickTop="1" thickBot="1">
      <c r="A206" s="137" t="s">
        <v>1652</v>
      </c>
      <c r="B206" s="138" t="s">
        <v>1751</v>
      </c>
      <c r="C206" s="133" t="s">
        <v>144</v>
      </c>
      <c r="D206" s="179">
        <f>VLOOKUP('621.1.2'!A99,'621.1.2'!A99:N326,14,FALSE)</f>
        <v>7510839.0806157077</v>
      </c>
    </row>
    <row r="207" spans="1:4" ht="54" thickTop="1" thickBot="1">
      <c r="A207" s="137" t="s">
        <v>1100</v>
      </c>
      <c r="B207" s="138" t="s">
        <v>1752</v>
      </c>
      <c r="C207" s="133" t="s">
        <v>387</v>
      </c>
      <c r="D207" s="179">
        <f>VLOOKUP('621.2'!A89,'621.2'!A89:N326,14,FALSE)</f>
        <v>2773680.8242070465</v>
      </c>
    </row>
    <row r="208" spans="1:4" ht="54" thickTop="1" thickBot="1">
      <c r="A208" s="137" t="s">
        <v>1101</v>
      </c>
      <c r="B208" s="138" t="s">
        <v>1753</v>
      </c>
      <c r="C208" s="133" t="s">
        <v>144</v>
      </c>
      <c r="D208" s="179">
        <f>VLOOKUP('621.3'!A93,'621.3'!A93:N327,14,FALSE)</f>
        <v>81472767.106677577</v>
      </c>
    </row>
    <row r="209" spans="1:4" ht="54" thickTop="1" thickBot="1">
      <c r="A209" s="137" t="s">
        <v>1102</v>
      </c>
      <c r="B209" s="138" t="s">
        <v>1754</v>
      </c>
      <c r="C209" s="133" t="s">
        <v>387</v>
      </c>
      <c r="D209" s="179">
        <f>VLOOKUP('621.4'!A93,'621.4'!A93:N328,14,FALSE)</f>
        <v>73662327.93630752</v>
      </c>
    </row>
    <row r="210" spans="1:4" ht="54" thickTop="1" thickBot="1">
      <c r="A210" s="137" t="s">
        <v>1103</v>
      </c>
      <c r="B210" s="138" t="s">
        <v>1755</v>
      </c>
      <c r="C210" s="133" t="s">
        <v>144</v>
      </c>
      <c r="D210" s="179">
        <f>VLOOKUP('621.5'!A89,'621.5'!A89:N329,14,FALSE)</f>
        <v>4844305.3739978177</v>
      </c>
    </row>
    <row r="211" spans="1:4" ht="54" thickTop="1" thickBot="1">
      <c r="A211" s="137" t="s">
        <v>1656</v>
      </c>
      <c r="B211" s="138" t="s">
        <v>1756</v>
      </c>
      <c r="C211" s="133" t="s">
        <v>144</v>
      </c>
      <c r="D211" s="179">
        <f>VLOOKUP('621.5.1'!A89,'621.5.1'!A89:N330,14,FALSE)</f>
        <v>1617020.4883391433</v>
      </c>
    </row>
    <row r="212" spans="1:4" ht="54" thickTop="1" thickBot="1">
      <c r="A212" s="137" t="s">
        <v>1104</v>
      </c>
      <c r="B212" s="138" t="s">
        <v>1757</v>
      </c>
      <c r="C212" s="133" t="s">
        <v>1845</v>
      </c>
      <c r="D212" s="179">
        <f>VLOOKUP('621.6'!A98,'621.6'!A98:N331,14,FALSE)</f>
        <v>82067188.938523114</v>
      </c>
    </row>
    <row r="213" spans="1:4" ht="54" thickTop="1" thickBot="1">
      <c r="A213" s="137" t="s">
        <v>1731</v>
      </c>
      <c r="B213" s="138" t="s">
        <v>1758</v>
      </c>
      <c r="C213" s="133" t="s">
        <v>1845</v>
      </c>
      <c r="D213" s="179">
        <f>VLOOKUP('621.7'!A89,'621.7'!A89:N332,14,FALSE)</f>
        <v>683256.64063206606</v>
      </c>
    </row>
    <row r="214" spans="1:4" ht="54" thickTop="1" thickBot="1">
      <c r="A214" s="137" t="s">
        <v>1105</v>
      </c>
      <c r="B214" s="138" t="s">
        <v>1994</v>
      </c>
      <c r="C214" s="133" t="s">
        <v>233</v>
      </c>
      <c r="D214" s="179">
        <f>VLOOKUP('622.1'!A89,'622.1'!A89:N333,14,FALSE)</f>
        <v>79574.863853795265</v>
      </c>
    </row>
    <row r="215" spans="1:4" ht="54" thickTop="1" thickBot="1">
      <c r="A215" s="137" t="s">
        <v>1106</v>
      </c>
      <c r="B215" s="138" t="s">
        <v>1759</v>
      </c>
      <c r="C215" s="133" t="s">
        <v>233</v>
      </c>
      <c r="D215" s="179">
        <f>VLOOKUP('622.2'!A89,'622.2'!A89:N335,14,FALSE)</f>
        <v>35186.643818568955</v>
      </c>
    </row>
    <row r="216" spans="1:4" ht="54" thickTop="1" thickBot="1">
      <c r="A216" s="137" t="s">
        <v>1107</v>
      </c>
      <c r="B216" s="138" t="s">
        <v>1760</v>
      </c>
      <c r="C216" s="133" t="s">
        <v>233</v>
      </c>
      <c r="D216" s="179">
        <f>VLOOKUP('622.3'!A89,'622.3'!A89:N336,14,FALSE)</f>
        <v>1500227.932998959</v>
      </c>
    </row>
    <row r="217" spans="1:4" ht="54" thickTop="1" thickBot="1">
      <c r="A217" s="137" t="s">
        <v>1108</v>
      </c>
      <c r="B217" s="138" t="s">
        <v>1761</v>
      </c>
      <c r="C217" s="133" t="s">
        <v>233</v>
      </c>
      <c r="D217" s="179">
        <f>VLOOKUP('622.4'!A89,'622.4'!A89:N337,14,FALSE)</f>
        <v>1481843.4143209816</v>
      </c>
    </row>
    <row r="218" spans="1:4" ht="54" thickTop="1" thickBot="1">
      <c r="A218" s="137" t="s">
        <v>1109</v>
      </c>
      <c r="B218" s="138" t="s">
        <v>1762</v>
      </c>
      <c r="C218" s="133" t="s">
        <v>144</v>
      </c>
      <c r="D218" s="179">
        <f>VLOOKUP('622.5'!A89,'622.5'!A89:N338,14,FALSE)</f>
        <v>76148.317033081868</v>
      </c>
    </row>
    <row r="219" spans="1:4" ht="54" thickTop="1" thickBot="1">
      <c r="A219" s="137" t="s">
        <v>1110</v>
      </c>
      <c r="B219" s="138" t="s">
        <v>1763</v>
      </c>
      <c r="C219" s="133" t="s">
        <v>144</v>
      </c>
      <c r="D219" s="179">
        <f>VLOOKUP('623.1'!A103,'623.1'!A103:N339,14,FALSE)</f>
        <v>424662.07317896537</v>
      </c>
    </row>
    <row r="220" spans="1:4" ht="54" thickTop="1" thickBot="1">
      <c r="A220" s="137" t="s">
        <v>1111</v>
      </c>
      <c r="B220" s="138" t="s">
        <v>1219</v>
      </c>
      <c r="C220" s="133" t="s">
        <v>1995</v>
      </c>
      <c r="D220" s="179">
        <f>VLOOKUP('623.2'!A89,'623.2'!A89:N340,14,FALSE)</f>
        <v>2699881.9196741115</v>
      </c>
    </row>
    <row r="221" spans="1:4" ht="54" thickTop="1" thickBot="1">
      <c r="A221" s="137" t="s">
        <v>1112</v>
      </c>
      <c r="B221" s="138" t="s">
        <v>2114</v>
      </c>
      <c r="C221" s="133" t="s">
        <v>387</v>
      </c>
      <c r="D221" s="179">
        <f>VLOOKUP('630.1'!A89,'630.1'!A89:N341,14,FALSE)</f>
        <v>1108685.2416040008</v>
      </c>
    </row>
    <row r="222" spans="1:4" ht="54" thickTop="1" thickBot="1">
      <c r="A222" s="137" t="s">
        <v>1113</v>
      </c>
      <c r="B222" s="138" t="s">
        <v>2115</v>
      </c>
      <c r="C222" s="133" t="s">
        <v>387</v>
      </c>
      <c r="D222" s="179">
        <f>VLOOKUP('630.2'!A89,'630.2'!A89:N342,14,FALSE)</f>
        <v>1142008.2917258621</v>
      </c>
    </row>
    <row r="223" spans="1:4" ht="54" thickTop="1" thickBot="1">
      <c r="A223" s="137" t="s">
        <v>1114</v>
      </c>
      <c r="B223" s="138" t="s">
        <v>2116</v>
      </c>
      <c r="C223" s="133" t="s">
        <v>387</v>
      </c>
      <c r="D223" s="179">
        <f>VLOOKUP('630.3'!A89,'630.3'!A89:N343,14,FALSE)</f>
        <v>723338.91078736971</v>
      </c>
    </row>
    <row r="224" spans="1:4" ht="54" thickTop="1" thickBot="1">
      <c r="A224" s="137" t="s">
        <v>1115</v>
      </c>
      <c r="B224" s="138" t="s">
        <v>2117</v>
      </c>
      <c r="C224" s="133" t="s">
        <v>387</v>
      </c>
      <c r="D224" s="179">
        <f>VLOOKUP('630.4'!A89,'630.4'!A89:N344,14,FALSE)</f>
        <v>623764.44907773519</v>
      </c>
    </row>
    <row r="225" spans="1:4" ht="54" thickTop="1" thickBot="1">
      <c r="A225" s="137" t="s">
        <v>1116</v>
      </c>
      <c r="B225" s="138" t="s">
        <v>2118</v>
      </c>
      <c r="C225" s="133" t="s">
        <v>387</v>
      </c>
      <c r="D225" s="179">
        <f>VLOOKUP('630.5'!A93,'630.5'!A93:N345,14,FALSE)</f>
        <v>397274.43653255998</v>
      </c>
    </row>
    <row r="226" spans="1:4" ht="54" thickTop="1" thickBot="1">
      <c r="A226" s="137" t="s">
        <v>1117</v>
      </c>
      <c r="B226" s="138" t="s">
        <v>2119</v>
      </c>
      <c r="C226" s="133" t="s">
        <v>387</v>
      </c>
      <c r="D226" s="179">
        <f>VLOOKUP('630.6'!A93,'630.6'!A89:N346,14,FALSE)</f>
        <v>334586.34555270599</v>
      </c>
    </row>
    <row r="227" spans="1:4" ht="54" thickTop="1" thickBot="1">
      <c r="A227" s="137" t="s">
        <v>1118</v>
      </c>
      <c r="B227" s="138" t="s">
        <v>2120</v>
      </c>
      <c r="C227" s="133" t="s">
        <v>387</v>
      </c>
      <c r="D227" s="179">
        <f>VLOOKUP('630.7'!A93,'630.7'!A90:N347,14,FALSE)</f>
        <v>248896.86416501083</v>
      </c>
    </row>
    <row r="228" spans="1:4" ht="54" thickTop="1" thickBot="1">
      <c r="A228" s="137" t="s">
        <v>1119</v>
      </c>
      <c r="B228" s="138" t="s">
        <v>1764</v>
      </c>
      <c r="C228" s="133" t="s">
        <v>144</v>
      </c>
      <c r="D228" s="179">
        <f>VLOOKUP('632.1'!A90,'632.1'!A90:N349,14,FALSE)</f>
        <v>1119546.2864993366</v>
      </c>
    </row>
    <row r="229" spans="1:4" ht="54" thickTop="1" thickBot="1">
      <c r="A229" s="137" t="s">
        <v>1659</v>
      </c>
      <c r="B229" s="138" t="s">
        <v>1765</v>
      </c>
      <c r="C229" s="133" t="s">
        <v>144</v>
      </c>
      <c r="D229" s="179">
        <f>VLOOKUP('632.2'!A90,'632.2'!A90:N350,14,FALSE)</f>
        <v>1124045.105469472</v>
      </c>
    </row>
    <row r="230" spans="1:4" ht="54" thickTop="1" thickBot="1">
      <c r="A230" s="137" t="s">
        <v>1662</v>
      </c>
      <c r="B230" s="138" t="s">
        <v>1766</v>
      </c>
      <c r="C230" s="133" t="s">
        <v>377</v>
      </c>
      <c r="D230" s="179">
        <f>VLOOKUP('640.1'!A90,'640.1'!A90:N351,14,FALSE)</f>
        <v>28701.680053053071</v>
      </c>
    </row>
    <row r="231" spans="1:4" ht="54" thickTop="1" thickBot="1">
      <c r="A231" s="137" t="s">
        <v>1663</v>
      </c>
      <c r="B231" s="138" t="s">
        <v>1767</v>
      </c>
      <c r="C231" s="133" t="s">
        <v>377</v>
      </c>
      <c r="D231" s="179">
        <f>VLOOKUP('640.2'!A90,'640.2'!A90:N352,14,FALSE)</f>
        <v>6449.3435642914847</v>
      </c>
    </row>
    <row r="232" spans="1:4" ht="54" thickTop="1" thickBot="1">
      <c r="A232" s="137" t="s">
        <v>1120</v>
      </c>
      <c r="B232" s="138" t="s">
        <v>1768</v>
      </c>
      <c r="C232" s="133" t="s">
        <v>1664</v>
      </c>
      <c r="D232" s="179">
        <f>VLOOKUP('641.1'!A90,'641.1'!A90:N353,14,FALSE)</f>
        <v>1961.1047352637443</v>
      </c>
    </row>
    <row r="233" spans="1:4" ht="54" thickTop="1" thickBot="1">
      <c r="A233" s="137" t="s">
        <v>1121</v>
      </c>
      <c r="B233" s="138" t="s">
        <v>1768</v>
      </c>
      <c r="C233" s="133" t="s">
        <v>377</v>
      </c>
      <c r="D233" s="179">
        <f>VLOOKUP('641.2'!A90,'641.2'!A90:N354,14,FALSE)</f>
        <v>43046.726250472348</v>
      </c>
    </row>
    <row r="234" spans="1:4" ht="54" thickTop="1" thickBot="1">
      <c r="A234" s="137" t="s">
        <v>1122</v>
      </c>
      <c r="B234" s="138" t="s">
        <v>1769</v>
      </c>
      <c r="C234" s="133" t="s">
        <v>1845</v>
      </c>
      <c r="D234" s="179">
        <f>VLOOKUP('642.1'!A90,'642.1'!A90:N355,14,FALSE)</f>
        <v>617558.37229455705</v>
      </c>
    </row>
    <row r="235" spans="1:4" ht="54" thickTop="1" thickBot="1">
      <c r="A235" s="137" t="s">
        <v>1123</v>
      </c>
      <c r="B235" s="138" t="s">
        <v>1770</v>
      </c>
      <c r="C235" s="133" t="s">
        <v>144</v>
      </c>
      <c r="D235" s="179">
        <f>VLOOKUP('642.2'!A90,'642.2'!A90:N356,14,FALSE)</f>
        <v>49716.484726110546</v>
      </c>
    </row>
    <row r="236" spans="1:4" ht="54" thickTop="1" thickBot="1">
      <c r="A236" s="137" t="s">
        <v>1124</v>
      </c>
      <c r="B236" s="138" t="s">
        <v>1771</v>
      </c>
      <c r="C236" s="133" t="s">
        <v>377</v>
      </c>
      <c r="D236" s="179">
        <f>VLOOKUP('650.1'!A95,'650.1'!A95:N358,14,FALSE)</f>
        <v>11494.405990072341</v>
      </c>
    </row>
    <row r="237" spans="1:4" ht="54" thickTop="1" thickBot="1">
      <c r="A237" s="137" t="s">
        <v>1125</v>
      </c>
      <c r="B237" s="138" t="s">
        <v>2127</v>
      </c>
      <c r="C237" s="133" t="s">
        <v>377</v>
      </c>
      <c r="D237" s="179">
        <f>VLOOKUP('650.2'!A93,'650.2'!A93:N359,14,FALSE)</f>
        <v>11309.582455680393</v>
      </c>
    </row>
    <row r="238" spans="1:4" ht="54" thickTop="1" thickBot="1">
      <c r="A238" s="137" t="s">
        <v>1126</v>
      </c>
      <c r="B238" s="138" t="s">
        <v>1772</v>
      </c>
      <c r="C238" s="133" t="s">
        <v>377</v>
      </c>
      <c r="D238" s="201">
        <f>VLOOKUP('650.3'!A90,'650.3'!A90:N360,14,FALSE)</f>
        <v>0.59058060613218633</v>
      </c>
    </row>
    <row r="239" spans="1:4" ht="54" thickTop="1" thickBot="1">
      <c r="A239" s="137" t="s">
        <v>1127</v>
      </c>
      <c r="B239" s="138" t="s">
        <v>2131</v>
      </c>
      <c r="C239" s="133" t="s">
        <v>377</v>
      </c>
      <c r="D239" s="179">
        <f>VLOOKUP('650.4'!A93,'650.4'!A93:N361,14,FALSE)</f>
        <v>4336.5280515982886</v>
      </c>
    </row>
    <row r="240" spans="1:4" ht="57.75" thickTop="1" thickBot="1">
      <c r="A240" s="137" t="s">
        <v>1128</v>
      </c>
      <c r="B240" s="138" t="s">
        <v>1773</v>
      </c>
      <c r="C240" s="133" t="s">
        <v>233</v>
      </c>
      <c r="D240" s="179">
        <f>VLOOKUP('660.1'!A87,'660.1'!A87:N362,14,FALSE)</f>
        <v>389473.21669222345</v>
      </c>
    </row>
    <row r="241" spans="1:4" ht="76.5" thickTop="1" thickBot="1">
      <c r="A241" s="137" t="s">
        <v>1129</v>
      </c>
      <c r="B241" s="138" t="s">
        <v>1880</v>
      </c>
      <c r="C241" s="133" t="s">
        <v>144</v>
      </c>
      <c r="D241" s="179">
        <f>VLOOKUP('660.2'!A87,'660.2'!A87:N363,14,FALSE)</f>
        <v>446833.83545412787</v>
      </c>
    </row>
    <row r="242" spans="1:4" ht="54" thickTop="1" thickBot="1">
      <c r="A242" s="137" t="s">
        <v>1677</v>
      </c>
      <c r="B242" s="138" t="s">
        <v>1774</v>
      </c>
      <c r="C242" s="133" t="s">
        <v>144</v>
      </c>
      <c r="D242" s="179">
        <f>VLOOKUP('661.1'!A87,'661.1'!A87:N364,14,FALSE)</f>
        <v>663220.48894456134</v>
      </c>
    </row>
    <row r="243" spans="1:4" ht="54" thickTop="1" thickBot="1">
      <c r="A243" s="137" t="s">
        <v>1130</v>
      </c>
      <c r="B243" s="138" t="s">
        <v>1775</v>
      </c>
      <c r="C243" s="133" t="s">
        <v>144</v>
      </c>
      <c r="D243" s="179">
        <f>VLOOKUP('662.1'!A87,'662.1'!A87:N365,14,FALSE)</f>
        <v>433820.98608168948</v>
      </c>
    </row>
    <row r="244" spans="1:4" ht="54" thickTop="1" thickBot="1">
      <c r="A244" s="137" t="s">
        <v>1131</v>
      </c>
      <c r="B244" s="138" t="s">
        <v>1776</v>
      </c>
      <c r="C244" s="133" t="s">
        <v>144</v>
      </c>
      <c r="D244" s="179">
        <f>VLOOKUP('662.2'!A87,'662.2'!A87:N366,14,FALSE)</f>
        <v>406475.09092882217</v>
      </c>
    </row>
    <row r="245" spans="1:4" ht="54" thickTop="1" thickBot="1">
      <c r="A245" s="137" t="s">
        <v>1678</v>
      </c>
      <c r="B245" s="138" t="s">
        <v>1777</v>
      </c>
      <c r="C245" s="133" t="s">
        <v>144</v>
      </c>
      <c r="D245" s="179">
        <f>VLOOKUP('663.1'!A87,'663.1'!A87:N367,14,FALSE)</f>
        <v>9415.2802220663925</v>
      </c>
    </row>
    <row r="246" spans="1:4" ht="54" thickTop="1" thickBot="1">
      <c r="A246" s="137" t="s">
        <v>1132</v>
      </c>
      <c r="B246" s="138" t="s">
        <v>1778</v>
      </c>
      <c r="C246" s="133" t="s">
        <v>387</v>
      </c>
      <c r="D246" s="179">
        <f>VLOOKUP('670.1'!A87,'670.1'!A87:N368,14,FALSE)</f>
        <v>248317.74850736579</v>
      </c>
    </row>
    <row r="247" spans="1:4" ht="54" thickTop="1" thickBot="1">
      <c r="A247" s="137" t="s">
        <v>1133</v>
      </c>
      <c r="B247" s="138" t="s">
        <v>1779</v>
      </c>
      <c r="C247" s="133" t="s">
        <v>387</v>
      </c>
      <c r="D247" s="179">
        <f>VLOOKUP('670.2'!A87,'670.2'!A87:N369,14,FALSE)</f>
        <v>315955.32713796082</v>
      </c>
    </row>
    <row r="248" spans="1:4" ht="54" thickTop="1" thickBot="1">
      <c r="A248" s="137" t="s">
        <v>1680</v>
      </c>
      <c r="B248" s="138" t="s">
        <v>1780</v>
      </c>
      <c r="C248" s="133" t="s">
        <v>387</v>
      </c>
      <c r="D248" s="179">
        <f>VLOOKUP('670.3'!A87,'670.3'!A87:N370,14,FALSE)</f>
        <v>317016.82345139317</v>
      </c>
    </row>
    <row r="249" spans="1:4" ht="54" thickTop="1" thickBot="1">
      <c r="A249" s="137" t="s">
        <v>1681</v>
      </c>
      <c r="B249" s="138" t="s">
        <v>1781</v>
      </c>
      <c r="C249" s="133" t="s">
        <v>387</v>
      </c>
      <c r="D249" s="179">
        <f>VLOOKUP('670.4'!A87,'670.4'!A87:N371,14,FALSE)</f>
        <v>301440.67096946266</v>
      </c>
    </row>
    <row r="250" spans="1:4" ht="54" thickTop="1" thickBot="1">
      <c r="A250" s="137" t="s">
        <v>1682</v>
      </c>
      <c r="B250" s="138" t="s">
        <v>1782</v>
      </c>
      <c r="C250" s="133" t="s">
        <v>387</v>
      </c>
      <c r="D250" s="179">
        <f>VLOOKUP('670.5'!A89,'670.5'!A89:N372,14,FALSE)</f>
        <v>284451.11557337304</v>
      </c>
    </row>
    <row r="251" spans="1:4" ht="54" thickTop="1" thickBot="1">
      <c r="A251" s="137" t="s">
        <v>1134</v>
      </c>
      <c r="B251" s="138" t="s">
        <v>1783</v>
      </c>
      <c r="C251" s="133" t="s">
        <v>387</v>
      </c>
      <c r="D251" s="179">
        <f>VLOOKUP('671.1'!A89,'671.1'!A89:N373,14,FALSE)</f>
        <v>585746.28531105933</v>
      </c>
    </row>
    <row r="252" spans="1:4" ht="54" thickTop="1" thickBot="1">
      <c r="A252" s="137" t="s">
        <v>1135</v>
      </c>
      <c r="B252" s="138" t="s">
        <v>1784</v>
      </c>
      <c r="C252" s="133" t="s">
        <v>144</v>
      </c>
      <c r="D252" s="179">
        <f>VLOOKUP('671.2'!A89,'671.2'!A89:N374,14,FALSE)</f>
        <v>77312.283677341096</v>
      </c>
    </row>
    <row r="253" spans="1:4" ht="54" thickTop="1" thickBot="1">
      <c r="A253" s="137" t="s">
        <v>1683</v>
      </c>
      <c r="B253" s="138" t="s">
        <v>1785</v>
      </c>
      <c r="C253" s="133" t="s">
        <v>387</v>
      </c>
      <c r="D253" s="179">
        <f>VLOOKUP('671.3'!A87,'671.3'!A87:N375,14,FALSE)</f>
        <v>624721.3242476508</v>
      </c>
    </row>
    <row r="254" spans="1:4" ht="54" thickTop="1" thickBot="1">
      <c r="A254" s="137" t="s">
        <v>1684</v>
      </c>
      <c r="B254" s="138" t="s">
        <v>1786</v>
      </c>
      <c r="C254" s="133" t="s">
        <v>144</v>
      </c>
      <c r="D254" s="179">
        <f>VLOOKUP('671.4'!A87,'671.4'!A87:N376,14,FALSE)</f>
        <v>80452.720221166674</v>
      </c>
    </row>
    <row r="255" spans="1:4" ht="54" thickTop="1" thickBot="1">
      <c r="A255" s="137" t="s">
        <v>1136</v>
      </c>
      <c r="B255" s="138" t="s">
        <v>1787</v>
      </c>
      <c r="C255" s="133" t="s">
        <v>144</v>
      </c>
      <c r="D255" s="179">
        <f>VLOOKUP('672.1'!A87,'672.1'!A87:N377,14,FALSE)</f>
        <v>44056.115191319703</v>
      </c>
    </row>
    <row r="256" spans="1:4" ht="54" thickTop="1" thickBot="1">
      <c r="A256" s="137" t="s">
        <v>1685</v>
      </c>
      <c r="B256" s="138" t="s">
        <v>1788</v>
      </c>
      <c r="C256" s="133" t="s">
        <v>144</v>
      </c>
      <c r="D256" s="179">
        <f>VLOOKUP('672.2'!A87,'672.2'!A87:N378,14,FALSE)</f>
        <v>35797.551899614002</v>
      </c>
    </row>
    <row r="257" spans="1:4" ht="54" thickTop="1" thickBot="1">
      <c r="A257" s="137" t="s">
        <v>1686</v>
      </c>
      <c r="B257" s="138" t="s">
        <v>1789</v>
      </c>
      <c r="C257" s="133" t="s">
        <v>144</v>
      </c>
      <c r="D257" s="179">
        <f>VLOOKUP('672.3'!A87,'672.3'!A87:N379,14,FALSE)</f>
        <v>46039.163908449402</v>
      </c>
    </row>
    <row r="258" spans="1:4" ht="54" thickTop="1" thickBot="1">
      <c r="A258" s="137" t="s">
        <v>1687</v>
      </c>
      <c r="B258" s="138" t="s">
        <v>1790</v>
      </c>
      <c r="C258" s="133" t="s">
        <v>144</v>
      </c>
      <c r="D258" s="179">
        <f>VLOOKUP('672.4'!A87,'672.3'!A87:N380,14,FALSE)</f>
        <v>46039.163908449402</v>
      </c>
    </row>
    <row r="259" spans="1:4" ht="54" thickTop="1" thickBot="1">
      <c r="A259" s="137" t="s">
        <v>1732</v>
      </c>
      <c r="B259" s="138" t="s">
        <v>1791</v>
      </c>
      <c r="C259" s="133" t="s">
        <v>233</v>
      </c>
      <c r="D259" s="179">
        <f>VLOOKUP('673.1.1'!A87,'673.1.1'!A87:N381,14,FALSE)</f>
        <v>8747.1825969215715</v>
      </c>
    </row>
    <row r="260" spans="1:4" ht="54" thickTop="1" thickBot="1">
      <c r="A260" s="137" t="s">
        <v>1733</v>
      </c>
      <c r="B260" s="138" t="s">
        <v>2046</v>
      </c>
      <c r="C260" s="133" t="s">
        <v>233</v>
      </c>
      <c r="D260" s="179">
        <f>VLOOKUP('673.1.2'!A87,'673.1.2'!A87:N382,14,FALSE)</f>
        <v>10874.359675394717</v>
      </c>
    </row>
    <row r="261" spans="1:4" ht="54" thickTop="1" thickBot="1">
      <c r="A261" s="137" t="s">
        <v>1137</v>
      </c>
      <c r="B261" s="138" t="s">
        <v>1792</v>
      </c>
      <c r="C261" s="133" t="s">
        <v>387</v>
      </c>
      <c r="D261" s="179">
        <f>VLOOKUP('673.2'!A87,'673.2'!A87:N383,14,FALSE)</f>
        <v>78940.555483158038</v>
      </c>
    </row>
    <row r="262" spans="1:4" ht="54" thickTop="1" thickBot="1">
      <c r="A262" s="137" t="s">
        <v>1138</v>
      </c>
      <c r="B262" s="138" t="s">
        <v>1793</v>
      </c>
      <c r="C262" s="133" t="s">
        <v>387</v>
      </c>
      <c r="D262" s="179">
        <f>VLOOKUP('673.3'!A89,'673.3'!A89:N384,14,FALSE)</f>
        <v>113707.24522078939</v>
      </c>
    </row>
    <row r="263" spans="1:4" ht="54" thickTop="1" thickBot="1">
      <c r="A263" s="137" t="s">
        <v>1139</v>
      </c>
      <c r="B263" s="138" t="s">
        <v>1996</v>
      </c>
      <c r="C263" s="133" t="s">
        <v>144</v>
      </c>
      <c r="D263" s="179">
        <f>VLOOKUP('674.1'!A89,'674.1'!A89:N385,14,FALSE)</f>
        <v>69343.345666623281</v>
      </c>
    </row>
    <row r="264" spans="1:4" ht="54" thickTop="1" thickBot="1">
      <c r="A264" s="137" t="s">
        <v>1140</v>
      </c>
      <c r="B264" s="138" t="s">
        <v>1794</v>
      </c>
      <c r="C264" s="133" t="s">
        <v>144</v>
      </c>
      <c r="D264" s="179">
        <f>VLOOKUP('674.2'!A89,'674.2'!A89:N386,14,FALSE)</f>
        <v>137956.546150123</v>
      </c>
    </row>
    <row r="265" spans="1:4" ht="54" thickTop="1" thickBot="1">
      <c r="A265" s="137" t="s">
        <v>1141</v>
      </c>
      <c r="B265" s="138" t="s">
        <v>1795</v>
      </c>
      <c r="C265" s="133" t="s">
        <v>233</v>
      </c>
      <c r="D265" s="179">
        <f>VLOOKUP('680.1'!A87,'680.1'!A87:N387,14,FALSE)</f>
        <v>251182.29586697376</v>
      </c>
    </row>
    <row r="266" spans="1:4" ht="54" thickTop="1" thickBot="1">
      <c r="A266" s="137" t="s">
        <v>1142</v>
      </c>
      <c r="B266" s="138" t="s">
        <v>1796</v>
      </c>
      <c r="C266" s="133" t="s">
        <v>144</v>
      </c>
      <c r="D266" s="179">
        <f>VLOOKUP('680.2'!A87,'680.2'!A87:N388,14,FALSE)</f>
        <v>12643.617356248236</v>
      </c>
    </row>
    <row r="267" spans="1:4" ht="54" thickTop="1" thickBot="1">
      <c r="A267" s="137" t="s">
        <v>1143</v>
      </c>
      <c r="B267" s="138" t="s">
        <v>1797</v>
      </c>
      <c r="C267" s="133" t="s">
        <v>387</v>
      </c>
      <c r="D267" s="179">
        <f>VLOOKUP('680.3'!A89,'680.3'!A89:N389,14,FALSE)</f>
        <v>64647.999399825436</v>
      </c>
    </row>
    <row r="268" spans="1:4" ht="54" thickTop="1" thickBot="1">
      <c r="A268" s="137" t="s">
        <v>1144</v>
      </c>
      <c r="B268" s="138" t="s">
        <v>1798</v>
      </c>
      <c r="C268" s="133" t="s">
        <v>387</v>
      </c>
      <c r="D268" s="179">
        <f>VLOOKUP('681.1'!A89,'681.1'!A89:N390,14,FALSE)</f>
        <v>147990.40400503523</v>
      </c>
    </row>
    <row r="269" spans="1:4" ht="54" thickTop="1" thickBot="1">
      <c r="A269" s="137" t="s">
        <v>1692</v>
      </c>
      <c r="B269" s="138" t="s">
        <v>1799</v>
      </c>
      <c r="C269" s="133" t="s">
        <v>387</v>
      </c>
      <c r="D269" s="179">
        <f>VLOOKUP('681.2'!A89,'681.2'!A89:N391,14,FALSE)</f>
        <v>215627.98263563018</v>
      </c>
    </row>
    <row r="270" spans="1:4" ht="54" thickTop="1" thickBot="1">
      <c r="A270" s="137" t="s">
        <v>1693</v>
      </c>
      <c r="B270" s="138" t="s">
        <v>1800</v>
      </c>
      <c r="C270" s="133" t="s">
        <v>387</v>
      </c>
      <c r="D270" s="179">
        <f>VLOOKUP('681.3'!A89,'681.3'!A89:N392,14,FALSE)</f>
        <v>216689.47894906261</v>
      </c>
    </row>
    <row r="271" spans="1:4" ht="54" thickTop="1" thickBot="1">
      <c r="A271" s="137" t="s">
        <v>1694</v>
      </c>
      <c r="B271" s="138" t="s">
        <v>1801</v>
      </c>
      <c r="C271" s="133" t="s">
        <v>387</v>
      </c>
      <c r="D271" s="179">
        <f>VLOOKUP('681.4'!A89,'681.4'!A89:N393,14,FALSE)</f>
        <v>201113.32646713211</v>
      </c>
    </row>
    <row r="272" spans="1:4" ht="54" thickTop="1" thickBot="1">
      <c r="A272" s="137" t="s">
        <v>1145</v>
      </c>
      <c r="B272" s="138" t="s">
        <v>1802</v>
      </c>
      <c r="C272" s="133" t="s">
        <v>387</v>
      </c>
      <c r="D272" s="179">
        <f>VLOOKUP('682.1'!A89,'682.1'!A89:N394,14,FALSE)</f>
        <v>84043.62620510842</v>
      </c>
    </row>
    <row r="273" spans="1:4" ht="54" thickTop="1" thickBot="1">
      <c r="A273" s="137" t="s">
        <v>1695</v>
      </c>
      <c r="B273" s="138" t="s">
        <v>1803</v>
      </c>
      <c r="C273" s="133" t="s">
        <v>387</v>
      </c>
      <c r="D273" s="179">
        <f>VLOOKUP('682.2'!A89,'682.2'!A89:N395,14,FALSE)</f>
        <v>84043.62620510842</v>
      </c>
    </row>
    <row r="274" spans="1:4" ht="54" thickTop="1" thickBot="1">
      <c r="A274" s="137" t="s">
        <v>1697</v>
      </c>
      <c r="B274" s="138" t="s">
        <v>1804</v>
      </c>
      <c r="C274" s="133" t="s">
        <v>387</v>
      </c>
      <c r="D274" s="179">
        <f>VLOOKUP('682.3'!A89,'682.3'!A89:N396,14,FALSE)</f>
        <v>84043.62620510842</v>
      </c>
    </row>
    <row r="275" spans="1:4" ht="54" thickTop="1" thickBot="1">
      <c r="A275" s="137" t="s">
        <v>1699</v>
      </c>
      <c r="B275" s="138" t="s">
        <v>1997</v>
      </c>
      <c r="C275" s="133" t="s">
        <v>387</v>
      </c>
      <c r="D275" s="179">
        <f>VLOOKUP('682.4'!A89,'682.4'!A89:N397,14,FALSE)</f>
        <v>84043.62620510842</v>
      </c>
    </row>
    <row r="276" spans="1:4" ht="54" thickTop="1" thickBot="1">
      <c r="A276" s="137" t="s">
        <v>1701</v>
      </c>
      <c r="B276" s="138" t="s">
        <v>1805</v>
      </c>
      <c r="C276" s="133" t="s">
        <v>233</v>
      </c>
      <c r="D276" s="179">
        <f>VLOOKUP('683.1'!A89,'683.1'!A89:N398,14,FALSE)</f>
        <v>14596.441456003569</v>
      </c>
    </row>
    <row r="277" spans="1:4" ht="54" thickTop="1" thickBot="1">
      <c r="A277" s="137" t="s">
        <v>1703</v>
      </c>
      <c r="B277" s="138" t="s">
        <v>1806</v>
      </c>
      <c r="C277" s="133" t="s">
        <v>233</v>
      </c>
      <c r="D277" s="179">
        <f>VLOOKUP('683.2'!A89,'683.2'!A89:N399,14,FALSE)</f>
        <v>27200.910227184599</v>
      </c>
    </row>
    <row r="278" spans="1:4" ht="54" thickTop="1" thickBot="1">
      <c r="A278" s="137" t="s">
        <v>1705</v>
      </c>
      <c r="B278" s="138" t="s">
        <v>1807</v>
      </c>
      <c r="C278" s="133" t="s">
        <v>233</v>
      </c>
      <c r="D278" s="179">
        <f>VLOOKUP('683.3'!A89,'683.3'!A89:N400,14,FALSE)</f>
        <v>14596.441456003569</v>
      </c>
    </row>
    <row r="279" spans="1:4" ht="54" thickTop="1" thickBot="1">
      <c r="A279" s="137" t="s">
        <v>1706</v>
      </c>
      <c r="B279" s="138" t="s">
        <v>1808</v>
      </c>
      <c r="C279" s="133" t="s">
        <v>233</v>
      </c>
      <c r="D279" s="179">
        <f>VLOOKUP('683.4'!A89,'683.4'!A89:N401,14,FALSE)</f>
        <v>27200.910227184599</v>
      </c>
    </row>
    <row r="280" spans="1:4" ht="54" thickTop="1" thickBot="1">
      <c r="A280" s="137" t="s">
        <v>1707</v>
      </c>
      <c r="B280" s="138" t="s">
        <v>1809</v>
      </c>
      <c r="C280" s="133" t="s">
        <v>233</v>
      </c>
      <c r="D280" s="179">
        <f>VLOOKUP('683.5'!A87,'683.5'!A87:N402,14,FALSE)</f>
        <v>73953.666272265516</v>
      </c>
    </row>
    <row r="281" spans="1:4" ht="54" thickTop="1" thickBot="1">
      <c r="A281" s="137" t="s">
        <v>2047</v>
      </c>
      <c r="B281" s="138" t="s">
        <v>1810</v>
      </c>
      <c r="C281" s="133" t="s">
        <v>233</v>
      </c>
      <c r="D281" s="179">
        <f>VLOOKUP('690.1.1'!A89,'690.1.1'!A89:N403,14,FALSE)</f>
        <v>15424.97860733028</v>
      </c>
    </row>
    <row r="282" spans="1:4" ht="54" thickTop="1" thickBot="1">
      <c r="A282" s="137" t="s">
        <v>1710</v>
      </c>
      <c r="B282" s="138" t="s">
        <v>1811</v>
      </c>
      <c r="C282" s="133" t="s">
        <v>233</v>
      </c>
      <c r="D282" s="179">
        <f>VLOOKUP('690.1.2'!A89,'690.1.2'!A89:N404,14,FALSE)</f>
        <v>29577.842464576213</v>
      </c>
    </row>
    <row r="283" spans="1:4" ht="54" thickTop="1" thickBot="1">
      <c r="A283" s="137" t="s">
        <v>1146</v>
      </c>
      <c r="B283" s="138" t="s">
        <v>1812</v>
      </c>
      <c r="C283" s="133" t="s">
        <v>144</v>
      </c>
      <c r="D283" s="179">
        <f>VLOOKUP('700.1'!A89,'700.1'!A89:N405,14,FALSE)</f>
        <v>1921.8584588504332</v>
      </c>
    </row>
    <row r="284" spans="1:4" ht="54" thickTop="1" thickBot="1">
      <c r="A284" s="137" t="s">
        <v>1147</v>
      </c>
      <c r="B284" s="138" t="s">
        <v>1813</v>
      </c>
      <c r="C284" s="133" t="s">
        <v>144</v>
      </c>
      <c r="D284" s="179">
        <f>VLOOKUP('700.2'!A89,'700.2'!A89:N406,14,FALSE)</f>
        <v>2013.9267261981895</v>
      </c>
    </row>
    <row r="285" spans="1:4" ht="54" thickTop="1" thickBot="1">
      <c r="A285" s="137" t="s">
        <v>1148</v>
      </c>
      <c r="B285" s="138" t="s">
        <v>1814</v>
      </c>
      <c r="C285" s="133" t="s">
        <v>233</v>
      </c>
      <c r="D285" s="179">
        <f>VLOOKUP('700.3'!A89,'700.3'!A89:N407,14,FALSE)</f>
        <v>37439.549276420708</v>
      </c>
    </row>
    <row r="286" spans="1:4" ht="54" thickTop="1" thickBot="1">
      <c r="A286" s="137" t="s">
        <v>1149</v>
      </c>
      <c r="B286" s="138" t="s">
        <v>1815</v>
      </c>
      <c r="C286" s="133" t="s">
        <v>233</v>
      </c>
      <c r="D286" s="179">
        <f>VLOOKUP('700.4'!A89,'700.4'!A89:N408,14,FALSE)</f>
        <v>49748.870969427691</v>
      </c>
    </row>
    <row r="287" spans="1:4" ht="54" thickTop="1" thickBot="1">
      <c r="A287" s="137" t="s">
        <v>1150</v>
      </c>
      <c r="B287" s="138" t="s">
        <v>1816</v>
      </c>
      <c r="C287" s="133" t="s">
        <v>1845</v>
      </c>
      <c r="D287" s="179">
        <f>VLOOKUP('701.1'!A89,'701.1'!A89:N409,14,FALSE)</f>
        <v>6322.3715710603556</v>
      </c>
    </row>
    <row r="288" spans="1:4" ht="54" thickTop="1" thickBot="1">
      <c r="A288" s="137" t="s">
        <v>1713</v>
      </c>
      <c r="B288" s="138" t="s">
        <v>1817</v>
      </c>
      <c r="C288" s="133" t="s">
        <v>1845</v>
      </c>
      <c r="D288" s="179">
        <f>VLOOKUP('710.1'!A89,'710.1'!A89:N410,14,FALSE)</f>
        <v>788889.41795903048</v>
      </c>
    </row>
    <row r="289" spans="1:4" ht="54" thickTop="1" thickBot="1">
      <c r="A289" s="137" t="s">
        <v>1151</v>
      </c>
      <c r="B289" s="138" t="s">
        <v>1818</v>
      </c>
      <c r="C289" s="133" t="s">
        <v>233</v>
      </c>
      <c r="D289" s="179">
        <f>VLOOKUP('710.2'!A89,'710.2'!A89:N411,14,FALSE)</f>
        <v>796696.90356087033</v>
      </c>
    </row>
    <row r="290" spans="1:4" ht="54" thickTop="1" thickBot="1">
      <c r="A290" s="137" t="s">
        <v>1152</v>
      </c>
      <c r="B290" s="138" t="s">
        <v>1819</v>
      </c>
      <c r="C290" s="133" t="s">
        <v>1845</v>
      </c>
      <c r="D290" s="179">
        <f>VLOOKUP('720.1'!A89,'720.1'!A89:N412,14,FALSE)</f>
        <v>453503.10355106508</v>
      </c>
    </row>
    <row r="291" spans="1:4" ht="54" thickTop="1" thickBot="1">
      <c r="A291" s="137" t="s">
        <v>1153</v>
      </c>
      <c r="B291" s="138" t="s">
        <v>1820</v>
      </c>
      <c r="C291" s="133" t="s">
        <v>144</v>
      </c>
      <c r="D291" s="179">
        <f>VLOOKUP('730.1'!A89,'730.1'!A89:N413,14,FALSE)</f>
        <v>123813.90400516808</v>
      </c>
    </row>
    <row r="292" spans="1:4" ht="54" thickTop="1" thickBot="1">
      <c r="A292" s="137" t="s">
        <v>1154</v>
      </c>
      <c r="B292" s="138" t="s">
        <v>1821</v>
      </c>
      <c r="C292" s="133" t="s">
        <v>1845</v>
      </c>
      <c r="D292" s="179">
        <f>VLOOKUP('730.2'!A89,'730.2'!A89:N414,14,FALSE)</f>
        <v>107479.84379380371</v>
      </c>
    </row>
    <row r="293" spans="1:4" ht="54" thickTop="1" thickBot="1">
      <c r="A293" s="137" t="s">
        <v>1155</v>
      </c>
      <c r="B293" s="138" t="s">
        <v>1822</v>
      </c>
      <c r="C293" s="133" t="s">
        <v>1845</v>
      </c>
      <c r="D293" s="179">
        <f>VLOOKUP('730.3'!A89,'730.3'!A89:N415,14,FALSE)</f>
        <v>81056.120610825528</v>
      </c>
    </row>
    <row r="294" spans="1:4" ht="54" thickTop="1" thickBot="1">
      <c r="A294" s="137" t="s">
        <v>1714</v>
      </c>
      <c r="B294" s="138" t="s">
        <v>1823</v>
      </c>
      <c r="C294" s="133" t="s">
        <v>1845</v>
      </c>
      <c r="D294" s="179">
        <f>VLOOKUP('730.4'!A89,'730.4'!A89:N416,14,FALSE)</f>
        <v>45736.439000238912</v>
      </c>
    </row>
    <row r="295" spans="1:4" ht="54" thickTop="1" thickBot="1">
      <c r="A295" s="137" t="s">
        <v>1156</v>
      </c>
      <c r="B295" s="138" t="s">
        <v>1824</v>
      </c>
      <c r="C295" s="133" t="s">
        <v>144</v>
      </c>
      <c r="D295" s="179">
        <f>VLOOKUP('731.1'!A89,'731.1'!A89:N417,14,FALSE)</f>
        <v>378903.68946151726</v>
      </c>
    </row>
    <row r="296" spans="1:4" ht="54" thickTop="1" thickBot="1">
      <c r="A296" s="137" t="s">
        <v>1157</v>
      </c>
      <c r="B296" s="138" t="s">
        <v>1825</v>
      </c>
      <c r="C296" s="133" t="s">
        <v>1995</v>
      </c>
      <c r="D296" s="179">
        <f>VLOOKUP('740.1'!A89,'740.1'!A89:N418,14,FALSE)</f>
        <v>15278.195661855683</v>
      </c>
    </row>
    <row r="297" spans="1:4" ht="54" thickTop="1" thickBot="1">
      <c r="A297" s="137" t="s">
        <v>1717</v>
      </c>
      <c r="B297" s="138" t="s">
        <v>1826</v>
      </c>
      <c r="C297" s="133" t="s">
        <v>1845</v>
      </c>
      <c r="D297" s="179">
        <f>VLOOKUP('741.1'!A89,'741.1'!A89:N419,14,FALSE)</f>
        <v>70198.102939426535</v>
      </c>
    </row>
    <row r="298" spans="1:4" ht="54" thickTop="1" thickBot="1">
      <c r="A298" s="137" t="s">
        <v>1158</v>
      </c>
      <c r="B298" s="138" t="s">
        <v>1827</v>
      </c>
      <c r="C298" s="133" t="s">
        <v>144</v>
      </c>
      <c r="D298" s="179">
        <f>VLOOKUP('800.1'!A89,'800.1'!A89:N420,14,FALSE)</f>
        <v>14994.68671396098</v>
      </c>
    </row>
    <row r="299" spans="1:4" ht="54" thickTop="1" thickBot="1">
      <c r="A299" s="137" t="s">
        <v>1159</v>
      </c>
      <c r="B299" s="138" t="s">
        <v>1828</v>
      </c>
      <c r="C299" s="133" t="s">
        <v>144</v>
      </c>
      <c r="D299" s="179">
        <f>VLOOKUP('800.2'!A89,'800.2'!A89:N421,14,FALSE)</f>
        <v>24508.078637213737</v>
      </c>
    </row>
    <row r="300" spans="1:4" ht="54" thickTop="1" thickBot="1">
      <c r="A300" s="137" t="s">
        <v>1160</v>
      </c>
      <c r="B300" s="138" t="s">
        <v>1829</v>
      </c>
      <c r="C300" s="133" t="s">
        <v>144</v>
      </c>
      <c r="D300" s="179">
        <f>VLOOKUP('800.3'!A89,'800.3'!A89:N422,14,FALSE)</f>
        <v>46223.937359213109</v>
      </c>
    </row>
    <row r="301" spans="1:4" ht="54" thickTop="1" thickBot="1">
      <c r="A301" s="137" t="s">
        <v>1161</v>
      </c>
      <c r="B301" s="138" t="s">
        <v>1830</v>
      </c>
      <c r="C301" s="133" t="s">
        <v>144</v>
      </c>
      <c r="D301" s="179">
        <f>VLOOKUP('800.4'!A89,'800.4'!A89:N423,14,FALSE)</f>
        <v>55376.55490052831</v>
      </c>
    </row>
    <row r="302" spans="1:4" ht="54" thickTop="1" thickBot="1">
      <c r="A302" s="137" t="s">
        <v>1718</v>
      </c>
      <c r="B302" s="138" t="s">
        <v>1831</v>
      </c>
      <c r="C302" s="133" t="s">
        <v>1845</v>
      </c>
      <c r="D302" s="179">
        <f>VLOOKUP('802.1'!A89,'802.1'!A89:N424,14,FALSE)</f>
        <v>279012.14414398861</v>
      </c>
    </row>
    <row r="303" spans="1:4" ht="54" thickTop="1" thickBot="1">
      <c r="A303" s="137" t="s">
        <v>1719</v>
      </c>
      <c r="B303" s="138" t="s">
        <v>1881</v>
      </c>
      <c r="C303" s="133" t="s">
        <v>1845</v>
      </c>
      <c r="D303" s="179">
        <f>VLOOKUP('802.2'!A89,'802.2'!A89:N425,14,FALSE)</f>
        <v>75315.605969108336</v>
      </c>
    </row>
    <row r="304" spans="1:4" ht="54" thickTop="1" thickBot="1">
      <c r="A304" s="137" t="s">
        <v>1720</v>
      </c>
      <c r="B304" s="138" t="s">
        <v>1832</v>
      </c>
      <c r="C304" s="133" t="s">
        <v>1845</v>
      </c>
      <c r="D304" s="179">
        <f>VLOOKUP('802.3'!A89,'802.3'!A89:N426,14,FALSE)</f>
        <v>49624.122147927119</v>
      </c>
    </row>
    <row r="305" spans="1:4" ht="54" thickTop="1" thickBot="1">
      <c r="A305" s="137" t="s">
        <v>1721</v>
      </c>
      <c r="B305" s="138" t="s">
        <v>1833</v>
      </c>
      <c r="C305" s="133" t="s">
        <v>1845</v>
      </c>
      <c r="D305" s="179">
        <f>VLOOKUP('802.4'!A89,'802.4'!A89:N427,14,FALSE)</f>
        <v>42929.379977020035</v>
      </c>
    </row>
    <row r="306" spans="1:4" ht="54" thickTop="1" thickBot="1">
      <c r="A306" s="137" t="s">
        <v>1722</v>
      </c>
      <c r="B306" s="138" t="s">
        <v>1834</v>
      </c>
      <c r="C306" s="133" t="s">
        <v>1845</v>
      </c>
      <c r="D306" s="179">
        <f>VLOOKUP('802.5'!A89,'802.5'!A89:N428,14,FALSE)</f>
        <v>494950.68709766713</v>
      </c>
    </row>
    <row r="307" spans="1:4" ht="54" thickTop="1" thickBot="1">
      <c r="A307" s="137" t="s">
        <v>1723</v>
      </c>
      <c r="B307" s="138" t="s">
        <v>1835</v>
      </c>
      <c r="C307" s="133" t="s">
        <v>1845</v>
      </c>
      <c r="D307" s="179">
        <f>VLOOKUP('802.6'!A89,'802.6'!A89:N429,14,FALSE)</f>
        <v>477835.26378344028</v>
      </c>
    </row>
    <row r="308" spans="1:4" ht="54" thickTop="1" thickBot="1">
      <c r="A308" s="137" t="s">
        <v>1724</v>
      </c>
      <c r="B308" s="138" t="s">
        <v>1836</v>
      </c>
      <c r="C308" s="133" t="s">
        <v>1845</v>
      </c>
      <c r="D308" s="179">
        <f>VLOOKUP('802.7'!A89,'802.7'!A89:N430,14,FALSE)</f>
        <v>314563.0442084953</v>
      </c>
    </row>
    <row r="309" spans="1:4" ht="54" thickTop="1" thickBot="1">
      <c r="A309" s="137" t="s">
        <v>1725</v>
      </c>
      <c r="B309" s="138" t="s">
        <v>1837</v>
      </c>
      <c r="C309" s="133" t="s">
        <v>1845</v>
      </c>
      <c r="D309" s="179">
        <f>VLOOKUP('802.8'!A89,'802.8'!A89:N431,14,FALSE)</f>
        <v>267700.59203382378</v>
      </c>
    </row>
    <row r="310" spans="1:4" ht="54" thickTop="1" thickBot="1">
      <c r="A310" s="137" t="s">
        <v>1162</v>
      </c>
      <c r="B310" s="138" t="s">
        <v>1838</v>
      </c>
      <c r="C310" s="133" t="s">
        <v>233</v>
      </c>
      <c r="D310" s="179">
        <f>VLOOKUP('810.1'!A89,'810.1'!A89:N432,14,FALSE)</f>
        <v>23349.711311358988</v>
      </c>
    </row>
    <row r="311" spans="1:4" ht="54" thickTop="1" thickBot="1">
      <c r="A311" s="137" t="s">
        <v>1163</v>
      </c>
      <c r="B311" s="138" t="s">
        <v>1839</v>
      </c>
      <c r="C311" s="133" t="s">
        <v>233</v>
      </c>
      <c r="D311" s="179">
        <f>VLOOKUP('810.2'!A89,'810.2'!A89:N433,14,FALSE)</f>
        <v>20652.514396467042</v>
      </c>
    </row>
    <row r="312" spans="1:4" ht="54" thickTop="1" thickBot="1">
      <c r="A312" s="137" t="s">
        <v>1164</v>
      </c>
      <c r="B312" s="138" t="s">
        <v>1840</v>
      </c>
      <c r="C312" s="133" t="s">
        <v>233</v>
      </c>
      <c r="D312" s="179">
        <f>VLOOKUP('810.3'!A89,'810.3'!A89:N435,14,FALSE)</f>
        <v>13472.887003514068</v>
      </c>
    </row>
    <row r="313" spans="1:4" ht="57.75" thickTop="1" thickBot="1">
      <c r="A313" s="137" t="s">
        <v>1726</v>
      </c>
      <c r="B313" s="138" t="s">
        <v>2050</v>
      </c>
      <c r="C313" s="133" t="s">
        <v>233</v>
      </c>
      <c r="D313" s="179">
        <f>VLOOKUP('811.1'!A89,'811.1'!A89:N436,14,FALSE)</f>
        <v>41422.890583975444</v>
      </c>
    </row>
    <row r="314" spans="1:4" ht="57.75" thickTop="1" thickBot="1">
      <c r="A314" s="137" t="s">
        <v>1727</v>
      </c>
      <c r="B314" s="138" t="s">
        <v>2051</v>
      </c>
      <c r="C314" s="133" t="s">
        <v>233</v>
      </c>
      <c r="D314" s="179">
        <f>VLOOKUP('811.2'!A89,'811.2'!A89:N437,14,FALSE)</f>
        <v>47957.590512212868</v>
      </c>
    </row>
    <row r="315" spans="1:4" ht="54" thickTop="1" thickBot="1">
      <c r="A315" s="137" t="s">
        <v>1165</v>
      </c>
      <c r="B315" s="138" t="s">
        <v>2053</v>
      </c>
      <c r="C315" s="133" t="s">
        <v>233</v>
      </c>
      <c r="D315" s="179">
        <f>VLOOKUP('812.1'!A89,'812.1'!A89:N438,14,FALSE)</f>
        <v>62933.0579710167</v>
      </c>
    </row>
    <row r="316" spans="1:4" ht="54" thickTop="1" thickBot="1">
      <c r="A316" s="137" t="s">
        <v>1728</v>
      </c>
      <c r="B316" s="138" t="s">
        <v>1841</v>
      </c>
      <c r="C316" s="133" t="s">
        <v>1995</v>
      </c>
      <c r="D316" s="179">
        <f>VLOOKUP('820.1'!A89,'820.1'!A89:N439,14,FALSE)</f>
        <v>135754.55635670116</v>
      </c>
    </row>
    <row r="317" spans="1:4" ht="54" thickTop="1" thickBot="1">
      <c r="A317" s="137" t="s">
        <v>1729</v>
      </c>
      <c r="B317" s="138" t="s">
        <v>1842</v>
      </c>
      <c r="C317" s="133" t="s">
        <v>984</v>
      </c>
      <c r="D317" s="179">
        <f>VLOOKUP('820.1.2'!A88,'820.1.2'!A88:N440,14,FALSE)</f>
        <v>7692673.1793470848</v>
      </c>
    </row>
    <row r="318" spans="1:4" ht="57.75" thickTop="1" thickBot="1">
      <c r="A318" s="137" t="s">
        <v>1166</v>
      </c>
      <c r="B318" s="138" t="s">
        <v>1843</v>
      </c>
      <c r="C318" s="133" t="s">
        <v>1998</v>
      </c>
      <c r="D318" s="179">
        <f>VLOOKUP('900.1'!A88,'900.1'!A88:N441,14,FALSE)</f>
        <v>1375.0143762976538</v>
      </c>
    </row>
    <row r="319" spans="1:4" ht="57.75" thickTop="1" thickBot="1">
      <c r="A319" s="137" t="s">
        <v>1167</v>
      </c>
      <c r="B319" s="138" t="s">
        <v>2195</v>
      </c>
      <c r="C319" s="133" t="s">
        <v>1999</v>
      </c>
      <c r="D319" s="179">
        <f>VLOOKUP('900.2'!A88,'900.2'!A88:N442,14,FALSE)</f>
        <v>1687.5176436380295</v>
      </c>
    </row>
    <row r="320" spans="1:4" ht="54" thickTop="1" thickBot="1">
      <c r="A320" s="137" t="s">
        <v>1168</v>
      </c>
      <c r="B320" s="138" t="s">
        <v>1844</v>
      </c>
      <c r="C320" s="133" t="s">
        <v>1999</v>
      </c>
      <c r="D320" s="179">
        <f>VLOOKUP('900.3'!A88,'900.3'!A88:N443,14,FALSE)</f>
        <v>1687.5176436380295</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9.710937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1.5703125" customWidth="1"/>
    <col min="2" max="2" width="9.140625" style="6" customWidth="1"/>
    <col min="3" max="3" width="89.7109375" style="7" customWidth="1"/>
    <col min="4" max="4" width="17.42578125" style="183" customWidth="1"/>
  </cols>
  <sheetData>
    <row r="1" spans="1:4" ht="15.75" customHeight="1" thickTop="1">
      <c r="A1" s="680" t="s">
        <v>1850</v>
      </c>
      <c r="B1" s="681"/>
      <c r="C1" s="681"/>
      <c r="D1" s="682"/>
    </row>
    <row r="2" spans="1:4" ht="89.25" customHeight="1" thickBot="1">
      <c r="A2" s="683"/>
      <c r="B2" s="684"/>
      <c r="C2" s="684"/>
      <c r="D2" s="685"/>
    </row>
    <row r="3" spans="1:4" ht="33"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68162.161794542364</v>
      </c>
    </row>
    <row r="8" spans="1:4" ht="30" customHeight="1" thickTop="1" thickBot="1">
      <c r="A8" s="10" t="s">
        <v>112</v>
      </c>
      <c r="B8" s="8" t="s">
        <v>113</v>
      </c>
      <c r="C8" s="11" t="s">
        <v>114</v>
      </c>
      <c r="D8" s="648">
        <v>2325.3615964022979</v>
      </c>
    </row>
    <row r="9" spans="1:4" ht="30" customHeight="1" thickTop="1" thickBot="1">
      <c r="A9" s="10" t="s">
        <v>117</v>
      </c>
      <c r="B9" s="8" t="s">
        <v>113</v>
      </c>
      <c r="C9" s="11" t="s">
        <v>118</v>
      </c>
      <c r="D9" s="648">
        <v>68538.3232292545</v>
      </c>
    </row>
    <row r="10" spans="1:4" ht="30" customHeight="1" thickTop="1" thickBot="1">
      <c r="A10" s="10" t="s">
        <v>119</v>
      </c>
      <c r="B10" s="8" t="s">
        <v>113</v>
      </c>
      <c r="C10" s="11" t="s">
        <v>120</v>
      </c>
      <c r="D10" s="648">
        <v>44195.089173009372</v>
      </c>
    </row>
    <row r="11" spans="1:4" ht="30" customHeight="1" thickTop="1" thickBot="1">
      <c r="A11" s="10" t="s">
        <v>123</v>
      </c>
      <c r="B11" s="8" t="s">
        <v>113</v>
      </c>
      <c r="C11" s="11" t="s">
        <v>124</v>
      </c>
      <c r="D11" s="648">
        <v>16101.542094023467</v>
      </c>
    </row>
    <row r="12" spans="1:4" ht="30" customHeight="1" thickTop="1" thickBot="1">
      <c r="A12" s="10" t="s">
        <v>121</v>
      </c>
      <c r="B12" s="8" t="s">
        <v>113</v>
      </c>
      <c r="C12" s="11" t="s">
        <v>122</v>
      </c>
      <c r="D12" s="648">
        <v>71340.298461684099</v>
      </c>
    </row>
    <row r="13" spans="1:4" ht="30" customHeight="1" thickTop="1" thickBot="1">
      <c r="A13" s="10" t="s">
        <v>125</v>
      </c>
      <c r="B13" s="8" t="s">
        <v>113</v>
      </c>
      <c r="C13" s="11" t="s">
        <v>126</v>
      </c>
      <c r="D13" s="648">
        <v>46508.300568485487</v>
      </c>
    </row>
    <row r="14" spans="1:4" ht="30" customHeight="1" thickTop="1" thickBot="1">
      <c r="A14" s="10" t="s">
        <v>131</v>
      </c>
      <c r="B14" s="8" t="s">
        <v>113</v>
      </c>
      <c r="C14" s="11" t="s">
        <v>132</v>
      </c>
      <c r="D14" s="648">
        <v>208064.29357515048</v>
      </c>
    </row>
    <row r="15" spans="1:4" ht="30" customHeight="1" thickTop="1" thickBot="1">
      <c r="A15" s="10" t="s">
        <v>129</v>
      </c>
      <c r="B15" s="8" t="s">
        <v>113</v>
      </c>
      <c r="C15" s="11" t="s">
        <v>130</v>
      </c>
      <c r="D15" s="648">
        <v>195825.15462129225</v>
      </c>
    </row>
    <row r="16" spans="1:4" ht="30" customHeight="1" thickTop="1" thickBot="1">
      <c r="A16" s="10" t="s">
        <v>127</v>
      </c>
      <c r="B16" s="8" t="s">
        <v>113</v>
      </c>
      <c r="C16" s="11" t="s">
        <v>128</v>
      </c>
      <c r="D16" s="648">
        <v>119943.13429163491</v>
      </c>
    </row>
    <row r="17" spans="1:4" ht="30" customHeight="1" thickTop="1" thickBot="1">
      <c r="A17" s="10" t="s">
        <v>1711</v>
      </c>
      <c r="B17" s="8" t="s">
        <v>113</v>
      </c>
      <c r="C17" s="11" t="s">
        <v>1712</v>
      </c>
      <c r="D17" s="648">
        <v>69461.628569002482</v>
      </c>
    </row>
    <row r="18" spans="1:4" ht="30" customHeight="1" thickTop="1" thickBot="1">
      <c r="A18" s="10" t="s">
        <v>133</v>
      </c>
      <c r="B18" s="8" t="s">
        <v>113</v>
      </c>
      <c r="C18" s="11" t="s">
        <v>134</v>
      </c>
      <c r="D18" s="648">
        <v>48360.003494012439</v>
      </c>
    </row>
    <row r="19" spans="1:4" ht="30" customHeight="1" thickTop="1" thickBot="1">
      <c r="A19" s="10" t="s">
        <v>146</v>
      </c>
      <c r="B19" s="8" t="s">
        <v>113</v>
      </c>
      <c r="C19" s="11" t="s">
        <v>147</v>
      </c>
      <c r="D19" s="648">
        <v>130672.53845886922</v>
      </c>
    </row>
    <row r="20" spans="1:4" ht="30" customHeight="1" thickTop="1" thickBot="1">
      <c r="A20" s="10" t="s">
        <v>135</v>
      </c>
      <c r="B20" s="8" t="s">
        <v>113</v>
      </c>
      <c r="C20" s="11" t="s">
        <v>1884</v>
      </c>
      <c r="D20" s="648">
        <v>40654.118560202769</v>
      </c>
    </row>
    <row r="21" spans="1:4" ht="30" customHeight="1" thickTop="1" thickBot="1">
      <c r="A21" s="10" t="s">
        <v>136</v>
      </c>
      <c r="B21" s="8" t="s">
        <v>113</v>
      </c>
      <c r="C21" s="11" t="s">
        <v>137</v>
      </c>
      <c r="D21" s="648">
        <v>116271.28574143347</v>
      </c>
    </row>
    <row r="22" spans="1:4" ht="30" customHeight="1" thickTop="1" thickBot="1">
      <c r="A22" s="10" t="s">
        <v>138</v>
      </c>
      <c r="B22" s="8" t="s">
        <v>113</v>
      </c>
      <c r="C22" s="11" t="s">
        <v>139</v>
      </c>
      <c r="D22" s="648">
        <v>36717.416861574711</v>
      </c>
    </row>
    <row r="23" spans="1:4" ht="30" customHeight="1" thickTop="1" thickBot="1">
      <c r="A23" s="10" t="s">
        <v>143</v>
      </c>
      <c r="B23" s="8" t="s">
        <v>144</v>
      </c>
      <c r="C23" s="11" t="s">
        <v>145</v>
      </c>
      <c r="D23" s="648">
        <v>31924.564490313536</v>
      </c>
    </row>
    <row r="24" spans="1:4" ht="30" customHeight="1" thickTop="1" thickBot="1">
      <c r="A24" s="10" t="s">
        <v>140</v>
      </c>
      <c r="B24" s="8" t="s">
        <v>998</v>
      </c>
      <c r="C24" s="11" t="s">
        <v>142</v>
      </c>
      <c r="D24" s="648">
        <v>43677.472044188755</v>
      </c>
    </row>
    <row r="25" spans="1:4" ht="30" customHeight="1" thickTop="1" thickBot="1">
      <c r="A25" s="10" t="s">
        <v>148</v>
      </c>
      <c r="B25" s="8" t="s">
        <v>113</v>
      </c>
      <c r="C25" s="11" t="s">
        <v>149</v>
      </c>
      <c r="D25" s="648">
        <v>134629.45985200108</v>
      </c>
    </row>
    <row r="26" spans="1:4" ht="30" customHeight="1" thickTop="1" thickBot="1">
      <c r="A26" s="10" t="s">
        <v>150</v>
      </c>
      <c r="B26" s="8" t="s">
        <v>113</v>
      </c>
      <c r="C26" s="11" t="s">
        <v>151</v>
      </c>
      <c r="D26" s="648">
        <v>165227.84155686642</v>
      </c>
    </row>
    <row r="27" spans="1:4" ht="30" customHeight="1" thickTop="1" thickBot="1">
      <c r="A27" s="10" t="s">
        <v>152</v>
      </c>
      <c r="B27" s="8" t="s">
        <v>113</v>
      </c>
      <c r="C27" s="11" t="s">
        <v>153</v>
      </c>
      <c r="D27" s="648">
        <v>63512.507242177286</v>
      </c>
    </row>
    <row r="28" spans="1:4" ht="30" customHeight="1" thickTop="1" thickBot="1">
      <c r="A28" s="10" t="s">
        <v>154</v>
      </c>
      <c r="B28" s="8" t="s">
        <v>113</v>
      </c>
      <c r="C28" s="11" t="s">
        <v>155</v>
      </c>
      <c r="D28" s="648">
        <v>85673.972677007652</v>
      </c>
    </row>
    <row r="29" spans="1:4" ht="30" customHeight="1" thickTop="1" thickBot="1">
      <c r="A29" s="10" t="s">
        <v>156</v>
      </c>
      <c r="B29" s="8" t="s">
        <v>113</v>
      </c>
      <c r="C29" s="11" t="s">
        <v>157</v>
      </c>
      <c r="D29" s="648">
        <v>1026.9634623817135</v>
      </c>
    </row>
    <row r="30" spans="1:4" ht="30" customHeight="1" thickTop="1" thickBot="1">
      <c r="A30" s="10" t="s">
        <v>166</v>
      </c>
      <c r="B30" s="8" t="s">
        <v>113</v>
      </c>
      <c r="C30" s="11" t="s">
        <v>167</v>
      </c>
      <c r="D30" s="648">
        <v>126271.68335145534</v>
      </c>
    </row>
    <row r="31" spans="1:4" ht="30" customHeight="1" thickTop="1" thickBot="1">
      <c r="A31" s="10" t="s">
        <v>162</v>
      </c>
      <c r="B31" s="8" t="s">
        <v>113</v>
      </c>
      <c r="C31" s="11" t="s">
        <v>163</v>
      </c>
      <c r="D31" s="648">
        <v>13416.631632737828</v>
      </c>
    </row>
    <row r="32" spans="1:4" ht="30" customHeight="1" thickTop="1" thickBot="1">
      <c r="A32" s="10" t="s">
        <v>164</v>
      </c>
      <c r="B32" s="8" t="s">
        <v>113</v>
      </c>
      <c r="C32" s="11" t="s">
        <v>165</v>
      </c>
      <c r="D32" s="648">
        <v>21597.223282762159</v>
      </c>
    </row>
    <row r="33" spans="1:4" ht="30" customHeight="1" thickTop="1" thickBot="1">
      <c r="A33" s="10" t="s">
        <v>171</v>
      </c>
      <c r="B33" s="8" t="s">
        <v>113</v>
      </c>
      <c r="C33" s="11" t="s">
        <v>172</v>
      </c>
      <c r="D33" s="648">
        <v>11443.640617798821</v>
      </c>
    </row>
    <row r="34" spans="1:4" ht="30" customHeight="1" thickTop="1" thickBot="1">
      <c r="A34" s="10" t="s">
        <v>160</v>
      </c>
      <c r="B34" s="8" t="s">
        <v>113</v>
      </c>
      <c r="C34" s="11" t="s">
        <v>161</v>
      </c>
      <c r="D34" s="648">
        <v>7629.093745199214</v>
      </c>
    </row>
    <row r="35" spans="1:4" ht="30" customHeight="1" thickTop="1" thickBot="1">
      <c r="A35" s="10" t="s">
        <v>173</v>
      </c>
      <c r="B35" s="8" t="s">
        <v>113</v>
      </c>
      <c r="C35" s="11" t="s">
        <v>1886</v>
      </c>
      <c r="D35" s="648">
        <v>122390.32089814282</v>
      </c>
    </row>
    <row r="36" spans="1:4" ht="30" customHeight="1" thickTop="1" thickBot="1">
      <c r="A36" s="10" t="s">
        <v>170</v>
      </c>
      <c r="B36" s="8" t="s">
        <v>113</v>
      </c>
      <c r="C36" s="11" t="s">
        <v>1885</v>
      </c>
      <c r="D36" s="648">
        <v>150263.30318823186</v>
      </c>
    </row>
    <row r="37" spans="1:4" ht="30" customHeight="1" thickTop="1" thickBot="1">
      <c r="A37" s="10" t="s">
        <v>168</v>
      </c>
      <c r="B37" s="8" t="s">
        <v>113</v>
      </c>
      <c r="C37" s="11" t="s">
        <v>169</v>
      </c>
      <c r="D37" s="648">
        <v>91299.295950657324</v>
      </c>
    </row>
    <row r="38" spans="1:4" ht="30" customHeight="1" thickTop="1" thickBot="1">
      <c r="A38" s="10" t="s">
        <v>174</v>
      </c>
      <c r="B38" s="8" t="s">
        <v>113</v>
      </c>
      <c r="C38" s="11" t="s">
        <v>175</v>
      </c>
      <c r="D38" s="648">
        <v>85673.972677007652</v>
      </c>
    </row>
    <row r="39" spans="1:4" ht="30" customHeight="1" thickTop="1" thickBot="1">
      <c r="A39" s="10" t="s">
        <v>176</v>
      </c>
      <c r="B39" s="8" t="s">
        <v>113</v>
      </c>
      <c r="C39" s="11" t="s">
        <v>177</v>
      </c>
      <c r="D39" s="648">
        <v>70986.578476201947</v>
      </c>
    </row>
    <row r="40" spans="1:4" ht="30" customHeight="1" thickTop="1" thickBot="1">
      <c r="A40" s="10" t="s">
        <v>180</v>
      </c>
      <c r="B40" s="8" t="s">
        <v>113</v>
      </c>
      <c r="C40" s="11" t="s">
        <v>181</v>
      </c>
      <c r="D40" s="648">
        <v>110152.25058472411</v>
      </c>
    </row>
    <row r="41" spans="1:4" ht="30" customHeight="1" thickTop="1" thickBot="1">
      <c r="A41" s="10" t="s">
        <v>178</v>
      </c>
      <c r="B41" s="8" t="s">
        <v>113</v>
      </c>
      <c r="C41" s="11" t="s">
        <v>179</v>
      </c>
      <c r="D41" s="648">
        <v>70986.578476201947</v>
      </c>
    </row>
    <row r="42" spans="1:4" ht="30" customHeight="1" thickTop="1" thickBot="1">
      <c r="A42" s="10" t="s">
        <v>182</v>
      </c>
      <c r="B42" s="8" t="s">
        <v>113</v>
      </c>
      <c r="C42" s="11" t="s">
        <v>183</v>
      </c>
      <c r="D42" s="648">
        <v>87656.300692323042</v>
      </c>
    </row>
    <row r="43" spans="1:4" ht="30" customHeight="1" thickTop="1" thickBot="1">
      <c r="A43" s="10" t="s">
        <v>1672</v>
      </c>
      <c r="B43" s="8" t="s">
        <v>113</v>
      </c>
      <c r="C43" s="11" t="s">
        <v>1671</v>
      </c>
      <c r="D43" s="648">
        <v>12302.685017801034</v>
      </c>
    </row>
    <row r="44" spans="1:4" ht="30" customHeight="1" thickTop="1" thickBot="1">
      <c r="A44" s="10" t="s">
        <v>184</v>
      </c>
      <c r="B44" s="8" t="s">
        <v>113</v>
      </c>
      <c r="C44" s="11" t="s">
        <v>185</v>
      </c>
      <c r="D44" s="648">
        <v>19543.296357998726</v>
      </c>
    </row>
    <row r="45" spans="1:4" ht="30" customHeight="1" thickTop="1" thickBot="1">
      <c r="A45" s="10" t="s">
        <v>1603</v>
      </c>
      <c r="B45" s="8" t="s">
        <v>113</v>
      </c>
      <c r="C45" s="11" t="s">
        <v>1604</v>
      </c>
      <c r="D45" s="648">
        <v>3740.2415383309026</v>
      </c>
    </row>
    <row r="46" spans="1:4" ht="30" customHeight="1" thickTop="1" thickBot="1">
      <c r="A46" s="10" t="s">
        <v>188</v>
      </c>
      <c r="B46" s="8" t="s">
        <v>113</v>
      </c>
      <c r="C46" s="11" t="s">
        <v>189</v>
      </c>
      <c r="D46" s="648">
        <v>3422.8553277925375</v>
      </c>
    </row>
    <row r="47" spans="1:4" ht="30" customHeight="1" thickTop="1" thickBot="1">
      <c r="A47" s="10" t="s">
        <v>186</v>
      </c>
      <c r="B47" s="8" t="s">
        <v>113</v>
      </c>
      <c r="C47" s="11" t="s">
        <v>187</v>
      </c>
      <c r="D47" s="648">
        <v>3682.5349545966542</v>
      </c>
    </row>
    <row r="48" spans="1:4" ht="30" customHeight="1" thickTop="1" thickBot="1">
      <c r="A48" s="10" t="s">
        <v>190</v>
      </c>
      <c r="B48" s="8" t="s">
        <v>113</v>
      </c>
      <c r="C48" s="11" t="s">
        <v>191</v>
      </c>
      <c r="D48" s="648">
        <v>4576.9870024775018</v>
      </c>
    </row>
    <row r="49" spans="1:4" ht="30" customHeight="1" thickTop="1" thickBot="1">
      <c r="A49" s="10" t="s">
        <v>201</v>
      </c>
      <c r="B49" s="8" t="s">
        <v>113</v>
      </c>
      <c r="C49" s="11" t="s">
        <v>1888</v>
      </c>
      <c r="D49" s="648">
        <v>119666.35641779842</v>
      </c>
    </row>
    <row r="50" spans="1:4" ht="30" customHeight="1" thickTop="1" thickBot="1">
      <c r="A50" s="10" t="s">
        <v>192</v>
      </c>
      <c r="B50" s="8" t="s">
        <v>113</v>
      </c>
      <c r="C50" s="11" t="s">
        <v>193</v>
      </c>
      <c r="D50" s="648">
        <v>40933.203395493401</v>
      </c>
    </row>
    <row r="51" spans="1:4" ht="30" customHeight="1" thickTop="1" thickBot="1">
      <c r="A51" s="10" t="s">
        <v>194</v>
      </c>
      <c r="B51" s="8" t="s">
        <v>113</v>
      </c>
      <c r="C51" s="11" t="s">
        <v>1887</v>
      </c>
      <c r="D51" s="648">
        <v>2203.5365862966628</v>
      </c>
    </row>
    <row r="52" spans="1:4" ht="30" customHeight="1" thickTop="1" thickBot="1">
      <c r="A52" s="10" t="s">
        <v>224</v>
      </c>
      <c r="B52" s="8" t="s">
        <v>92</v>
      </c>
      <c r="C52" s="11" t="s">
        <v>1891</v>
      </c>
      <c r="D52" s="648">
        <v>170172.92662842496</v>
      </c>
    </row>
    <row r="53" spans="1:4" ht="30" customHeight="1" thickTop="1" thickBot="1">
      <c r="A53" s="10" t="s">
        <v>195</v>
      </c>
      <c r="B53" s="8" t="s">
        <v>113</v>
      </c>
      <c r="C53" s="11" t="s">
        <v>196</v>
      </c>
      <c r="D53" s="648">
        <v>11627.876622451015</v>
      </c>
    </row>
    <row r="54" spans="1:4" ht="30" customHeight="1" thickTop="1" thickBot="1">
      <c r="A54" s="10" t="s">
        <v>214</v>
      </c>
      <c r="B54" s="8" t="s">
        <v>113</v>
      </c>
      <c r="C54" s="11" t="s">
        <v>215</v>
      </c>
      <c r="D54" s="648">
        <v>14749.375346298031</v>
      </c>
    </row>
    <row r="55" spans="1:4" ht="30" customHeight="1" thickTop="1" thickBot="1">
      <c r="A55" s="10" t="s">
        <v>197</v>
      </c>
      <c r="B55" s="8" t="s">
        <v>113</v>
      </c>
      <c r="C55" s="11" t="s">
        <v>198</v>
      </c>
      <c r="D55" s="648">
        <v>96631.811743877668</v>
      </c>
    </row>
    <row r="56" spans="1:4" ht="30" customHeight="1" thickTop="1" thickBot="1">
      <c r="A56" s="10" t="s">
        <v>199</v>
      </c>
      <c r="B56" s="8" t="s">
        <v>113</v>
      </c>
      <c r="C56" s="11" t="s">
        <v>200</v>
      </c>
      <c r="D56" s="648">
        <v>11244.234704662216</v>
      </c>
    </row>
    <row r="57" spans="1:4" ht="30" customHeight="1" thickTop="1" thickBot="1">
      <c r="A57" s="10" t="s">
        <v>202</v>
      </c>
      <c r="B57" s="8" t="s">
        <v>113</v>
      </c>
      <c r="C57" s="11" t="s">
        <v>203</v>
      </c>
      <c r="D57" s="648">
        <v>91278.991782306388</v>
      </c>
    </row>
    <row r="58" spans="1:4" ht="30" customHeight="1" thickTop="1" thickBot="1">
      <c r="A58" s="10" t="s">
        <v>212</v>
      </c>
      <c r="B58" s="8" t="s">
        <v>113</v>
      </c>
      <c r="C58" s="11" t="s">
        <v>213</v>
      </c>
      <c r="D58" s="648">
        <v>26509.474291441576</v>
      </c>
    </row>
    <row r="59" spans="1:4" ht="30" customHeight="1" thickTop="1" thickBot="1">
      <c r="A59" s="10" t="s">
        <v>206</v>
      </c>
      <c r="B59" s="8" t="s">
        <v>113</v>
      </c>
      <c r="C59" s="11" t="s">
        <v>207</v>
      </c>
      <c r="D59" s="648">
        <v>10320.929364914246</v>
      </c>
    </row>
    <row r="60" spans="1:4" ht="30" customHeight="1" thickTop="1" thickBot="1">
      <c r="A60" s="10" t="s">
        <v>204</v>
      </c>
      <c r="B60" s="8" t="s">
        <v>113</v>
      </c>
      <c r="C60" s="11" t="s">
        <v>205</v>
      </c>
      <c r="D60" s="648">
        <v>14839.141143217976</v>
      </c>
    </row>
    <row r="61" spans="1:4" ht="30" customHeight="1" thickTop="1" thickBot="1">
      <c r="A61" s="10" t="s">
        <v>208</v>
      </c>
      <c r="B61" s="8" t="s">
        <v>113</v>
      </c>
      <c r="C61" s="11" t="s">
        <v>209</v>
      </c>
      <c r="D61" s="648">
        <v>15782.750651316885</v>
      </c>
    </row>
    <row r="62" spans="1:4" ht="30" customHeight="1" thickTop="1" thickBot="1">
      <c r="A62" s="10" t="s">
        <v>210</v>
      </c>
      <c r="B62" s="8" t="s">
        <v>113</v>
      </c>
      <c r="C62" s="11" t="s">
        <v>211</v>
      </c>
      <c r="D62" s="648">
        <v>17635.642139081665</v>
      </c>
    </row>
    <row r="63" spans="1:4" ht="30" customHeight="1" thickTop="1" thickBot="1">
      <c r="A63" s="10" t="s">
        <v>217</v>
      </c>
      <c r="B63" s="8" t="s">
        <v>113</v>
      </c>
      <c r="C63" s="11" t="s">
        <v>218</v>
      </c>
      <c r="D63" s="648">
        <v>32202.41100458955</v>
      </c>
    </row>
    <row r="64" spans="1:4" ht="30" customHeight="1" thickTop="1" thickBot="1">
      <c r="A64" s="10" t="s">
        <v>219</v>
      </c>
      <c r="B64" s="8" t="s">
        <v>113</v>
      </c>
      <c r="C64" s="11" t="s">
        <v>220</v>
      </c>
      <c r="D64" s="648">
        <v>18358.17411056759</v>
      </c>
    </row>
    <row r="65" spans="1:4" ht="30" customHeight="1" thickTop="1" thickBot="1">
      <c r="A65" s="10" t="s">
        <v>216</v>
      </c>
      <c r="B65" s="8" t="s">
        <v>113</v>
      </c>
      <c r="C65" s="11" t="s">
        <v>1889</v>
      </c>
      <c r="D65" s="648">
        <v>18358.17411056759</v>
      </c>
    </row>
    <row r="66" spans="1:4" ht="30" customHeight="1" thickTop="1" thickBot="1">
      <c r="A66" s="10" t="s">
        <v>221</v>
      </c>
      <c r="B66" s="8" t="s">
        <v>113</v>
      </c>
      <c r="C66" s="11" t="s">
        <v>1890</v>
      </c>
      <c r="D66" s="648">
        <v>90371.716049151277</v>
      </c>
    </row>
    <row r="67" spans="1:4" ht="30" customHeight="1" thickTop="1" thickBot="1">
      <c r="A67" s="10" t="s">
        <v>222</v>
      </c>
      <c r="B67" s="8" t="s">
        <v>113</v>
      </c>
      <c r="C67" s="11" t="s">
        <v>223</v>
      </c>
      <c r="D67" s="648">
        <v>33905.823865189399</v>
      </c>
    </row>
    <row r="68" spans="1:4" ht="30" customHeight="1" thickTop="1" thickBot="1">
      <c r="A68" s="10" t="s">
        <v>225</v>
      </c>
      <c r="B68" s="8" t="s">
        <v>113</v>
      </c>
      <c r="C68" s="11" t="s">
        <v>226</v>
      </c>
      <c r="D68" s="648">
        <v>67927.060897847288</v>
      </c>
    </row>
    <row r="69" spans="1:4" ht="30" customHeight="1" thickTop="1" thickBot="1">
      <c r="A69" s="10" t="s">
        <v>227</v>
      </c>
      <c r="B69" s="8" t="s">
        <v>113</v>
      </c>
      <c r="C69" s="11" t="s">
        <v>1892</v>
      </c>
      <c r="D69" s="648">
        <v>21760.725270009192</v>
      </c>
    </row>
    <row r="70" spans="1:4" ht="30" customHeight="1" thickTop="1" thickBot="1">
      <c r="A70" s="10" t="s">
        <v>232</v>
      </c>
      <c r="B70" s="8" t="s">
        <v>233</v>
      </c>
      <c r="C70" s="11" t="s">
        <v>1895</v>
      </c>
      <c r="D70" s="648">
        <v>3992.4406820583572</v>
      </c>
    </row>
    <row r="71" spans="1:4" ht="30" customHeight="1" thickTop="1" thickBot="1">
      <c r="A71" s="10" t="s">
        <v>228</v>
      </c>
      <c r="B71" s="8" t="s">
        <v>113</v>
      </c>
      <c r="C71" s="11" t="s">
        <v>1893</v>
      </c>
      <c r="D71" s="648">
        <v>4707.3611360993209</v>
      </c>
    </row>
    <row r="72" spans="1:4" ht="30" customHeight="1" thickTop="1" thickBot="1">
      <c r="A72" s="10" t="s">
        <v>229</v>
      </c>
      <c r="B72" s="8" t="s">
        <v>113</v>
      </c>
      <c r="C72" s="11" t="s">
        <v>1894</v>
      </c>
      <c r="D72" s="648">
        <v>9381.5471319684475</v>
      </c>
    </row>
    <row r="73" spans="1:4" ht="30" customHeight="1" thickTop="1" thickBot="1">
      <c r="A73" s="10" t="s">
        <v>230</v>
      </c>
      <c r="B73" s="8" t="s">
        <v>113</v>
      </c>
      <c r="C73" s="11" t="s">
        <v>231</v>
      </c>
      <c r="D73" s="648">
        <v>3956.1069071145716</v>
      </c>
    </row>
    <row r="74" spans="1:4" ht="30" customHeight="1" thickTop="1" thickBot="1">
      <c r="A74" s="10" t="s">
        <v>234</v>
      </c>
      <c r="B74" s="8" t="s">
        <v>113</v>
      </c>
      <c r="C74" s="11" t="s">
        <v>235</v>
      </c>
      <c r="D74" s="648">
        <v>13462.7322571122</v>
      </c>
    </row>
    <row r="75" spans="1:4" ht="30" customHeight="1" thickTop="1" thickBot="1">
      <c r="A75" s="10" t="s">
        <v>236</v>
      </c>
      <c r="B75" s="8" t="s">
        <v>113</v>
      </c>
      <c r="C75" s="11" t="s">
        <v>237</v>
      </c>
      <c r="D75" s="648">
        <v>56822.2575081549</v>
      </c>
    </row>
    <row r="76" spans="1:4" ht="30" customHeight="1" thickTop="1" thickBot="1">
      <c r="A76" s="10" t="s">
        <v>238</v>
      </c>
      <c r="B76" s="8" t="s">
        <v>113</v>
      </c>
      <c r="C76" s="11" t="s">
        <v>239</v>
      </c>
      <c r="D76" s="648">
        <v>520160.73393787618</v>
      </c>
    </row>
    <row r="77" spans="1:4" ht="30" customHeight="1" thickTop="1" thickBot="1">
      <c r="A77" s="10" t="s">
        <v>240</v>
      </c>
      <c r="B77" s="8" t="s">
        <v>113</v>
      </c>
      <c r="C77" s="11" t="s">
        <v>1896</v>
      </c>
      <c r="D77" s="648">
        <v>146868.59880585928</v>
      </c>
    </row>
    <row r="78" spans="1:4" ht="30" customHeight="1" thickTop="1" thickBot="1">
      <c r="A78" s="10" t="s">
        <v>241</v>
      </c>
      <c r="B78" s="8" t="s">
        <v>113</v>
      </c>
      <c r="C78" s="11" t="s">
        <v>1897</v>
      </c>
      <c r="D78" s="648">
        <v>107426.76192689058</v>
      </c>
    </row>
    <row r="79" spans="1:4" ht="30" customHeight="1" thickTop="1" thickBot="1">
      <c r="A79" s="10" t="s">
        <v>246</v>
      </c>
      <c r="B79" s="8" t="s">
        <v>113</v>
      </c>
      <c r="C79" s="11" t="s">
        <v>1902</v>
      </c>
      <c r="D79" s="648">
        <v>157871.32077118929</v>
      </c>
    </row>
    <row r="80" spans="1:4" ht="30" customHeight="1" thickTop="1" thickBot="1">
      <c r="A80" s="10" t="s">
        <v>243</v>
      </c>
      <c r="B80" s="8" t="s">
        <v>113</v>
      </c>
      <c r="C80" s="11" t="s">
        <v>1899</v>
      </c>
      <c r="D80" s="648">
        <v>165227.84155686642</v>
      </c>
    </row>
    <row r="81" spans="1:4" ht="30" customHeight="1" thickTop="1" thickBot="1">
      <c r="A81" s="10" t="s">
        <v>244</v>
      </c>
      <c r="B81" s="8" t="s">
        <v>113</v>
      </c>
      <c r="C81" s="11" t="s">
        <v>1900</v>
      </c>
      <c r="D81" s="648">
        <v>376026.78601675661</v>
      </c>
    </row>
    <row r="82" spans="1:4" ht="30" customHeight="1" thickTop="1" thickBot="1">
      <c r="A82" s="10" t="s">
        <v>245</v>
      </c>
      <c r="B82" s="8" t="s">
        <v>113</v>
      </c>
      <c r="C82" s="11" t="s">
        <v>1901</v>
      </c>
      <c r="D82" s="648">
        <v>205377.73151018936</v>
      </c>
    </row>
    <row r="83" spans="1:4" ht="30" customHeight="1" thickTop="1" thickBot="1">
      <c r="A83" s="10" t="s">
        <v>247</v>
      </c>
      <c r="B83" s="8" t="s">
        <v>113</v>
      </c>
      <c r="C83" s="11" t="s">
        <v>1903</v>
      </c>
      <c r="D83" s="648">
        <v>162716.5365239871</v>
      </c>
    </row>
    <row r="84" spans="1:4" ht="30" customHeight="1" thickTop="1" thickBot="1">
      <c r="A84" s="10" t="s">
        <v>242</v>
      </c>
      <c r="B84" s="8" t="s">
        <v>113</v>
      </c>
      <c r="C84" s="11" t="s">
        <v>1898</v>
      </c>
      <c r="D84" s="648">
        <v>183586.01566743405</v>
      </c>
    </row>
    <row r="85" spans="1:4" ht="30" customHeight="1" thickTop="1" thickBot="1">
      <c r="A85" s="10" t="s">
        <v>248</v>
      </c>
      <c r="B85" s="8" t="s">
        <v>113</v>
      </c>
      <c r="C85" s="11" t="s">
        <v>1904</v>
      </c>
      <c r="D85" s="648">
        <v>258244.44269383739</v>
      </c>
    </row>
    <row r="86" spans="1:4" ht="30" customHeight="1" thickTop="1" thickBot="1">
      <c r="A86" s="10" t="s">
        <v>249</v>
      </c>
      <c r="B86" s="8" t="s">
        <v>113</v>
      </c>
      <c r="C86" s="11" t="s">
        <v>250</v>
      </c>
      <c r="D86" s="648">
        <v>5465.0272077212103</v>
      </c>
    </row>
    <row r="87" spans="1:4" ht="30" customHeight="1" thickTop="1" thickBot="1">
      <c r="A87" s="10" t="s">
        <v>255</v>
      </c>
      <c r="B87" s="8" t="s">
        <v>113</v>
      </c>
      <c r="C87" s="11" t="s">
        <v>256</v>
      </c>
      <c r="D87" s="648">
        <v>1996727.9452379523</v>
      </c>
    </row>
    <row r="88" spans="1:4" ht="30" customHeight="1" thickTop="1" thickBot="1">
      <c r="A88" s="10" t="s">
        <v>253</v>
      </c>
      <c r="B88" s="8" t="s">
        <v>113</v>
      </c>
      <c r="C88" s="11" t="s">
        <v>254</v>
      </c>
      <c r="D88" s="648">
        <v>24597.531228838368</v>
      </c>
    </row>
    <row r="89" spans="1:4" ht="30" customHeight="1" thickTop="1" thickBot="1">
      <c r="A89" s="10" t="s">
        <v>251</v>
      </c>
      <c r="B89" s="8" t="s">
        <v>113</v>
      </c>
      <c r="C89" s="11" t="s">
        <v>252</v>
      </c>
      <c r="D89" s="648">
        <v>25094.883441321308</v>
      </c>
    </row>
    <row r="90" spans="1:4" ht="30" customHeight="1" thickTop="1" thickBot="1">
      <c r="A90" s="10" t="s">
        <v>257</v>
      </c>
      <c r="B90" s="8" t="s">
        <v>113</v>
      </c>
      <c r="C90" s="11" t="s">
        <v>258</v>
      </c>
      <c r="D90" s="648">
        <v>7629.093745199214</v>
      </c>
    </row>
    <row r="91" spans="1:4" ht="30" customHeight="1" thickTop="1" thickBot="1">
      <c r="A91" s="10" t="s">
        <v>259</v>
      </c>
      <c r="B91" s="8" t="s">
        <v>113</v>
      </c>
      <c r="C91" s="11" t="s">
        <v>260</v>
      </c>
      <c r="D91" s="648">
        <v>68326.732422228917</v>
      </c>
    </row>
    <row r="92" spans="1:4" ht="30" customHeight="1" thickTop="1" thickBot="1">
      <c r="A92" s="10" t="s">
        <v>261</v>
      </c>
      <c r="B92" s="8" t="s">
        <v>113</v>
      </c>
      <c r="C92" s="11" t="s">
        <v>262</v>
      </c>
      <c r="D92" s="648">
        <v>7892.5107627573516</v>
      </c>
    </row>
    <row r="93" spans="1:4" ht="30" customHeight="1" thickTop="1" thickBot="1">
      <c r="A93" s="10" t="s">
        <v>263</v>
      </c>
      <c r="B93" s="8" t="s">
        <v>113</v>
      </c>
      <c r="C93" s="11" t="s">
        <v>264</v>
      </c>
      <c r="D93" s="648">
        <v>11015.545650604268</v>
      </c>
    </row>
    <row r="94" spans="1:4" ht="30" customHeight="1" thickTop="1" thickBot="1">
      <c r="A94" s="10" t="s">
        <v>265</v>
      </c>
      <c r="B94" s="8" t="s">
        <v>113</v>
      </c>
      <c r="C94" s="11" t="s">
        <v>266</v>
      </c>
      <c r="D94" s="648">
        <v>17951.022103109288</v>
      </c>
    </row>
    <row r="95" spans="1:4" ht="30" customHeight="1" thickTop="1" thickBot="1">
      <c r="A95" s="10" t="s">
        <v>267</v>
      </c>
      <c r="B95" s="8" t="s">
        <v>113</v>
      </c>
      <c r="C95" s="11" t="s">
        <v>268</v>
      </c>
      <c r="D95" s="648">
        <v>80459.007332134846</v>
      </c>
    </row>
    <row r="96" spans="1:4" ht="30" customHeight="1" thickTop="1" thickBot="1">
      <c r="A96" s="10" t="s">
        <v>269</v>
      </c>
      <c r="B96" s="8" t="s">
        <v>113</v>
      </c>
      <c r="C96" s="11" t="s">
        <v>270</v>
      </c>
      <c r="D96" s="648">
        <v>164153.18835689197</v>
      </c>
    </row>
    <row r="97" spans="1:4" ht="30" customHeight="1" thickTop="1" thickBot="1">
      <c r="A97" s="10" t="s">
        <v>271</v>
      </c>
      <c r="B97" s="8" t="s">
        <v>113</v>
      </c>
      <c r="C97" s="11" t="s">
        <v>272</v>
      </c>
      <c r="D97" s="648">
        <v>132237.62491678639</v>
      </c>
    </row>
    <row r="98" spans="1:4" ht="30" customHeight="1" thickTop="1" thickBot="1">
      <c r="A98" s="10" t="s">
        <v>273</v>
      </c>
      <c r="B98" s="8" t="s">
        <v>113</v>
      </c>
      <c r="C98" s="11" t="s">
        <v>274</v>
      </c>
      <c r="D98" s="648">
        <v>7516.8168516055903</v>
      </c>
    </row>
    <row r="99" spans="1:4" ht="30" customHeight="1" thickTop="1" thickBot="1">
      <c r="A99" s="10" t="s">
        <v>275</v>
      </c>
      <c r="B99" s="8" t="s">
        <v>113</v>
      </c>
      <c r="C99" s="11" t="s">
        <v>276</v>
      </c>
      <c r="D99" s="648">
        <v>10308.650451759569</v>
      </c>
    </row>
    <row r="100" spans="1:4" ht="30" customHeight="1" thickTop="1" thickBot="1">
      <c r="A100" s="10" t="s">
        <v>277</v>
      </c>
      <c r="B100" s="8" t="s">
        <v>113</v>
      </c>
      <c r="C100" s="11" t="s">
        <v>278</v>
      </c>
      <c r="D100" s="648">
        <v>367172.03133486811</v>
      </c>
    </row>
    <row r="101" spans="1:4" ht="30" customHeight="1" thickTop="1" thickBot="1">
      <c r="A101" s="10" t="s">
        <v>279</v>
      </c>
      <c r="B101" s="8" t="s">
        <v>113</v>
      </c>
      <c r="C101" s="11" t="s">
        <v>1905</v>
      </c>
      <c r="D101" s="648">
        <v>353559.68941622257</v>
      </c>
    </row>
    <row r="102" spans="1:4" ht="30" customHeight="1" thickTop="1" thickBot="1">
      <c r="A102" s="10" t="s">
        <v>280</v>
      </c>
      <c r="B102" s="8" t="s">
        <v>113</v>
      </c>
      <c r="C102" s="11" t="s">
        <v>281</v>
      </c>
      <c r="D102" s="648">
        <v>559083.82466662664</v>
      </c>
    </row>
    <row r="103" spans="1:4" ht="30" customHeight="1" thickTop="1" thickBot="1">
      <c r="A103" s="10" t="s">
        <v>282</v>
      </c>
      <c r="B103" s="8" t="s">
        <v>113</v>
      </c>
      <c r="C103" s="11" t="s">
        <v>283</v>
      </c>
      <c r="D103" s="648">
        <v>627543.06850335642</v>
      </c>
    </row>
    <row r="104" spans="1:4" ht="30" customHeight="1" thickTop="1" thickBot="1">
      <c r="A104" s="10" t="s">
        <v>284</v>
      </c>
      <c r="B104" s="8" t="s">
        <v>113</v>
      </c>
      <c r="C104" s="11" t="s">
        <v>285</v>
      </c>
      <c r="D104" s="648">
        <v>514041.69878116681</v>
      </c>
    </row>
    <row r="105" spans="1:4" ht="30" customHeight="1" thickTop="1" thickBot="1">
      <c r="A105" s="10" t="s">
        <v>286</v>
      </c>
      <c r="B105" s="8" t="s">
        <v>113</v>
      </c>
      <c r="C105" s="11" t="s">
        <v>287</v>
      </c>
      <c r="D105" s="648">
        <v>220303.43252900874</v>
      </c>
    </row>
    <row r="106" spans="1:4" ht="30" customHeight="1" thickTop="1" thickBot="1">
      <c r="A106" s="10" t="s">
        <v>288</v>
      </c>
      <c r="B106" s="8" t="s">
        <v>113</v>
      </c>
      <c r="C106" s="11" t="s">
        <v>289</v>
      </c>
      <c r="D106" s="648">
        <v>7892.5107627573516</v>
      </c>
    </row>
    <row r="107" spans="1:4" ht="30" customHeight="1" thickTop="1" thickBot="1">
      <c r="A107" s="10" t="s">
        <v>290</v>
      </c>
      <c r="B107" s="8" t="s">
        <v>113</v>
      </c>
      <c r="C107" s="11" t="s">
        <v>291</v>
      </c>
      <c r="D107" s="648">
        <v>440606.86505801749</v>
      </c>
    </row>
    <row r="108" spans="1:4" ht="30" customHeight="1" thickTop="1" thickBot="1">
      <c r="A108" s="10" t="s">
        <v>292</v>
      </c>
      <c r="B108" s="8" t="s">
        <v>113</v>
      </c>
      <c r="C108" s="11" t="s">
        <v>293</v>
      </c>
      <c r="D108" s="648">
        <v>7892.5107627573516</v>
      </c>
    </row>
    <row r="109" spans="1:4" ht="30" customHeight="1" thickTop="1" thickBot="1">
      <c r="A109" s="10" t="s">
        <v>294</v>
      </c>
      <c r="B109" s="8" t="s">
        <v>113</v>
      </c>
      <c r="C109" s="11" t="s">
        <v>1906</v>
      </c>
      <c r="D109" s="648">
        <v>741928.13977165031</v>
      </c>
    </row>
    <row r="110" spans="1:4" ht="30" customHeight="1" thickTop="1" thickBot="1">
      <c r="A110" s="10" t="s">
        <v>295</v>
      </c>
      <c r="B110" s="8" t="s">
        <v>113</v>
      </c>
      <c r="C110" s="11" t="s">
        <v>296</v>
      </c>
      <c r="D110" s="648">
        <v>2991.1245902251985</v>
      </c>
    </row>
    <row r="111" spans="1:4" ht="30" customHeight="1" thickTop="1" thickBot="1">
      <c r="A111" s="10" t="s">
        <v>297</v>
      </c>
      <c r="B111" s="8" t="s">
        <v>113</v>
      </c>
      <c r="C111" s="11" t="s">
        <v>298</v>
      </c>
      <c r="D111" s="648">
        <v>119804.21103449688</v>
      </c>
    </row>
    <row r="112" spans="1:4" ht="30" customHeight="1" thickTop="1" thickBot="1">
      <c r="A112" s="10" t="s">
        <v>299</v>
      </c>
      <c r="B112" s="8" t="s">
        <v>113</v>
      </c>
      <c r="C112" s="11" t="s">
        <v>300</v>
      </c>
      <c r="D112" s="648">
        <v>490787.01417670434</v>
      </c>
    </row>
    <row r="113" spans="1:4" ht="30" customHeight="1" thickTop="1" thickBot="1">
      <c r="A113" s="10" t="s">
        <v>301</v>
      </c>
      <c r="B113" s="8" t="s">
        <v>113</v>
      </c>
      <c r="C113" s="11" t="s">
        <v>302</v>
      </c>
      <c r="D113" s="648">
        <v>9302.5150260487171</v>
      </c>
    </row>
    <row r="114" spans="1:4" ht="30" customHeight="1" thickTop="1" thickBot="1">
      <c r="A114" s="10" t="s">
        <v>305</v>
      </c>
      <c r="B114" s="8" t="s">
        <v>113</v>
      </c>
      <c r="C114" s="11" t="s">
        <v>306</v>
      </c>
      <c r="D114" s="648">
        <v>136918.48767345957</v>
      </c>
    </row>
    <row r="115" spans="1:4" ht="30" customHeight="1" thickTop="1" thickBot="1">
      <c r="A115" s="10" t="s">
        <v>303</v>
      </c>
      <c r="B115" s="8" t="s">
        <v>113</v>
      </c>
      <c r="C115" s="11" t="s">
        <v>304</v>
      </c>
      <c r="D115" s="648">
        <v>88390.178346018743</v>
      </c>
    </row>
    <row r="116" spans="1:4" ht="30" customHeight="1" thickTop="1" thickBot="1">
      <c r="A116" s="10" t="s">
        <v>309</v>
      </c>
      <c r="B116" s="8" t="s">
        <v>113</v>
      </c>
      <c r="C116" s="11" t="s">
        <v>1907</v>
      </c>
      <c r="D116" s="648">
        <v>123523.07976403733</v>
      </c>
    </row>
    <row r="117" spans="1:4" ht="30" customHeight="1" thickTop="1" thickBot="1">
      <c r="A117" s="10" t="s">
        <v>310</v>
      </c>
      <c r="B117" s="8" t="s">
        <v>113</v>
      </c>
      <c r="C117" s="11" t="s">
        <v>311</v>
      </c>
      <c r="D117" s="648">
        <v>168064.71120979774</v>
      </c>
    </row>
    <row r="118" spans="1:4" ht="30" customHeight="1" thickTop="1" thickBot="1">
      <c r="A118" s="10" t="s">
        <v>313</v>
      </c>
      <c r="B118" s="8" t="s">
        <v>113</v>
      </c>
      <c r="C118" s="11" t="s">
        <v>1909</v>
      </c>
      <c r="D118" s="648">
        <v>256722.69870795647</v>
      </c>
    </row>
    <row r="119" spans="1:4" ht="30" customHeight="1" thickTop="1" thickBot="1">
      <c r="A119" s="10" t="s">
        <v>318</v>
      </c>
      <c r="B119" s="8" t="s">
        <v>113</v>
      </c>
      <c r="C119" s="11" t="s">
        <v>319</v>
      </c>
      <c r="D119" s="648">
        <v>157456.68828065431</v>
      </c>
    </row>
    <row r="120" spans="1:4" ht="30" customHeight="1" thickTop="1" thickBot="1">
      <c r="A120" s="10" t="s">
        <v>314</v>
      </c>
      <c r="B120" s="8" t="s">
        <v>113</v>
      </c>
      <c r="C120" s="11" t="s">
        <v>315</v>
      </c>
      <c r="D120" s="648">
        <v>146868.59880585928</v>
      </c>
    </row>
    <row r="121" spans="1:4" ht="30" customHeight="1" thickTop="1" thickBot="1">
      <c r="A121" s="10" t="s">
        <v>1648</v>
      </c>
      <c r="B121" s="8" t="s">
        <v>113</v>
      </c>
      <c r="C121" s="11" t="s">
        <v>1649</v>
      </c>
      <c r="D121" s="648">
        <v>164153.18835689197</v>
      </c>
    </row>
    <row r="122" spans="1:4" ht="30" customHeight="1" thickTop="1" thickBot="1">
      <c r="A122" s="10" t="s">
        <v>322</v>
      </c>
      <c r="B122" s="8" t="s">
        <v>113</v>
      </c>
      <c r="C122" s="11" t="s">
        <v>323</v>
      </c>
      <c r="D122" s="648">
        <v>111817.19238950113</v>
      </c>
    </row>
    <row r="123" spans="1:4" ht="30" customHeight="1" thickTop="1" thickBot="1">
      <c r="A123" s="10" t="s">
        <v>320</v>
      </c>
      <c r="B123" s="8" t="s">
        <v>113</v>
      </c>
      <c r="C123" s="11" t="s">
        <v>321</v>
      </c>
      <c r="D123" s="648">
        <v>119943.13429163491</v>
      </c>
    </row>
    <row r="124" spans="1:4" ht="30" customHeight="1" thickTop="1" thickBot="1">
      <c r="A124" s="10" t="s">
        <v>312</v>
      </c>
      <c r="B124" s="8" t="s">
        <v>113</v>
      </c>
      <c r="C124" s="11" t="s">
        <v>1908</v>
      </c>
      <c r="D124" s="648">
        <v>214184.39737229937</v>
      </c>
    </row>
    <row r="125" spans="1:4" ht="30" customHeight="1" thickTop="1" thickBot="1">
      <c r="A125" s="10" t="s">
        <v>316</v>
      </c>
      <c r="B125" s="8" t="s">
        <v>113</v>
      </c>
      <c r="C125" s="11" t="s">
        <v>317</v>
      </c>
      <c r="D125" s="648">
        <v>182557.98356461278</v>
      </c>
    </row>
    <row r="126" spans="1:4" ht="30" customHeight="1" thickTop="1" thickBot="1">
      <c r="A126" s="10" t="s">
        <v>307</v>
      </c>
      <c r="B126" s="8" t="s">
        <v>113</v>
      </c>
      <c r="C126" s="11" t="s">
        <v>308</v>
      </c>
      <c r="D126" s="648">
        <v>116271.28574143347</v>
      </c>
    </row>
    <row r="127" spans="1:4" ht="30" customHeight="1" thickTop="1" thickBot="1">
      <c r="A127" s="10" t="s">
        <v>324</v>
      </c>
      <c r="B127" s="8" t="s">
        <v>113</v>
      </c>
      <c r="C127" s="11" t="s">
        <v>325</v>
      </c>
      <c r="D127" s="648">
        <v>5875.3851364980856</v>
      </c>
    </row>
    <row r="128" spans="1:4" ht="30" customHeight="1" thickTop="1" thickBot="1">
      <c r="A128" s="10" t="s">
        <v>326</v>
      </c>
      <c r="B128" s="8" t="s">
        <v>113</v>
      </c>
      <c r="C128" s="11" t="s">
        <v>327</v>
      </c>
      <c r="D128" s="648">
        <v>125508.61370067128</v>
      </c>
    </row>
    <row r="129" spans="1:4" ht="30" customHeight="1" thickTop="1" thickBot="1">
      <c r="A129" s="10" t="s">
        <v>328</v>
      </c>
      <c r="B129" s="8" t="s">
        <v>113</v>
      </c>
      <c r="C129" s="11" t="s">
        <v>329</v>
      </c>
      <c r="D129" s="648">
        <v>61.981145492340666</v>
      </c>
    </row>
    <row r="130" spans="1:4" ht="30" customHeight="1" thickTop="1" thickBot="1">
      <c r="A130" s="10" t="s">
        <v>330</v>
      </c>
      <c r="B130" s="8" t="s">
        <v>113</v>
      </c>
      <c r="C130" s="11" t="s">
        <v>331</v>
      </c>
      <c r="D130" s="648">
        <v>1937.7037069714747</v>
      </c>
    </row>
    <row r="131" spans="1:4" ht="30" customHeight="1" thickTop="1" thickBot="1">
      <c r="A131" s="10" t="s">
        <v>332</v>
      </c>
      <c r="B131" s="8" t="s">
        <v>113</v>
      </c>
      <c r="C131" s="11" t="s">
        <v>333</v>
      </c>
      <c r="D131" s="648">
        <v>1711.9619841160302</v>
      </c>
    </row>
    <row r="132" spans="1:4" ht="30" customHeight="1" thickTop="1" thickBot="1">
      <c r="A132" s="10" t="s">
        <v>334</v>
      </c>
      <c r="B132" s="8" t="s">
        <v>113</v>
      </c>
      <c r="C132" s="11" t="s">
        <v>1676</v>
      </c>
      <c r="D132" s="648">
        <v>3172.8981682792632</v>
      </c>
    </row>
    <row r="133" spans="1:4" ht="30" customHeight="1" thickTop="1" thickBot="1">
      <c r="A133" s="10" t="s">
        <v>335</v>
      </c>
      <c r="B133" s="8" t="s">
        <v>92</v>
      </c>
      <c r="C133" s="11" t="s">
        <v>1910</v>
      </c>
      <c r="D133" s="648">
        <v>370821.43843583943</v>
      </c>
    </row>
    <row r="134" spans="1:4" ht="30" customHeight="1" thickTop="1" thickBot="1">
      <c r="A134" s="10" t="s">
        <v>336</v>
      </c>
      <c r="B134" s="8" t="s">
        <v>113</v>
      </c>
      <c r="C134" s="11" t="s">
        <v>337</v>
      </c>
      <c r="D134" s="648">
        <v>60472.225191734033</v>
      </c>
    </row>
    <row r="135" spans="1:4" ht="30" customHeight="1" thickTop="1" thickBot="1">
      <c r="A135" s="10" t="s">
        <v>338</v>
      </c>
      <c r="B135" s="8" t="s">
        <v>339</v>
      </c>
      <c r="C135" s="11" t="s">
        <v>340</v>
      </c>
      <c r="D135" s="648">
        <v>1468.31196390476</v>
      </c>
    </row>
    <row r="136" spans="1:4" ht="30" customHeight="1" thickTop="1" thickBot="1">
      <c r="A136" s="10" t="s">
        <v>352</v>
      </c>
      <c r="B136" s="8" t="s">
        <v>339</v>
      </c>
      <c r="C136" s="11" t="s">
        <v>353</v>
      </c>
      <c r="D136" s="648">
        <v>1607.235221042765</v>
      </c>
    </row>
    <row r="137" spans="1:4" ht="30" customHeight="1" thickTop="1" thickBot="1">
      <c r="A137" s="10" t="s">
        <v>343</v>
      </c>
      <c r="B137" s="8" t="s">
        <v>344</v>
      </c>
      <c r="C137" s="11" t="s">
        <v>345</v>
      </c>
      <c r="D137" s="648">
        <v>0.45331968680048329</v>
      </c>
    </row>
    <row r="138" spans="1:4" ht="30" customHeight="1" thickTop="1" thickBot="1">
      <c r="A138" s="10" t="s">
        <v>346</v>
      </c>
      <c r="B138" s="8" t="s">
        <v>344</v>
      </c>
      <c r="C138" s="11" t="s">
        <v>347</v>
      </c>
      <c r="D138" s="648">
        <v>0.46527070436049572</v>
      </c>
    </row>
    <row r="139" spans="1:4" ht="30" customHeight="1" thickTop="1" thickBot="1">
      <c r="A139" s="10" t="s">
        <v>350</v>
      </c>
      <c r="B139" s="8" t="s">
        <v>339</v>
      </c>
      <c r="C139" s="11" t="s">
        <v>351</v>
      </c>
      <c r="D139" s="648">
        <v>1468.31196390476</v>
      </c>
    </row>
    <row r="140" spans="1:4" ht="30" customHeight="1" thickTop="1" thickBot="1">
      <c r="A140" s="10" t="s">
        <v>348</v>
      </c>
      <c r="B140" s="8" t="s">
        <v>339</v>
      </c>
      <c r="C140" s="11" t="s">
        <v>349</v>
      </c>
      <c r="D140" s="648">
        <v>1275.9566847905992</v>
      </c>
    </row>
    <row r="141" spans="1:4" ht="30" customHeight="1" thickTop="1" thickBot="1">
      <c r="A141" s="10" t="s">
        <v>356</v>
      </c>
      <c r="B141" s="8" t="s">
        <v>113</v>
      </c>
      <c r="C141" s="11" t="s">
        <v>357</v>
      </c>
      <c r="D141" s="648">
        <v>68459.243836729787</v>
      </c>
    </row>
    <row r="142" spans="1:4" ht="30" customHeight="1" thickTop="1" thickBot="1">
      <c r="A142" s="10" t="s">
        <v>341</v>
      </c>
      <c r="B142" s="8" t="s">
        <v>339</v>
      </c>
      <c r="C142" s="11" t="s">
        <v>342</v>
      </c>
      <c r="D142" s="648">
        <v>1468.31196390476</v>
      </c>
    </row>
    <row r="143" spans="1:4" ht="30" customHeight="1" thickTop="1" thickBot="1">
      <c r="A143" s="10" t="s">
        <v>354</v>
      </c>
      <c r="B143" s="8" t="s">
        <v>113</v>
      </c>
      <c r="C143" s="11" t="s">
        <v>355</v>
      </c>
      <c r="D143" s="648">
        <v>68459.243836729787</v>
      </c>
    </row>
    <row r="144" spans="1:4" ht="30" customHeight="1" thickTop="1" thickBot="1">
      <c r="A144" s="10" t="s">
        <v>359</v>
      </c>
      <c r="B144" s="8" t="s">
        <v>113</v>
      </c>
      <c r="C144" s="11" t="s">
        <v>360</v>
      </c>
      <c r="D144" s="648">
        <v>151526.02002174643</v>
      </c>
    </row>
    <row r="145" spans="1:4" ht="68.25" customHeight="1" thickTop="1" thickBot="1">
      <c r="A145" s="10" t="s">
        <v>358</v>
      </c>
      <c r="B145" s="8" t="s">
        <v>113</v>
      </c>
      <c r="C145" s="11" t="s">
        <v>2197</v>
      </c>
      <c r="D145" s="648">
        <v>208064.29357515048</v>
      </c>
    </row>
    <row r="146" spans="1:4" ht="30" customHeight="1" thickTop="1" thickBot="1">
      <c r="A146" s="10" t="s">
        <v>361</v>
      </c>
      <c r="B146" s="8" t="s">
        <v>113</v>
      </c>
      <c r="C146" s="11" t="s">
        <v>1911</v>
      </c>
      <c r="D146" s="648">
        <v>121150.69798829601</v>
      </c>
    </row>
    <row r="147" spans="1:4" ht="30" customHeight="1" thickTop="1" thickBot="1">
      <c r="A147" s="10" t="s">
        <v>362</v>
      </c>
      <c r="B147" s="8" t="s">
        <v>113</v>
      </c>
      <c r="C147" s="11" t="s">
        <v>1912</v>
      </c>
      <c r="D147" s="648">
        <v>159107.73775971754</v>
      </c>
    </row>
    <row r="148" spans="1:4" ht="30" customHeight="1" thickTop="1" thickBot="1">
      <c r="A148" s="10" t="s">
        <v>367</v>
      </c>
      <c r="B148" s="8" t="s">
        <v>113</v>
      </c>
      <c r="C148" s="11" t="s">
        <v>368</v>
      </c>
      <c r="D148" s="648">
        <v>8970.7078254799198</v>
      </c>
    </row>
    <row r="149" spans="1:4" ht="30" customHeight="1" thickTop="1" thickBot="1">
      <c r="A149" s="10" t="s">
        <v>363</v>
      </c>
      <c r="B149" s="8" t="s">
        <v>113</v>
      </c>
      <c r="C149" s="11" t="s">
        <v>364</v>
      </c>
      <c r="D149" s="648">
        <v>7892.5107627573516</v>
      </c>
    </row>
    <row r="150" spans="1:4" ht="30" customHeight="1" thickTop="1" thickBot="1">
      <c r="A150" s="10" t="s">
        <v>158</v>
      </c>
      <c r="B150" s="8" t="s">
        <v>113</v>
      </c>
      <c r="C150" s="11" t="s">
        <v>159</v>
      </c>
      <c r="D150" s="648">
        <v>67314.729926000538</v>
      </c>
    </row>
    <row r="151" spans="1:4" ht="30" customHeight="1" thickTop="1" thickBot="1">
      <c r="A151" s="10" t="s">
        <v>369</v>
      </c>
      <c r="B151" s="8" t="s">
        <v>113</v>
      </c>
      <c r="C151" s="11" t="s">
        <v>370</v>
      </c>
      <c r="D151" s="648">
        <v>111817.19238950113</v>
      </c>
    </row>
    <row r="152" spans="1:4" ht="30" customHeight="1" thickTop="1" thickBot="1">
      <c r="A152" s="10" t="s">
        <v>371</v>
      </c>
      <c r="B152" s="8" t="s">
        <v>113</v>
      </c>
      <c r="C152" s="11" t="s">
        <v>372</v>
      </c>
      <c r="D152" s="648">
        <v>131214.0850072852</v>
      </c>
    </row>
    <row r="153" spans="1:4" ht="30" customHeight="1" thickTop="1" thickBot="1">
      <c r="A153" s="10" t="s">
        <v>365</v>
      </c>
      <c r="B153" s="8" t="s">
        <v>113</v>
      </c>
      <c r="C153" s="11" t="s">
        <v>366</v>
      </c>
      <c r="D153" s="648">
        <v>134629.45985200108</v>
      </c>
    </row>
    <row r="154" spans="1:4" ht="30" customHeight="1" thickTop="1" thickBot="1">
      <c r="A154" s="10" t="s">
        <v>373</v>
      </c>
      <c r="B154" s="8" t="s">
        <v>113</v>
      </c>
      <c r="C154" s="11" t="s">
        <v>374</v>
      </c>
      <c r="D154" s="648">
        <v>85673.972677007652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441"/>
  <sheetViews>
    <sheetView showGridLines="0" zoomScaleNormal="10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7">
        <v>4434.6061807161677</v>
      </c>
    </row>
    <row r="7" spans="1:4" ht="16.5" thickTop="1" thickBot="1">
      <c r="A7" s="663" t="s">
        <v>747</v>
      </c>
      <c r="B7" s="663" t="s">
        <v>377</v>
      </c>
      <c r="C7" s="664" t="s">
        <v>748</v>
      </c>
      <c r="D7" s="647">
        <v>4184.2382576195942</v>
      </c>
    </row>
    <row r="8" spans="1:4" ht="16.5" thickTop="1" thickBot="1">
      <c r="A8" s="663" t="s">
        <v>743</v>
      </c>
      <c r="B8" s="663" t="s">
        <v>377</v>
      </c>
      <c r="C8" s="664" t="s">
        <v>744</v>
      </c>
      <c r="D8" s="647">
        <v>3754.9593037633422</v>
      </c>
    </row>
    <row r="9" spans="1:4" ht="16.5" thickTop="1" thickBot="1">
      <c r="A9" s="663" t="s">
        <v>745</v>
      </c>
      <c r="B9" s="663" t="s">
        <v>377</v>
      </c>
      <c r="C9" s="664" t="s">
        <v>746</v>
      </c>
      <c r="D9" s="647">
        <v>20057.037317508093</v>
      </c>
    </row>
    <row r="10" spans="1:4" ht="16.5" thickTop="1" thickBot="1">
      <c r="A10" s="663" t="s">
        <v>1668</v>
      </c>
      <c r="B10" s="663" t="s">
        <v>377</v>
      </c>
      <c r="C10" s="664" t="s">
        <v>1667</v>
      </c>
      <c r="D10" s="647">
        <v>3658.2017748914132</v>
      </c>
    </row>
    <row r="11" spans="1:4" ht="16.5" thickTop="1" thickBot="1">
      <c r="A11" s="663" t="s">
        <v>751</v>
      </c>
      <c r="B11" s="663" t="s">
        <v>377</v>
      </c>
      <c r="C11" s="664" t="s">
        <v>752</v>
      </c>
      <c r="D11" s="647">
        <v>17403.91426036401</v>
      </c>
    </row>
    <row r="12" spans="1:4" ht="16.5" thickTop="1" thickBot="1">
      <c r="A12" s="663" t="s">
        <v>749</v>
      </c>
      <c r="B12" s="663" t="s">
        <v>377</v>
      </c>
      <c r="C12" s="664" t="s">
        <v>750</v>
      </c>
      <c r="D12" s="647">
        <v>6112.5079269587659</v>
      </c>
    </row>
    <row r="13" spans="1:4" ht="16.5" thickTop="1" thickBot="1">
      <c r="A13" s="663" t="s">
        <v>753</v>
      </c>
      <c r="B13" s="663" t="s">
        <v>92</v>
      </c>
      <c r="C13" s="664" t="s">
        <v>1935</v>
      </c>
      <c r="D13" s="647">
        <v>1185.1259299706171</v>
      </c>
    </row>
    <row r="14" spans="1:4" ht="16.5" thickTop="1" thickBot="1">
      <c r="A14" s="663" t="s">
        <v>755</v>
      </c>
      <c r="B14" s="663" t="s">
        <v>233</v>
      </c>
      <c r="C14" s="664" t="s">
        <v>1937</v>
      </c>
      <c r="D14" s="647">
        <v>48419.40966297275</v>
      </c>
    </row>
    <row r="15" spans="1:4" ht="16.5" thickTop="1" thickBot="1">
      <c r="A15" s="663" t="s">
        <v>756</v>
      </c>
      <c r="B15" s="663" t="s">
        <v>92</v>
      </c>
      <c r="C15" s="664" t="s">
        <v>1938</v>
      </c>
      <c r="D15" s="647">
        <v>1102.8171349259019</v>
      </c>
    </row>
    <row r="16" spans="1:4" ht="16.5" thickTop="1" thickBot="1">
      <c r="A16" s="663" t="s">
        <v>754</v>
      </c>
      <c r="B16" s="663" t="s">
        <v>233</v>
      </c>
      <c r="C16" s="664" t="s">
        <v>1936</v>
      </c>
      <c r="D16" s="647">
        <v>52731.96094562074</v>
      </c>
    </row>
    <row r="17" spans="1:4" ht="16.5" thickTop="1" thickBot="1">
      <c r="A17" s="663" t="s">
        <v>776</v>
      </c>
      <c r="B17" s="663" t="s">
        <v>422</v>
      </c>
      <c r="C17" s="664" t="s">
        <v>777</v>
      </c>
      <c r="D17" s="647">
        <v>12629.104814028668</v>
      </c>
    </row>
    <row r="18" spans="1:4" ht="16.5" thickTop="1" thickBot="1">
      <c r="A18" s="663" t="s">
        <v>757</v>
      </c>
      <c r="B18" s="663" t="s">
        <v>387</v>
      </c>
      <c r="C18" s="664" t="s">
        <v>1939</v>
      </c>
      <c r="D18" s="647">
        <v>54520.657229819612</v>
      </c>
    </row>
    <row r="19" spans="1:4" ht="16.5" thickTop="1" thickBot="1">
      <c r="A19" s="663" t="s">
        <v>758</v>
      </c>
      <c r="B19" s="663" t="s">
        <v>387</v>
      </c>
      <c r="C19" s="664" t="s">
        <v>2240</v>
      </c>
      <c r="D19" s="647">
        <v>58669.205898254062</v>
      </c>
    </row>
    <row r="20" spans="1:4" ht="16.5" thickTop="1" thickBot="1">
      <c r="A20" s="663" t="s">
        <v>761</v>
      </c>
      <c r="B20" s="663" t="s">
        <v>387</v>
      </c>
      <c r="C20" s="664" t="s">
        <v>762</v>
      </c>
      <c r="D20" s="647">
        <v>71099.883507029648</v>
      </c>
    </row>
    <row r="21" spans="1:4" ht="16.5" thickTop="1" thickBot="1">
      <c r="A21" s="663" t="s">
        <v>759</v>
      </c>
      <c r="B21" s="663" t="s">
        <v>387</v>
      </c>
      <c r="C21" s="664" t="s">
        <v>2241</v>
      </c>
      <c r="D21" s="647">
        <v>58205.185605892395</v>
      </c>
    </row>
    <row r="22" spans="1:4" ht="16.5" thickTop="1" thickBot="1">
      <c r="A22" s="663" t="s">
        <v>760</v>
      </c>
      <c r="B22" s="663" t="s">
        <v>387</v>
      </c>
      <c r="C22" s="664" t="s">
        <v>2242</v>
      </c>
      <c r="D22" s="647">
        <v>61688.216336398713</v>
      </c>
    </row>
    <row r="23" spans="1:4" ht="16.5" thickTop="1" thickBot="1">
      <c r="A23" s="663" t="s">
        <v>763</v>
      </c>
      <c r="B23" s="663" t="s">
        <v>387</v>
      </c>
      <c r="C23" s="664" t="s">
        <v>764</v>
      </c>
      <c r="D23" s="647">
        <v>71680.196726261114</v>
      </c>
    </row>
    <row r="24" spans="1:4" ht="16.5" thickTop="1" thickBot="1">
      <c r="A24" s="663" t="s">
        <v>772</v>
      </c>
      <c r="B24" s="663" t="s">
        <v>387</v>
      </c>
      <c r="C24" s="664" t="s">
        <v>773</v>
      </c>
      <c r="D24" s="647">
        <v>22180.093213879853</v>
      </c>
    </row>
    <row r="25" spans="1:4" ht="16.5" thickTop="1" thickBot="1">
      <c r="A25" s="663" t="s">
        <v>765</v>
      </c>
      <c r="B25" s="663" t="s">
        <v>387</v>
      </c>
      <c r="C25" s="664" t="s">
        <v>766</v>
      </c>
      <c r="D25" s="647">
        <v>71583.477856389203</v>
      </c>
    </row>
    <row r="26" spans="1:4" ht="16.5" thickTop="1" thickBot="1">
      <c r="A26" s="663" t="s">
        <v>768</v>
      </c>
      <c r="B26" s="663" t="s">
        <v>387</v>
      </c>
      <c r="C26" s="664" t="s">
        <v>2002</v>
      </c>
      <c r="D26" s="647">
        <v>55968.861756414663</v>
      </c>
    </row>
    <row r="27" spans="1:4" ht="16.5" thickTop="1" thickBot="1">
      <c r="A27" s="663" t="s">
        <v>767</v>
      </c>
      <c r="B27" s="663" t="s">
        <v>387</v>
      </c>
      <c r="C27" s="664" t="s">
        <v>2004</v>
      </c>
      <c r="D27" s="647">
        <v>73277.20949426516</v>
      </c>
    </row>
    <row r="28" spans="1:4" ht="16.5" thickTop="1" thickBot="1">
      <c r="A28" s="663" t="s">
        <v>770</v>
      </c>
      <c r="B28" s="663" t="s">
        <v>387</v>
      </c>
      <c r="C28" s="664" t="s">
        <v>2003</v>
      </c>
      <c r="D28" s="647">
        <v>73277.20949426516</v>
      </c>
    </row>
    <row r="29" spans="1:4" ht="16.5" thickTop="1" thickBot="1">
      <c r="A29" s="663" t="s">
        <v>769</v>
      </c>
      <c r="B29" s="663" t="s">
        <v>387</v>
      </c>
      <c r="C29" s="664" t="s">
        <v>2001</v>
      </c>
      <c r="D29" s="647">
        <v>73277.20949426516</v>
      </c>
    </row>
    <row r="30" spans="1:4" ht="16.5" thickTop="1" thickBot="1">
      <c r="A30" s="663" t="s">
        <v>771</v>
      </c>
      <c r="B30" s="663" t="s">
        <v>387</v>
      </c>
      <c r="C30" s="664" t="s">
        <v>2243</v>
      </c>
      <c r="D30" s="647">
        <v>68681.911760231873</v>
      </c>
    </row>
    <row r="31" spans="1:4" ht="16.5" thickTop="1" thickBot="1">
      <c r="A31" s="663" t="s">
        <v>774</v>
      </c>
      <c r="B31" s="663" t="s">
        <v>422</v>
      </c>
      <c r="C31" s="664" t="s">
        <v>775</v>
      </c>
      <c r="D31" s="647">
        <v>39.497130725138817</v>
      </c>
    </row>
    <row r="32" spans="1:4" ht="16.5" thickTop="1" thickBot="1">
      <c r="A32" s="663" t="s">
        <v>779</v>
      </c>
      <c r="B32" s="663" t="s">
        <v>144</v>
      </c>
      <c r="C32" s="664" t="s">
        <v>1941</v>
      </c>
      <c r="D32" s="647">
        <v>583.87423225042733</v>
      </c>
    </row>
    <row r="33" spans="1:4" ht="16.5" thickTop="1" thickBot="1">
      <c r="A33" s="663" t="s">
        <v>780</v>
      </c>
      <c r="B33" s="663" t="s">
        <v>377</v>
      </c>
      <c r="C33" s="664" t="s">
        <v>781</v>
      </c>
      <c r="D33" s="647">
        <v>6018.2683499481836</v>
      </c>
    </row>
    <row r="34" spans="1:4" ht="16.5" thickTop="1" thickBot="1">
      <c r="A34" s="663" t="s">
        <v>786</v>
      </c>
      <c r="B34" s="663" t="s">
        <v>377</v>
      </c>
      <c r="C34" s="664" t="s">
        <v>787</v>
      </c>
      <c r="D34" s="647">
        <v>6723.1128712153222</v>
      </c>
    </row>
    <row r="35" spans="1:4" ht="16.5" thickTop="1" thickBot="1">
      <c r="A35" s="663" t="s">
        <v>782</v>
      </c>
      <c r="B35" s="663" t="s">
        <v>377</v>
      </c>
      <c r="C35" s="664" t="s">
        <v>783</v>
      </c>
      <c r="D35" s="647">
        <v>7316.4035497828263</v>
      </c>
    </row>
    <row r="36" spans="1:4" ht="16.5" thickTop="1" thickBot="1">
      <c r="A36" s="663" t="s">
        <v>784</v>
      </c>
      <c r="B36" s="663" t="s">
        <v>377</v>
      </c>
      <c r="C36" s="664" t="s">
        <v>785</v>
      </c>
      <c r="D36" s="647">
        <v>8013.8492179583209</v>
      </c>
    </row>
    <row r="37" spans="1:4" ht="16.5" thickTop="1" thickBot="1">
      <c r="A37" s="663" t="s">
        <v>898</v>
      </c>
      <c r="B37" s="663" t="s">
        <v>377</v>
      </c>
      <c r="C37" s="664" t="s">
        <v>899</v>
      </c>
      <c r="D37" s="647">
        <v>5676.5199955211583</v>
      </c>
    </row>
    <row r="38" spans="1:4" ht="16.5" thickTop="1" thickBot="1">
      <c r="A38" s="663" t="s">
        <v>788</v>
      </c>
      <c r="B38" s="663" t="s">
        <v>377</v>
      </c>
      <c r="C38" s="664" t="s">
        <v>789</v>
      </c>
      <c r="D38" s="647">
        <v>5676.5199955211583</v>
      </c>
    </row>
    <row r="39" spans="1:4" ht="16.5" thickTop="1" thickBot="1">
      <c r="A39" s="663" t="s">
        <v>917</v>
      </c>
      <c r="B39" s="663" t="s">
        <v>92</v>
      </c>
      <c r="C39" s="664" t="s">
        <v>2244</v>
      </c>
      <c r="D39" s="647">
        <v>473336.39207754383</v>
      </c>
    </row>
    <row r="40" spans="1:4" ht="16.5" thickTop="1" thickBot="1">
      <c r="A40" s="663" t="s">
        <v>896</v>
      </c>
      <c r="B40" s="663" t="s">
        <v>92</v>
      </c>
      <c r="C40" s="664" t="s">
        <v>897</v>
      </c>
      <c r="D40" s="647">
        <v>31411.3720160989</v>
      </c>
    </row>
    <row r="41" spans="1:4" ht="16.5" thickTop="1" thickBot="1">
      <c r="A41" s="663" t="s">
        <v>827</v>
      </c>
      <c r="B41" s="663" t="s">
        <v>92</v>
      </c>
      <c r="C41" s="664" t="s">
        <v>828</v>
      </c>
      <c r="D41" s="647">
        <v>728.38647842487808</v>
      </c>
    </row>
    <row r="42" spans="1:4" ht="16.5" thickTop="1" thickBot="1">
      <c r="A42" s="663" t="s">
        <v>432</v>
      </c>
      <c r="B42" s="663" t="s">
        <v>92</v>
      </c>
      <c r="C42" s="664" t="s">
        <v>433</v>
      </c>
      <c r="D42" s="647">
        <v>20495.189091904904</v>
      </c>
    </row>
    <row r="43" spans="1:4" ht="16.5" thickTop="1" thickBot="1">
      <c r="A43" s="663" t="s">
        <v>376</v>
      </c>
      <c r="B43" s="663" t="s">
        <v>377</v>
      </c>
      <c r="C43" s="664" t="s">
        <v>378</v>
      </c>
      <c r="D43" s="647">
        <v>6118.7764182742731</v>
      </c>
    </row>
    <row r="44" spans="1:4" ht="16.5" thickTop="1" thickBot="1">
      <c r="A44" s="663" t="s">
        <v>379</v>
      </c>
      <c r="B44" s="663" t="s">
        <v>144</v>
      </c>
      <c r="C44" s="664" t="s">
        <v>2245</v>
      </c>
      <c r="D44" s="647">
        <v>12147.544798456776</v>
      </c>
    </row>
    <row r="45" spans="1:4" ht="16.5" thickTop="1" thickBot="1">
      <c r="A45" s="663" t="s">
        <v>778</v>
      </c>
      <c r="B45" s="663" t="s">
        <v>377</v>
      </c>
      <c r="C45" s="664" t="s">
        <v>1940</v>
      </c>
      <c r="D45" s="647">
        <v>6519.2526559206581</v>
      </c>
    </row>
    <row r="46" spans="1:4" ht="16.5" thickTop="1" thickBot="1">
      <c r="A46" s="663" t="s">
        <v>913</v>
      </c>
      <c r="B46" s="663" t="s">
        <v>92</v>
      </c>
      <c r="C46" s="664" t="s">
        <v>1954</v>
      </c>
      <c r="D46" s="647">
        <v>3657.1417338091496</v>
      </c>
    </row>
    <row r="47" spans="1:4" ht="16.5" thickTop="1" thickBot="1">
      <c r="A47" s="663" t="s">
        <v>914</v>
      </c>
      <c r="B47" s="663" t="s">
        <v>92</v>
      </c>
      <c r="C47" s="664" t="s">
        <v>1955</v>
      </c>
      <c r="D47" s="647">
        <v>32914.275604282346</v>
      </c>
    </row>
    <row r="48" spans="1:4" ht="16.5" thickTop="1" thickBot="1">
      <c r="A48" s="663" t="s">
        <v>797</v>
      </c>
      <c r="B48" s="663" t="s">
        <v>387</v>
      </c>
      <c r="C48" s="664" t="s">
        <v>798</v>
      </c>
      <c r="D48" s="647">
        <v>58923.136186786258</v>
      </c>
    </row>
    <row r="49" spans="1:4" ht="16.5" thickTop="1" thickBot="1">
      <c r="A49" s="663" t="s">
        <v>800</v>
      </c>
      <c r="B49" s="663" t="s">
        <v>387</v>
      </c>
      <c r="C49" s="664" t="s">
        <v>801</v>
      </c>
      <c r="D49" s="647">
        <v>65279.97994849331</v>
      </c>
    </row>
    <row r="50" spans="1:4" ht="16.5" thickTop="1" thickBot="1">
      <c r="A50" s="663" t="s">
        <v>799</v>
      </c>
      <c r="B50" s="663" t="s">
        <v>387</v>
      </c>
      <c r="C50" s="664" t="s">
        <v>1943</v>
      </c>
      <c r="D50" s="647">
        <v>41651.105086428171</v>
      </c>
    </row>
    <row r="51" spans="1:4" ht="16.5" thickTop="1" thickBot="1">
      <c r="A51" s="663" t="s">
        <v>796</v>
      </c>
      <c r="B51" s="663" t="s">
        <v>387</v>
      </c>
      <c r="C51" s="664" t="s">
        <v>1942</v>
      </c>
      <c r="D51" s="647">
        <v>37101.437879223253</v>
      </c>
    </row>
    <row r="52" spans="1:4" ht="16.5" thickTop="1" thickBot="1">
      <c r="A52" s="663" t="s">
        <v>802</v>
      </c>
      <c r="B52" s="663" t="s">
        <v>387</v>
      </c>
      <c r="C52" s="664" t="s">
        <v>803</v>
      </c>
      <c r="D52" s="647">
        <v>26031.940679017607</v>
      </c>
    </row>
    <row r="53" spans="1:4" ht="16.5" thickTop="1" thickBot="1">
      <c r="A53" s="663" t="s">
        <v>380</v>
      </c>
      <c r="B53" s="663" t="s">
        <v>144</v>
      </c>
      <c r="C53" s="664" t="s">
        <v>381</v>
      </c>
      <c r="D53" s="647">
        <v>5574.5762914863799</v>
      </c>
    </row>
    <row r="54" spans="1:4" ht="16.5" thickTop="1" thickBot="1">
      <c r="A54" s="663" t="s">
        <v>794</v>
      </c>
      <c r="B54" s="663" t="s">
        <v>377</v>
      </c>
      <c r="C54" s="664" t="s">
        <v>795</v>
      </c>
      <c r="D54" s="647">
        <v>2106.5046397461047</v>
      </c>
    </row>
    <row r="55" spans="1:4" ht="16.5" thickTop="1" thickBot="1">
      <c r="A55" s="663" t="s">
        <v>790</v>
      </c>
      <c r="B55" s="663" t="s">
        <v>422</v>
      </c>
      <c r="C55" s="664" t="s">
        <v>791</v>
      </c>
      <c r="D55" s="647">
        <v>2962.2848043854115</v>
      </c>
    </row>
    <row r="56" spans="1:4" ht="16.5" thickTop="1" thickBot="1">
      <c r="A56" s="663" t="s">
        <v>792</v>
      </c>
      <c r="B56" s="663" t="s">
        <v>606</v>
      </c>
      <c r="C56" s="664" t="s">
        <v>793</v>
      </c>
      <c r="D56" s="647">
        <v>9417.3148600414097</v>
      </c>
    </row>
    <row r="57" spans="1:4" ht="16.5" thickTop="1" thickBot="1">
      <c r="A57" s="663" t="s">
        <v>382</v>
      </c>
      <c r="B57" s="663" t="s">
        <v>377</v>
      </c>
      <c r="C57" s="664" t="s">
        <v>383</v>
      </c>
      <c r="D57" s="647">
        <v>5614.6839180800898</v>
      </c>
    </row>
    <row r="58" spans="1:4" ht="16.5" thickTop="1" thickBot="1">
      <c r="A58" s="663" t="s">
        <v>384</v>
      </c>
      <c r="B58" s="663" t="s">
        <v>377</v>
      </c>
      <c r="C58" s="664" t="s">
        <v>385</v>
      </c>
      <c r="D58" s="647">
        <v>4232.9857770527933</v>
      </c>
    </row>
    <row r="59" spans="1:4" ht="16.5" thickTop="1" thickBot="1">
      <c r="A59" s="663" t="s">
        <v>386</v>
      </c>
      <c r="B59" s="663" t="s">
        <v>387</v>
      </c>
      <c r="C59" s="664" t="s">
        <v>2246</v>
      </c>
      <c r="D59" s="647">
        <v>41651.105086428171</v>
      </c>
    </row>
    <row r="60" spans="1:4" ht="16.5" thickTop="1" thickBot="1">
      <c r="A60" s="663" t="s">
        <v>388</v>
      </c>
      <c r="B60" s="663" t="s">
        <v>377</v>
      </c>
      <c r="C60" s="664" t="s">
        <v>389</v>
      </c>
      <c r="D60" s="647">
        <v>9130.3380769162104</v>
      </c>
    </row>
    <row r="61" spans="1:4" ht="16.5" thickTop="1" thickBot="1">
      <c r="A61" s="663" t="s">
        <v>390</v>
      </c>
      <c r="B61" s="663" t="s">
        <v>233</v>
      </c>
      <c r="C61" s="664" t="s">
        <v>391</v>
      </c>
      <c r="D61" s="647">
        <v>100754.579858828</v>
      </c>
    </row>
    <row r="62" spans="1:4" ht="16.5" thickTop="1" thickBot="1">
      <c r="A62" s="663" t="s">
        <v>398</v>
      </c>
      <c r="B62" s="663" t="s">
        <v>233</v>
      </c>
      <c r="C62" s="664" t="s">
        <v>399</v>
      </c>
      <c r="D62" s="647">
        <v>6921.9238815075823</v>
      </c>
    </row>
    <row r="63" spans="1:4" ht="16.5" thickTop="1" thickBot="1">
      <c r="A63" s="663" t="s">
        <v>392</v>
      </c>
      <c r="B63" s="663" t="s">
        <v>387</v>
      </c>
      <c r="C63" s="664" t="s">
        <v>393</v>
      </c>
      <c r="D63" s="647">
        <v>29353.915621283857</v>
      </c>
    </row>
    <row r="64" spans="1:4" ht="16.5" thickTop="1" thickBot="1">
      <c r="A64" s="663" t="s">
        <v>400</v>
      </c>
      <c r="B64" s="663" t="s">
        <v>92</v>
      </c>
      <c r="C64" s="664" t="s">
        <v>401</v>
      </c>
      <c r="D64" s="647">
        <v>20825.552543214086</v>
      </c>
    </row>
    <row r="65" spans="1:4" ht="16.5" thickTop="1" thickBot="1">
      <c r="A65" s="663" t="s">
        <v>394</v>
      </c>
      <c r="B65" s="663" t="s">
        <v>92</v>
      </c>
      <c r="C65" s="664" t="s">
        <v>395</v>
      </c>
      <c r="D65" s="647">
        <v>66355.179618233204</v>
      </c>
    </row>
    <row r="66" spans="1:4" ht="16.5" thickTop="1" thickBot="1">
      <c r="A66" s="663" t="s">
        <v>396</v>
      </c>
      <c r="B66" s="663" t="s">
        <v>92</v>
      </c>
      <c r="C66" s="664" t="s">
        <v>397</v>
      </c>
      <c r="D66" s="647">
        <v>103529.49029205783</v>
      </c>
    </row>
    <row r="67" spans="1:4" ht="16.5" thickTop="1" thickBot="1">
      <c r="A67" s="663" t="s">
        <v>918</v>
      </c>
      <c r="B67" s="663" t="s">
        <v>144</v>
      </c>
      <c r="C67" s="664" t="s">
        <v>919</v>
      </c>
      <c r="D67" s="647">
        <v>12999.476676831819</v>
      </c>
    </row>
    <row r="68" spans="1:4" ht="16.5" thickTop="1" thickBot="1">
      <c r="A68" s="663" t="s">
        <v>402</v>
      </c>
      <c r="B68" s="663" t="s">
        <v>377</v>
      </c>
      <c r="C68" s="664" t="s">
        <v>403</v>
      </c>
      <c r="D68" s="647">
        <v>819.941777130834</v>
      </c>
    </row>
    <row r="69" spans="1:4" ht="16.5" thickTop="1" thickBot="1">
      <c r="A69" s="663" t="s">
        <v>404</v>
      </c>
      <c r="B69" s="663" t="s">
        <v>377</v>
      </c>
      <c r="C69" s="664" t="s">
        <v>405</v>
      </c>
      <c r="D69" s="647">
        <v>11571.72193110361</v>
      </c>
    </row>
    <row r="70" spans="1:4" ht="16.5" thickTop="1" thickBot="1">
      <c r="A70" s="663" t="s">
        <v>406</v>
      </c>
      <c r="B70" s="663" t="s">
        <v>144</v>
      </c>
      <c r="C70" s="664" t="s">
        <v>407</v>
      </c>
      <c r="D70" s="647">
        <v>46803.011004696236</v>
      </c>
    </row>
    <row r="71" spans="1:4" ht="16.5" thickTop="1" thickBot="1">
      <c r="A71" s="663" t="s">
        <v>408</v>
      </c>
      <c r="B71" s="663" t="s">
        <v>92</v>
      </c>
      <c r="C71" s="664" t="s">
        <v>409</v>
      </c>
      <c r="D71" s="647">
        <v>10971.425201427448</v>
      </c>
    </row>
    <row r="72" spans="1:4" ht="16.5" thickTop="1" thickBot="1">
      <c r="A72" s="663" t="s">
        <v>410</v>
      </c>
      <c r="B72" s="663" t="s">
        <v>92</v>
      </c>
      <c r="C72" s="664" t="s">
        <v>411</v>
      </c>
      <c r="D72" s="647">
        <v>20732173.351393435</v>
      </c>
    </row>
    <row r="73" spans="1:4" ht="16.5" thickTop="1" thickBot="1">
      <c r="A73" s="663" t="s">
        <v>810</v>
      </c>
      <c r="B73" s="663" t="s">
        <v>377</v>
      </c>
      <c r="C73" s="664" t="s">
        <v>811</v>
      </c>
      <c r="D73" s="647">
        <v>9146.7658861164273</v>
      </c>
    </row>
    <row r="74" spans="1:4" ht="16.5" thickTop="1" thickBot="1">
      <c r="A74" s="663" t="s">
        <v>805</v>
      </c>
      <c r="B74" s="663" t="s">
        <v>377</v>
      </c>
      <c r="C74" s="664" t="s">
        <v>806</v>
      </c>
      <c r="D74" s="647">
        <v>1325.782781176164</v>
      </c>
    </row>
    <row r="75" spans="1:4" ht="16.5" thickTop="1" thickBot="1">
      <c r="A75" s="663" t="s">
        <v>808</v>
      </c>
      <c r="B75" s="663" t="s">
        <v>377</v>
      </c>
      <c r="C75" s="664" t="s">
        <v>809</v>
      </c>
      <c r="D75" s="647">
        <v>1475.8951988355011</v>
      </c>
    </row>
    <row r="76" spans="1:4" ht="16.5" thickTop="1" thickBot="1">
      <c r="A76" s="663" t="s">
        <v>822</v>
      </c>
      <c r="B76" s="663" t="s">
        <v>377</v>
      </c>
      <c r="C76" s="664" t="s">
        <v>823</v>
      </c>
      <c r="D76" s="647">
        <v>2599.211858424987</v>
      </c>
    </row>
    <row r="77" spans="1:4" ht="16.5" thickTop="1" thickBot="1">
      <c r="A77" s="663" t="s">
        <v>807</v>
      </c>
      <c r="B77" s="663" t="s">
        <v>377</v>
      </c>
      <c r="C77" s="664" t="s">
        <v>2037</v>
      </c>
      <c r="D77" s="647">
        <v>1729.6941700465884</v>
      </c>
    </row>
    <row r="78" spans="1:4" ht="16.5" thickTop="1" thickBot="1">
      <c r="A78" s="663" t="s">
        <v>817</v>
      </c>
      <c r="B78" s="663" t="s">
        <v>377</v>
      </c>
      <c r="C78" s="664" t="s">
        <v>818</v>
      </c>
      <c r="D78" s="647">
        <v>2477.4258783969781</v>
      </c>
    </row>
    <row r="79" spans="1:4" ht="16.5" thickTop="1" thickBot="1">
      <c r="A79" s="663" t="s">
        <v>819</v>
      </c>
      <c r="B79" s="663" t="s">
        <v>377</v>
      </c>
      <c r="C79" s="664" t="s">
        <v>2023</v>
      </c>
      <c r="D79" s="647">
        <v>2740.3679797041386</v>
      </c>
    </row>
    <row r="80" spans="1:4" ht="16.5" thickTop="1" thickBot="1">
      <c r="A80" s="663" t="s">
        <v>820</v>
      </c>
      <c r="B80" s="663" t="s">
        <v>377</v>
      </c>
      <c r="C80" s="664" t="s">
        <v>2024</v>
      </c>
      <c r="D80" s="647">
        <v>2748.427885526798</v>
      </c>
    </row>
    <row r="81" spans="1:4" ht="16.5" thickTop="1" thickBot="1">
      <c r="A81" s="663" t="s">
        <v>812</v>
      </c>
      <c r="B81" s="663" t="s">
        <v>377</v>
      </c>
      <c r="C81" s="664" t="s">
        <v>2247</v>
      </c>
      <c r="D81" s="647">
        <v>2499.9409890142138</v>
      </c>
    </row>
    <row r="82" spans="1:4" ht="16.5" thickTop="1" thickBot="1">
      <c r="A82" s="663" t="s">
        <v>813</v>
      </c>
      <c r="B82" s="663" t="s">
        <v>377</v>
      </c>
      <c r="C82" s="664" t="s">
        <v>2248</v>
      </c>
      <c r="D82" s="647">
        <v>2526.807341756411</v>
      </c>
    </row>
    <row r="83" spans="1:4" ht="16.5" thickTop="1" thickBot="1">
      <c r="A83" s="663" t="s">
        <v>814</v>
      </c>
      <c r="B83" s="663" t="s">
        <v>377</v>
      </c>
      <c r="C83" s="664" t="s">
        <v>2249</v>
      </c>
      <c r="D83" s="647">
        <v>2553.7619696576189</v>
      </c>
    </row>
    <row r="84" spans="1:4" ht="16.5" thickTop="1" thickBot="1">
      <c r="A84" s="663" t="s">
        <v>815</v>
      </c>
      <c r="B84" s="663" t="s">
        <v>377</v>
      </c>
      <c r="C84" s="664" t="s">
        <v>2250</v>
      </c>
      <c r="D84" s="647">
        <v>2709.8554790897851</v>
      </c>
    </row>
    <row r="85" spans="1:4" ht="16.5" thickTop="1" thickBot="1">
      <c r="A85" s="663" t="s">
        <v>821</v>
      </c>
      <c r="B85" s="663" t="s">
        <v>377</v>
      </c>
      <c r="C85" s="664" t="s">
        <v>1944</v>
      </c>
      <c r="D85" s="647">
        <v>2929.8909080483827</v>
      </c>
    </row>
    <row r="86" spans="1:4" ht="16.5" thickTop="1" thickBot="1">
      <c r="A86" s="663" t="s">
        <v>816</v>
      </c>
      <c r="B86" s="663" t="s">
        <v>377</v>
      </c>
      <c r="C86" s="664" t="s">
        <v>2251</v>
      </c>
      <c r="D86" s="647">
        <v>3584.3552608483128</v>
      </c>
    </row>
    <row r="87" spans="1:4" ht="16.5" thickTop="1" thickBot="1">
      <c r="A87" s="663" t="s">
        <v>804</v>
      </c>
      <c r="B87" s="663" t="s">
        <v>377</v>
      </c>
      <c r="C87" s="664" t="s">
        <v>2252</v>
      </c>
      <c r="D87" s="647">
        <v>413.4160220827734</v>
      </c>
    </row>
    <row r="88" spans="1:4" ht="16.5" thickTop="1" thickBot="1">
      <c r="A88" s="663" t="s">
        <v>826</v>
      </c>
      <c r="B88" s="663" t="s">
        <v>377</v>
      </c>
      <c r="C88" s="664" t="s">
        <v>1945</v>
      </c>
      <c r="D88" s="647">
        <v>874.75565178464274</v>
      </c>
    </row>
    <row r="89" spans="1:4" ht="16.5" thickTop="1" thickBot="1">
      <c r="A89" s="663" t="s">
        <v>824</v>
      </c>
      <c r="B89" s="663" t="s">
        <v>377</v>
      </c>
      <c r="C89" s="664" t="s">
        <v>825</v>
      </c>
      <c r="D89" s="647">
        <v>830.65005603286852</v>
      </c>
    </row>
    <row r="90" spans="1:4" ht="16.5" thickTop="1" thickBot="1">
      <c r="A90" s="663" t="s">
        <v>915</v>
      </c>
      <c r="B90" s="663" t="s">
        <v>233</v>
      </c>
      <c r="C90" s="664" t="s">
        <v>916</v>
      </c>
      <c r="D90" s="647">
        <v>8221.1039391124159</v>
      </c>
    </row>
    <row r="91" spans="1:4" ht="16.5" thickTop="1" thickBot="1">
      <c r="A91" s="663" t="s">
        <v>412</v>
      </c>
      <c r="B91" s="663" t="s">
        <v>377</v>
      </c>
      <c r="C91" s="664" t="s">
        <v>2253</v>
      </c>
      <c r="D91" s="647">
        <v>17573.194972537531</v>
      </c>
    </row>
    <row r="92" spans="1:4" ht="16.5" thickTop="1" thickBot="1">
      <c r="A92" s="663" t="s">
        <v>413</v>
      </c>
      <c r="B92" s="663" t="s">
        <v>144</v>
      </c>
      <c r="C92" s="664" t="s">
        <v>414</v>
      </c>
      <c r="D92" s="647">
        <v>35339.713132681711</v>
      </c>
    </row>
    <row r="93" spans="1:4" ht="16.5" thickTop="1" thickBot="1">
      <c r="A93" s="663" t="s">
        <v>415</v>
      </c>
      <c r="B93" s="663" t="s">
        <v>144</v>
      </c>
      <c r="C93" s="664" t="s">
        <v>416</v>
      </c>
      <c r="D93" s="647">
        <v>953.81030647920511</v>
      </c>
    </row>
    <row r="94" spans="1:4" ht="16.5" thickTop="1" thickBot="1">
      <c r="A94" s="663" t="s">
        <v>417</v>
      </c>
      <c r="B94" s="663" t="s">
        <v>144</v>
      </c>
      <c r="C94" s="664" t="s">
        <v>418</v>
      </c>
      <c r="D94" s="647">
        <v>3270.8873143778833</v>
      </c>
    </row>
    <row r="95" spans="1:4" ht="16.5" thickTop="1" thickBot="1">
      <c r="A95" s="663" t="s">
        <v>419</v>
      </c>
      <c r="B95" s="663" t="s">
        <v>377</v>
      </c>
      <c r="C95" s="664" t="s">
        <v>420</v>
      </c>
      <c r="D95" s="647">
        <v>5622.3600188635764</v>
      </c>
    </row>
    <row r="96" spans="1:4" ht="16.5" thickTop="1" thickBot="1">
      <c r="A96" s="663" t="s">
        <v>436</v>
      </c>
      <c r="B96" s="663" t="s">
        <v>377</v>
      </c>
      <c r="C96" s="664" t="s">
        <v>437</v>
      </c>
      <c r="D96" s="647">
        <v>2831.4701380813813</v>
      </c>
    </row>
    <row r="97" spans="1:4" ht="16.5" thickTop="1" thickBot="1">
      <c r="A97" s="663" t="s">
        <v>434</v>
      </c>
      <c r="B97" s="663" t="s">
        <v>377</v>
      </c>
      <c r="C97" s="664" t="s">
        <v>435</v>
      </c>
      <c r="D97" s="647">
        <v>5628.6928020099504</v>
      </c>
    </row>
    <row r="98" spans="1:4" ht="16.5" thickTop="1" thickBot="1">
      <c r="A98" s="663" t="s">
        <v>421</v>
      </c>
      <c r="B98" s="663" t="s">
        <v>422</v>
      </c>
      <c r="C98" s="664" t="s">
        <v>423</v>
      </c>
      <c r="D98" s="647">
        <v>4115.1576300262996</v>
      </c>
    </row>
    <row r="99" spans="1:4" ht="16.5" thickTop="1" thickBot="1">
      <c r="A99" s="663" t="s">
        <v>835</v>
      </c>
      <c r="B99" s="663" t="s">
        <v>387</v>
      </c>
      <c r="C99" s="664" t="s">
        <v>2254</v>
      </c>
      <c r="D99" s="647">
        <v>440144.54848471552</v>
      </c>
    </row>
    <row r="100" spans="1:4" ht="16.5" thickTop="1" thickBot="1">
      <c r="A100" s="663" t="s">
        <v>836</v>
      </c>
      <c r="B100" s="663" t="s">
        <v>387</v>
      </c>
      <c r="C100" s="664" t="s">
        <v>2255</v>
      </c>
      <c r="D100" s="647">
        <v>512695.21503982384</v>
      </c>
    </row>
    <row r="101" spans="1:4" ht="16.5" thickTop="1" thickBot="1">
      <c r="A101" s="663" t="s">
        <v>837</v>
      </c>
      <c r="B101" s="663" t="s">
        <v>387</v>
      </c>
      <c r="C101" s="664" t="s">
        <v>2256</v>
      </c>
      <c r="D101" s="647">
        <v>562834.11283322808</v>
      </c>
    </row>
    <row r="102" spans="1:4" ht="16.5" thickTop="1" thickBot="1">
      <c r="A102" s="663" t="s">
        <v>838</v>
      </c>
      <c r="B102" s="663" t="s">
        <v>387</v>
      </c>
      <c r="C102" s="664" t="s">
        <v>2257</v>
      </c>
      <c r="D102" s="647">
        <v>532352.1739261722</v>
      </c>
    </row>
    <row r="103" spans="1:4" ht="16.5" thickTop="1" thickBot="1">
      <c r="A103" s="663" t="s">
        <v>839</v>
      </c>
      <c r="B103" s="663" t="s">
        <v>387</v>
      </c>
      <c r="C103" s="664" t="s">
        <v>2258</v>
      </c>
      <c r="D103" s="647">
        <v>608808.44055991748</v>
      </c>
    </row>
    <row r="104" spans="1:4" ht="16.5" thickTop="1" thickBot="1">
      <c r="A104" s="663" t="s">
        <v>833</v>
      </c>
      <c r="B104" s="663" t="s">
        <v>387</v>
      </c>
      <c r="C104" s="664" t="s">
        <v>2006</v>
      </c>
      <c r="D104" s="647">
        <v>414224.51276611304</v>
      </c>
    </row>
    <row r="105" spans="1:4" ht="16.5" thickTop="1" thickBot="1">
      <c r="A105" s="663" t="s">
        <v>832</v>
      </c>
      <c r="B105" s="663" t="s">
        <v>387</v>
      </c>
      <c r="C105" s="664" t="s">
        <v>2007</v>
      </c>
      <c r="D105" s="647">
        <v>408257.1545990567</v>
      </c>
    </row>
    <row r="106" spans="1:4" ht="16.5" thickTop="1" thickBot="1">
      <c r="A106" s="663" t="s">
        <v>1661</v>
      </c>
      <c r="B106" s="663" t="s">
        <v>387</v>
      </c>
      <c r="C106" s="664" t="s">
        <v>2005</v>
      </c>
      <c r="D106" s="647">
        <v>435722.47187705006</v>
      </c>
    </row>
    <row r="107" spans="1:4" ht="16.5" thickTop="1" thickBot="1">
      <c r="A107" s="663" t="s">
        <v>829</v>
      </c>
      <c r="B107" s="663" t="s">
        <v>387</v>
      </c>
      <c r="C107" s="664" t="s">
        <v>2005</v>
      </c>
      <c r="D107" s="647">
        <v>435722.47187705006</v>
      </c>
    </row>
    <row r="108" spans="1:4" ht="16.5" thickTop="1" thickBot="1">
      <c r="A108" s="663" t="s">
        <v>831</v>
      </c>
      <c r="B108" s="663" t="s">
        <v>387</v>
      </c>
      <c r="C108" s="664" t="s">
        <v>2008</v>
      </c>
      <c r="D108" s="647">
        <v>498246.87434010918</v>
      </c>
    </row>
    <row r="109" spans="1:4" ht="16.5" thickTop="1" thickBot="1">
      <c r="A109" s="663" t="s">
        <v>830</v>
      </c>
      <c r="B109" s="663" t="s">
        <v>387</v>
      </c>
      <c r="C109" s="664" t="s">
        <v>2009</v>
      </c>
      <c r="D109" s="647">
        <v>465612.47412455897</v>
      </c>
    </row>
    <row r="110" spans="1:4" ht="16.5" thickTop="1" thickBot="1">
      <c r="A110" s="663" t="s">
        <v>834</v>
      </c>
      <c r="B110" s="663" t="s">
        <v>387</v>
      </c>
      <c r="C110" s="664" t="s">
        <v>2010</v>
      </c>
      <c r="D110" s="647">
        <v>418644.55780025234</v>
      </c>
    </row>
    <row r="111" spans="1:4" ht="16.5" thickTop="1" thickBot="1">
      <c r="A111" s="663" t="s">
        <v>424</v>
      </c>
      <c r="B111" s="663" t="s">
        <v>144</v>
      </c>
      <c r="C111" s="664" t="s">
        <v>425</v>
      </c>
      <c r="D111" s="647">
        <v>1558.7926078595742</v>
      </c>
    </row>
    <row r="112" spans="1:4" ht="16.5" thickTop="1" thickBot="1">
      <c r="A112" s="663" t="s">
        <v>426</v>
      </c>
      <c r="B112" s="663" t="s">
        <v>233</v>
      </c>
      <c r="C112" s="664" t="s">
        <v>427</v>
      </c>
      <c r="D112" s="647">
        <v>2649.0426645765406</v>
      </c>
    </row>
    <row r="113" spans="1:4" ht="16.5" thickTop="1" thickBot="1">
      <c r="A113" s="663" t="s">
        <v>428</v>
      </c>
      <c r="B113" s="663" t="s">
        <v>92</v>
      </c>
      <c r="C113" s="664" t="s">
        <v>427</v>
      </c>
      <c r="D113" s="647">
        <v>530.02054113176087</v>
      </c>
    </row>
    <row r="114" spans="1:4" ht="16.5" thickTop="1" thickBot="1">
      <c r="A114" s="663" t="s">
        <v>429</v>
      </c>
      <c r="B114" s="663" t="s">
        <v>144</v>
      </c>
      <c r="C114" s="664" t="s">
        <v>2259</v>
      </c>
      <c r="D114" s="647">
        <v>57900.060599748875</v>
      </c>
    </row>
    <row r="115" spans="1:4" ht="16.5" thickTop="1" thickBot="1">
      <c r="A115" s="663" t="s">
        <v>430</v>
      </c>
      <c r="B115" s="663" t="s">
        <v>92</v>
      </c>
      <c r="C115" s="664" t="s">
        <v>431</v>
      </c>
      <c r="D115" s="647">
        <v>44865.2980788403</v>
      </c>
    </row>
    <row r="116" spans="1:4" ht="16.5" thickTop="1" thickBot="1">
      <c r="A116" s="663" t="s">
        <v>438</v>
      </c>
      <c r="B116" s="663" t="s">
        <v>92</v>
      </c>
      <c r="C116" s="664" t="s">
        <v>1913</v>
      </c>
      <c r="D116" s="647">
        <v>213843.02117948519</v>
      </c>
    </row>
    <row r="117" spans="1:4" ht="16.5" thickTop="1" thickBot="1">
      <c r="A117" s="663" t="s">
        <v>440</v>
      </c>
      <c r="B117" s="663" t="s">
        <v>92</v>
      </c>
      <c r="C117" s="664" t="s">
        <v>441</v>
      </c>
      <c r="D117" s="647">
        <v>36065.775726165011</v>
      </c>
    </row>
    <row r="118" spans="1:4" ht="16.5" thickTop="1" thickBot="1">
      <c r="A118" s="663" t="s">
        <v>439</v>
      </c>
      <c r="B118" s="663" t="s">
        <v>92</v>
      </c>
      <c r="C118" s="664" t="s">
        <v>2260</v>
      </c>
      <c r="D118" s="647">
        <v>39312.003783635664</v>
      </c>
    </row>
    <row r="119" spans="1:4" ht="16.5" thickTop="1" thickBot="1">
      <c r="A119" s="663" t="s">
        <v>443</v>
      </c>
      <c r="B119" s="663" t="s">
        <v>387</v>
      </c>
      <c r="C119" s="664" t="s">
        <v>2261</v>
      </c>
      <c r="D119" s="647">
        <v>4179.636876607573</v>
      </c>
    </row>
    <row r="120" spans="1:4" ht="16.5" thickTop="1" thickBot="1">
      <c r="A120" s="663" t="s">
        <v>442</v>
      </c>
      <c r="B120" s="663" t="s">
        <v>387</v>
      </c>
      <c r="C120" s="664" t="s">
        <v>2262</v>
      </c>
      <c r="D120" s="647">
        <v>4954.5392507003817</v>
      </c>
    </row>
    <row r="121" spans="1:4" ht="16.5" thickTop="1" thickBot="1">
      <c r="A121" s="663" t="s">
        <v>840</v>
      </c>
      <c r="B121" s="663" t="s">
        <v>606</v>
      </c>
      <c r="C121" s="664" t="s">
        <v>2263</v>
      </c>
      <c r="D121" s="647">
        <v>17490.677857348106</v>
      </c>
    </row>
    <row r="122" spans="1:4" ht="16.5" thickTop="1" thickBot="1">
      <c r="A122" s="663" t="s">
        <v>841</v>
      </c>
      <c r="B122" s="663" t="s">
        <v>606</v>
      </c>
      <c r="C122" s="664" t="s">
        <v>1946</v>
      </c>
      <c r="D122" s="647">
        <v>35241.669546050063</v>
      </c>
    </row>
    <row r="123" spans="1:4" ht="16.5" thickTop="1" thickBot="1">
      <c r="A123" s="663" t="s">
        <v>444</v>
      </c>
      <c r="B123" s="663" t="s">
        <v>387</v>
      </c>
      <c r="C123" s="664" t="s">
        <v>1914</v>
      </c>
      <c r="D123" s="647">
        <v>3095.0038359011446</v>
      </c>
    </row>
    <row r="124" spans="1:4" ht="16.5" thickTop="1" thickBot="1">
      <c r="A124" s="663" t="s">
        <v>445</v>
      </c>
      <c r="B124" s="663" t="s">
        <v>144</v>
      </c>
      <c r="C124" s="664" t="s">
        <v>446</v>
      </c>
      <c r="D124" s="647">
        <v>19815.009801480293</v>
      </c>
    </row>
    <row r="125" spans="1:4" ht="16.5" thickTop="1" thickBot="1">
      <c r="A125" s="663" t="s">
        <v>865</v>
      </c>
      <c r="B125" s="663" t="s">
        <v>422</v>
      </c>
      <c r="C125" s="664" t="s">
        <v>1947</v>
      </c>
      <c r="D125" s="647">
        <v>2044.9132487203995</v>
      </c>
    </row>
    <row r="126" spans="1:4" ht="16.5" thickTop="1" thickBot="1">
      <c r="A126" s="663" t="s">
        <v>866</v>
      </c>
      <c r="B126" s="663" t="s">
        <v>422</v>
      </c>
      <c r="C126" s="664" t="s">
        <v>1948</v>
      </c>
      <c r="D126" s="647">
        <v>2018.3182206297452</v>
      </c>
    </row>
    <row r="127" spans="1:4" ht="16.5" thickTop="1" thickBot="1">
      <c r="A127" s="663" t="s">
        <v>864</v>
      </c>
      <c r="B127" s="663" t="s">
        <v>422</v>
      </c>
      <c r="C127" s="664" t="s">
        <v>2264</v>
      </c>
      <c r="D127" s="647">
        <v>2018.3182206297452</v>
      </c>
    </row>
    <row r="128" spans="1:4" ht="16.5" thickTop="1" thickBot="1">
      <c r="A128" s="663" t="s">
        <v>846</v>
      </c>
      <c r="B128" s="663" t="s">
        <v>422</v>
      </c>
      <c r="C128" s="664" t="s">
        <v>847</v>
      </c>
      <c r="D128" s="647">
        <v>1034.3880880727443</v>
      </c>
    </row>
    <row r="129" spans="1:4" ht="16.5" thickTop="1" thickBot="1">
      <c r="A129" s="663" t="s">
        <v>848</v>
      </c>
      <c r="B129" s="663" t="s">
        <v>422</v>
      </c>
      <c r="C129" s="664" t="s">
        <v>849</v>
      </c>
      <c r="D129" s="647">
        <v>1177.1643575051762</v>
      </c>
    </row>
    <row r="130" spans="1:4" ht="16.5" thickTop="1" thickBot="1">
      <c r="A130" s="663" t="s">
        <v>850</v>
      </c>
      <c r="B130" s="663" t="s">
        <v>422</v>
      </c>
      <c r="C130" s="664" t="s">
        <v>851</v>
      </c>
      <c r="D130" s="647">
        <v>1702.9559986563474</v>
      </c>
    </row>
    <row r="131" spans="1:4" ht="16.5" thickTop="1" thickBot="1">
      <c r="A131" s="663" t="s">
        <v>852</v>
      </c>
      <c r="B131" s="663" t="s">
        <v>422</v>
      </c>
      <c r="C131" s="664" t="s">
        <v>853</v>
      </c>
      <c r="D131" s="647">
        <v>1766.0284430510269</v>
      </c>
    </row>
    <row r="132" spans="1:4" ht="16.5" thickTop="1" thickBot="1">
      <c r="A132" s="663" t="s">
        <v>854</v>
      </c>
      <c r="B132" s="663" t="s">
        <v>422</v>
      </c>
      <c r="C132" s="664" t="s">
        <v>855</v>
      </c>
      <c r="D132" s="647">
        <v>1702.9559986563474</v>
      </c>
    </row>
    <row r="133" spans="1:4" ht="16.5" thickTop="1" thickBot="1">
      <c r="A133" s="663" t="s">
        <v>858</v>
      </c>
      <c r="B133" s="663" t="s">
        <v>422</v>
      </c>
      <c r="C133" s="664" t="s">
        <v>859</v>
      </c>
      <c r="D133" s="647">
        <v>1177.1643575051762</v>
      </c>
    </row>
    <row r="134" spans="1:4" ht="16.5" thickTop="1" thickBot="1">
      <c r="A134" s="663" t="s">
        <v>856</v>
      </c>
      <c r="B134" s="663" t="s">
        <v>422</v>
      </c>
      <c r="C134" s="664" t="s">
        <v>857</v>
      </c>
      <c r="D134" s="647">
        <v>1702.9559986563474</v>
      </c>
    </row>
    <row r="135" spans="1:4" ht="16.5" thickTop="1" thickBot="1">
      <c r="A135" s="663" t="s">
        <v>860</v>
      </c>
      <c r="B135" s="663" t="s">
        <v>422</v>
      </c>
      <c r="C135" s="664" t="s">
        <v>861</v>
      </c>
      <c r="D135" s="647">
        <v>1955.2457762350655</v>
      </c>
    </row>
    <row r="136" spans="1:4" ht="16.5" thickTop="1" thickBot="1">
      <c r="A136" s="663" t="s">
        <v>862</v>
      </c>
      <c r="B136" s="663" t="s">
        <v>422</v>
      </c>
      <c r="C136" s="664" t="s">
        <v>863</v>
      </c>
      <c r="D136" s="647">
        <v>2081.3906650244248</v>
      </c>
    </row>
    <row r="137" spans="1:4" ht="16.5" thickTop="1" thickBot="1">
      <c r="A137" s="663" t="s">
        <v>845</v>
      </c>
      <c r="B137" s="663" t="s">
        <v>377</v>
      </c>
      <c r="C137" s="664" t="s">
        <v>2265</v>
      </c>
      <c r="D137" s="647">
        <v>7822.8013723833901</v>
      </c>
    </row>
    <row r="138" spans="1:4" ht="31.5" thickTop="1" thickBot="1">
      <c r="A138" s="663" t="s">
        <v>842</v>
      </c>
      <c r="B138" s="663" t="s">
        <v>843</v>
      </c>
      <c r="C138" s="664" t="s">
        <v>844</v>
      </c>
      <c r="D138" s="647">
        <v>2.6774157534667914E-2</v>
      </c>
    </row>
    <row r="139" spans="1:4" ht="16.5" thickTop="1" thickBot="1">
      <c r="A139" s="663" t="s">
        <v>447</v>
      </c>
      <c r="B139" s="663" t="s">
        <v>377</v>
      </c>
      <c r="C139" s="664" t="s">
        <v>448</v>
      </c>
      <c r="D139" s="647">
        <v>6527.997994849331</v>
      </c>
    </row>
    <row r="140" spans="1:4" ht="16.5" thickTop="1" thickBot="1">
      <c r="A140" s="663" t="s">
        <v>449</v>
      </c>
      <c r="B140" s="663" t="s">
        <v>450</v>
      </c>
      <c r="C140" s="664" t="s">
        <v>2266</v>
      </c>
      <c r="D140" s="647">
        <v>652.79979948493315</v>
      </c>
    </row>
    <row r="141" spans="1:4" ht="16.5" thickTop="1" thickBot="1">
      <c r="A141" s="663" t="s">
        <v>451</v>
      </c>
      <c r="B141" s="663" t="s">
        <v>144</v>
      </c>
      <c r="C141" s="664" t="s">
        <v>2267</v>
      </c>
      <c r="D141" s="647">
        <v>6294.0188374185118</v>
      </c>
    </row>
    <row r="142" spans="1:4" ht="16.5" thickTop="1" thickBot="1">
      <c r="A142" s="663" t="s">
        <v>452</v>
      </c>
      <c r="B142" s="663" t="s">
        <v>92</v>
      </c>
      <c r="C142" s="664" t="s">
        <v>2268</v>
      </c>
      <c r="D142" s="647">
        <v>2871.2219752135629</v>
      </c>
    </row>
    <row r="143" spans="1:4" ht="16.5" thickTop="1" thickBot="1">
      <c r="A143" s="663" t="s">
        <v>453</v>
      </c>
      <c r="B143" s="663" t="s">
        <v>454</v>
      </c>
      <c r="C143" s="664" t="s">
        <v>455</v>
      </c>
      <c r="D143" s="647">
        <v>9092.5129835261778</v>
      </c>
    </row>
    <row r="144" spans="1:4" ht="16.5" thickTop="1" thickBot="1">
      <c r="A144" s="663" t="s">
        <v>456</v>
      </c>
      <c r="B144" s="663" t="s">
        <v>422</v>
      </c>
      <c r="C144" s="664" t="s">
        <v>457</v>
      </c>
      <c r="D144" s="647">
        <v>19748.565362569407</v>
      </c>
    </row>
    <row r="145" spans="1:4" ht="16.5" thickTop="1" thickBot="1">
      <c r="A145" s="663" t="s">
        <v>873</v>
      </c>
      <c r="B145" s="663" t="s">
        <v>233</v>
      </c>
      <c r="C145" s="664" t="s">
        <v>875</v>
      </c>
      <c r="D145" s="647">
        <v>17271.226762841208</v>
      </c>
    </row>
    <row r="146" spans="1:4" ht="31.5" thickTop="1" thickBot="1">
      <c r="A146" s="663" t="s">
        <v>867</v>
      </c>
      <c r="B146" s="663" t="s">
        <v>233</v>
      </c>
      <c r="C146" s="664" t="s">
        <v>2269</v>
      </c>
      <c r="D146" s="647">
        <v>6590.7001327002063</v>
      </c>
    </row>
    <row r="147" spans="1:4" ht="16.5" thickTop="1" thickBot="1">
      <c r="A147" s="663" t="s">
        <v>868</v>
      </c>
      <c r="B147" s="663" t="s">
        <v>233</v>
      </c>
      <c r="C147" s="664" t="s">
        <v>2270</v>
      </c>
      <c r="D147" s="647">
        <v>24603.43823122606</v>
      </c>
    </row>
    <row r="148" spans="1:4" ht="16.5" thickTop="1" thickBot="1">
      <c r="A148" s="663" t="s">
        <v>1691</v>
      </c>
      <c r="B148" s="663" t="s">
        <v>233</v>
      </c>
      <c r="C148" s="664" t="s">
        <v>1949</v>
      </c>
      <c r="D148" s="647">
        <v>12748.46818121186</v>
      </c>
    </row>
    <row r="149" spans="1:4" ht="16.5" thickTop="1" thickBot="1">
      <c r="A149" s="663" t="s">
        <v>869</v>
      </c>
      <c r="B149" s="663" t="s">
        <v>144</v>
      </c>
      <c r="C149" s="664" t="s">
        <v>2271</v>
      </c>
      <c r="D149" s="647">
        <v>32331.736500038744</v>
      </c>
    </row>
    <row r="150" spans="1:4" ht="16.5" thickTop="1" thickBot="1">
      <c r="A150" s="663" t="s">
        <v>870</v>
      </c>
      <c r="B150" s="663" t="s">
        <v>233</v>
      </c>
      <c r="C150" s="664" t="s">
        <v>871</v>
      </c>
      <c r="D150" s="647">
        <v>7629.0380811371751</v>
      </c>
    </row>
    <row r="151" spans="1:4" ht="16.5" thickTop="1" thickBot="1">
      <c r="A151" s="663" t="s">
        <v>872</v>
      </c>
      <c r="B151" s="663" t="s">
        <v>450</v>
      </c>
      <c r="C151" s="664" t="s">
        <v>2272</v>
      </c>
      <c r="D151" s="647">
        <v>202006.57104842586</v>
      </c>
    </row>
    <row r="152" spans="1:4" ht="16.5" thickTop="1" thickBot="1">
      <c r="A152" s="663" t="s">
        <v>458</v>
      </c>
      <c r="B152" s="663" t="s">
        <v>92</v>
      </c>
      <c r="C152" s="664" t="s">
        <v>459</v>
      </c>
      <c r="D152" s="647">
        <v>1220.8099471432456</v>
      </c>
    </row>
    <row r="153" spans="1:4" ht="16.5" thickTop="1" thickBot="1">
      <c r="A153" s="663" t="s">
        <v>460</v>
      </c>
      <c r="B153" s="663" t="s">
        <v>377</v>
      </c>
      <c r="C153" s="664" t="s">
        <v>461</v>
      </c>
      <c r="D153" s="647">
        <v>22195.193182487728</v>
      </c>
    </row>
    <row r="154" spans="1:4" ht="16.5" thickTop="1" thickBot="1">
      <c r="A154" s="663" t="s">
        <v>462</v>
      </c>
      <c r="B154" s="663" t="s">
        <v>377</v>
      </c>
      <c r="C154" s="664" t="s">
        <v>463</v>
      </c>
      <c r="D154" s="647">
        <v>3965.185204227962</v>
      </c>
    </row>
    <row r="155" spans="1:4" ht="16.5" thickTop="1" thickBot="1">
      <c r="A155" s="663" t="s">
        <v>909</v>
      </c>
      <c r="B155" s="663" t="s">
        <v>144</v>
      </c>
      <c r="C155" s="664" t="s">
        <v>2273</v>
      </c>
      <c r="D155" s="647">
        <v>67280.807491265718</v>
      </c>
    </row>
    <row r="156" spans="1:4" ht="16.5" thickTop="1" thickBot="1">
      <c r="A156" s="663" t="s">
        <v>910</v>
      </c>
      <c r="B156" s="663" t="s">
        <v>144</v>
      </c>
      <c r="C156" s="664" t="s">
        <v>2274</v>
      </c>
      <c r="D156" s="647">
        <v>14019.761972091723</v>
      </c>
    </row>
    <row r="157" spans="1:4" ht="16.5" thickTop="1" thickBot="1">
      <c r="A157" s="663" t="s">
        <v>911</v>
      </c>
      <c r="B157" s="663" t="s">
        <v>144</v>
      </c>
      <c r="C157" s="664" t="s">
        <v>2275</v>
      </c>
      <c r="D157" s="647">
        <v>26414.089568185584</v>
      </c>
    </row>
    <row r="158" spans="1:4" ht="16.5" thickTop="1" thickBot="1">
      <c r="A158" s="663" t="s">
        <v>912</v>
      </c>
      <c r="B158" s="663" t="s">
        <v>144</v>
      </c>
      <c r="C158" s="664" t="s">
        <v>2276</v>
      </c>
      <c r="D158" s="647">
        <v>52136.770791936462</v>
      </c>
    </row>
    <row r="159" spans="1:4" ht="16.5" thickTop="1" thickBot="1">
      <c r="A159" s="663" t="s">
        <v>466</v>
      </c>
      <c r="B159" s="663" t="s">
        <v>233</v>
      </c>
      <c r="C159" s="664" t="s">
        <v>467</v>
      </c>
      <c r="D159" s="647">
        <v>9679.0973168075216</v>
      </c>
    </row>
    <row r="160" spans="1:4" ht="16.5" thickTop="1" thickBot="1">
      <c r="A160" s="663" t="s">
        <v>902</v>
      </c>
      <c r="B160" s="663" t="s">
        <v>233</v>
      </c>
      <c r="C160" s="664" t="s">
        <v>467</v>
      </c>
      <c r="D160" s="647">
        <v>9679.0973168075216</v>
      </c>
    </row>
    <row r="161" spans="1:4" ht="16.5" thickTop="1" thickBot="1">
      <c r="A161" s="663" t="s">
        <v>468</v>
      </c>
      <c r="B161" s="663" t="s">
        <v>233</v>
      </c>
      <c r="C161" s="664" t="s">
        <v>469</v>
      </c>
      <c r="D161" s="647">
        <v>10373.915790561405</v>
      </c>
    </row>
    <row r="162" spans="1:4" ht="16.5" thickTop="1" thickBot="1">
      <c r="A162" s="663" t="s">
        <v>903</v>
      </c>
      <c r="B162" s="663" t="s">
        <v>233</v>
      </c>
      <c r="C162" s="664" t="s">
        <v>469</v>
      </c>
      <c r="D162" s="647">
        <v>10373.915790561405</v>
      </c>
    </row>
    <row r="163" spans="1:4" ht="16.5" thickTop="1" thickBot="1">
      <c r="A163" s="663" t="s">
        <v>894</v>
      </c>
      <c r="B163" s="663" t="s">
        <v>233</v>
      </c>
      <c r="C163" s="664" t="s">
        <v>895</v>
      </c>
      <c r="D163" s="647">
        <v>8037.6220040534763</v>
      </c>
    </row>
    <row r="164" spans="1:4" ht="16.5" thickTop="1" thickBot="1">
      <c r="A164" s="663" t="s">
        <v>900</v>
      </c>
      <c r="B164" s="663" t="s">
        <v>233</v>
      </c>
      <c r="C164" s="664" t="s">
        <v>895</v>
      </c>
      <c r="D164" s="647">
        <v>8037.6220040534763</v>
      </c>
    </row>
    <row r="165" spans="1:4" ht="16.5" thickTop="1" thickBot="1">
      <c r="A165" s="663" t="s">
        <v>907</v>
      </c>
      <c r="B165" s="663" t="s">
        <v>874</v>
      </c>
      <c r="C165" s="664" t="s">
        <v>908</v>
      </c>
      <c r="D165" s="647">
        <v>14852.096830586359</v>
      </c>
    </row>
    <row r="166" spans="1:4" ht="16.5" thickTop="1" thickBot="1">
      <c r="A166" s="663" t="s">
        <v>905</v>
      </c>
      <c r="B166" s="663" t="s">
        <v>233</v>
      </c>
      <c r="C166" s="664" t="s">
        <v>906</v>
      </c>
      <c r="D166" s="647">
        <v>8908.0363853733797</v>
      </c>
    </row>
    <row r="167" spans="1:4" ht="16.5" thickTop="1" thickBot="1">
      <c r="A167" s="663" t="s">
        <v>470</v>
      </c>
      <c r="B167" s="663" t="s">
        <v>233</v>
      </c>
      <c r="C167" s="664" t="s">
        <v>471</v>
      </c>
      <c r="D167" s="647">
        <v>12790.200524387819</v>
      </c>
    </row>
    <row r="168" spans="1:4" ht="16.5" thickTop="1" thickBot="1">
      <c r="A168" s="663" t="s">
        <v>904</v>
      </c>
      <c r="B168" s="663" t="s">
        <v>233</v>
      </c>
      <c r="C168" s="664" t="s">
        <v>471</v>
      </c>
      <c r="D168" s="647">
        <v>12790.200524387819</v>
      </c>
    </row>
    <row r="169" spans="1:4" ht="16.5" thickTop="1" thickBot="1">
      <c r="A169" s="663" t="s">
        <v>464</v>
      </c>
      <c r="B169" s="663" t="s">
        <v>233</v>
      </c>
      <c r="C169" s="664" t="s">
        <v>465</v>
      </c>
      <c r="D169" s="647">
        <v>23518.504742577101</v>
      </c>
    </row>
    <row r="170" spans="1:4" ht="16.5" thickTop="1" thickBot="1">
      <c r="A170" s="663" t="s">
        <v>901</v>
      </c>
      <c r="B170" s="663" t="s">
        <v>233</v>
      </c>
      <c r="C170" s="664" t="s">
        <v>465</v>
      </c>
      <c r="D170" s="647">
        <v>21845.771840541202</v>
      </c>
    </row>
    <row r="171" spans="1:4" ht="16.5" thickTop="1" thickBot="1">
      <c r="A171" s="663" t="s">
        <v>877</v>
      </c>
      <c r="B171" s="663" t="s">
        <v>233</v>
      </c>
      <c r="C171" s="664" t="s">
        <v>878</v>
      </c>
      <c r="D171" s="647">
        <v>10551.110004375343</v>
      </c>
    </row>
    <row r="172" spans="1:4" ht="16.5" thickTop="1" thickBot="1">
      <c r="A172" s="663" t="s">
        <v>890</v>
      </c>
      <c r="B172" s="663" t="s">
        <v>874</v>
      </c>
      <c r="C172" s="664" t="s">
        <v>891</v>
      </c>
      <c r="D172" s="647">
        <v>23518.504742577101</v>
      </c>
    </row>
    <row r="173" spans="1:4" ht="16.5" thickTop="1" thickBot="1">
      <c r="A173" s="663" t="s">
        <v>892</v>
      </c>
      <c r="B173" s="663" t="s">
        <v>874</v>
      </c>
      <c r="C173" s="664" t="s">
        <v>893</v>
      </c>
      <c r="D173" s="647">
        <v>7393.831285508827</v>
      </c>
    </row>
    <row r="174" spans="1:4" ht="16.5" thickTop="1" thickBot="1">
      <c r="A174" s="663" t="s">
        <v>879</v>
      </c>
      <c r="B174" s="663" t="s">
        <v>233</v>
      </c>
      <c r="C174" s="664" t="s">
        <v>880</v>
      </c>
      <c r="D174" s="647">
        <v>4898.2428475978541</v>
      </c>
    </row>
    <row r="175" spans="1:4" ht="16.5" thickTop="1" thickBot="1">
      <c r="A175" s="663" t="s">
        <v>881</v>
      </c>
      <c r="B175" s="663" t="s">
        <v>233</v>
      </c>
      <c r="C175" s="664" t="s">
        <v>882</v>
      </c>
      <c r="D175" s="647">
        <v>6245.1666966590392</v>
      </c>
    </row>
    <row r="176" spans="1:4" ht="31.5" thickTop="1" thickBot="1">
      <c r="A176" s="663" t="s">
        <v>887</v>
      </c>
      <c r="B176" s="663" t="s">
        <v>233</v>
      </c>
      <c r="C176" s="664" t="s">
        <v>1952</v>
      </c>
      <c r="D176" s="647">
        <v>6131.903044050744</v>
      </c>
    </row>
    <row r="177" spans="1:4" ht="31.5" thickTop="1" thickBot="1">
      <c r="A177" s="663" t="s">
        <v>883</v>
      </c>
      <c r="B177" s="663" t="s">
        <v>233</v>
      </c>
      <c r="C177" s="664" t="s">
        <v>1951</v>
      </c>
      <c r="D177" s="647">
        <v>5686.3234069381615</v>
      </c>
    </row>
    <row r="178" spans="1:4" ht="16.5" thickTop="1" thickBot="1">
      <c r="A178" s="663" t="s">
        <v>884</v>
      </c>
      <c r="B178" s="663" t="s">
        <v>233</v>
      </c>
      <c r="C178" s="664" t="s">
        <v>2277</v>
      </c>
      <c r="D178" s="647">
        <v>8085.8873713979156</v>
      </c>
    </row>
    <row r="179" spans="1:4" ht="31.5" thickTop="1" thickBot="1">
      <c r="A179" s="663" t="s">
        <v>889</v>
      </c>
      <c r="B179" s="663" t="s">
        <v>233</v>
      </c>
      <c r="C179" s="664" t="s">
        <v>1953</v>
      </c>
      <c r="D179" s="647">
        <v>6362.8831324095572</v>
      </c>
    </row>
    <row r="180" spans="1:4" ht="31.5" thickTop="1" thickBot="1">
      <c r="A180" s="663" t="s">
        <v>876</v>
      </c>
      <c r="B180" s="663" t="s">
        <v>233</v>
      </c>
      <c r="C180" s="664" t="s">
        <v>1950</v>
      </c>
      <c r="D180" s="647">
        <v>7173.8598254508497</v>
      </c>
    </row>
    <row r="181" spans="1:4" ht="16.5" thickTop="1" thickBot="1">
      <c r="A181" s="663" t="s">
        <v>885</v>
      </c>
      <c r="B181" s="663" t="s">
        <v>233</v>
      </c>
      <c r="C181" s="664" t="s">
        <v>886</v>
      </c>
      <c r="D181" s="647">
        <v>19409.414970275528</v>
      </c>
    </row>
    <row r="182" spans="1:4" ht="16.5" thickTop="1" thickBot="1">
      <c r="A182" s="663" t="s">
        <v>888</v>
      </c>
      <c r="B182" s="663" t="s">
        <v>233</v>
      </c>
      <c r="C182" s="664" t="s">
        <v>886</v>
      </c>
      <c r="D182" s="647">
        <v>14798.056903879711</v>
      </c>
    </row>
    <row r="183" spans="1:4" ht="16.5" thickTop="1" thickBot="1">
      <c r="A183" s="663" t="s">
        <v>472</v>
      </c>
      <c r="B183" s="663" t="s">
        <v>377</v>
      </c>
      <c r="C183" s="664" t="s">
        <v>473</v>
      </c>
      <c r="D183" s="647">
        <v>6937.9688834147482</v>
      </c>
    </row>
    <row r="184" spans="1:4" ht="16.5" thickTop="1" thickBot="1">
      <c r="A184" s="663" t="s">
        <v>476</v>
      </c>
      <c r="B184" s="663" t="s">
        <v>92</v>
      </c>
      <c r="C184" s="664" t="s">
        <v>477</v>
      </c>
      <c r="D184" s="647">
        <v>11925.462175464618</v>
      </c>
    </row>
    <row r="185" spans="1:4" ht="16.5" thickTop="1" thickBot="1">
      <c r="A185" s="663" t="s">
        <v>474</v>
      </c>
      <c r="B185" s="663" t="s">
        <v>387</v>
      </c>
      <c r="C185" s="664" t="s">
        <v>475</v>
      </c>
      <c r="D185" s="647">
        <v>41651.105086428171</v>
      </c>
    </row>
    <row r="186" spans="1:4" ht="16.5" thickTop="1" thickBot="1">
      <c r="A186" s="663" t="s">
        <v>478</v>
      </c>
      <c r="B186" s="663" t="s">
        <v>144</v>
      </c>
      <c r="C186" s="664" t="s">
        <v>1915</v>
      </c>
      <c r="D186" s="647">
        <v>2943.3807384183779</v>
      </c>
    </row>
    <row r="187" spans="1:4" ht="16.5" thickTop="1" thickBot="1">
      <c r="A187" s="663" t="s">
        <v>1455</v>
      </c>
      <c r="B187" s="663" t="s">
        <v>377</v>
      </c>
      <c r="C187" s="664" t="s">
        <v>1454</v>
      </c>
      <c r="D187" s="647">
        <v>17660.28443051027</v>
      </c>
    </row>
    <row r="188" spans="1:4" ht="16.5" thickTop="1" thickBot="1">
      <c r="A188" s="663" t="s">
        <v>1709</v>
      </c>
      <c r="B188" s="663" t="s">
        <v>377</v>
      </c>
      <c r="C188" s="664" t="s">
        <v>1708</v>
      </c>
      <c r="D188" s="647">
        <v>13749.938633688949</v>
      </c>
    </row>
    <row r="189" spans="1:4" ht="16.5" thickTop="1" thickBot="1">
      <c r="A189" s="663" t="s">
        <v>479</v>
      </c>
      <c r="B189" s="663" t="s">
        <v>377</v>
      </c>
      <c r="C189" s="664" t="s">
        <v>480</v>
      </c>
      <c r="D189" s="647">
        <v>42539.031516877913</v>
      </c>
    </row>
    <row r="190" spans="1:4" ht="16.5" thickTop="1" thickBot="1">
      <c r="A190" s="663" t="s">
        <v>1666</v>
      </c>
      <c r="B190" s="663" t="s">
        <v>144</v>
      </c>
      <c r="C190" s="664" t="s">
        <v>1665</v>
      </c>
      <c r="D190" s="647">
        <v>788576.32070383325</v>
      </c>
    </row>
    <row r="191" spans="1:4" ht="16.5" thickTop="1" thickBot="1">
      <c r="A191" s="663" t="s">
        <v>488</v>
      </c>
      <c r="B191" s="663" t="s">
        <v>92</v>
      </c>
      <c r="C191" s="664" t="s">
        <v>489</v>
      </c>
      <c r="D191" s="647">
        <v>702363.22168887581</v>
      </c>
    </row>
    <row r="192" spans="1:4" ht="16.5" thickTop="1" thickBot="1">
      <c r="A192" s="663" t="s">
        <v>490</v>
      </c>
      <c r="B192" s="663" t="s">
        <v>92</v>
      </c>
      <c r="C192" s="664" t="s">
        <v>491</v>
      </c>
      <c r="D192" s="647">
        <v>351181.61084443791</v>
      </c>
    </row>
    <row r="193" spans="1:4" ht="16.5" thickTop="1" thickBot="1">
      <c r="A193" s="663" t="s">
        <v>481</v>
      </c>
      <c r="B193" s="663" t="s">
        <v>233</v>
      </c>
      <c r="C193" s="664" t="s">
        <v>482</v>
      </c>
      <c r="D193" s="647">
        <v>2818.6642076956855</v>
      </c>
    </row>
    <row r="194" spans="1:4" ht="16.5" thickTop="1" thickBot="1">
      <c r="A194" s="663" t="s">
        <v>492</v>
      </c>
      <c r="B194" s="663" t="s">
        <v>92</v>
      </c>
      <c r="C194" s="664" t="s">
        <v>493</v>
      </c>
      <c r="D194" s="647">
        <v>1273.0947481173555</v>
      </c>
    </row>
    <row r="195" spans="1:4" ht="16.5" thickTop="1" thickBot="1">
      <c r="A195" s="663" t="s">
        <v>483</v>
      </c>
      <c r="B195" s="663" t="s">
        <v>422</v>
      </c>
      <c r="C195" s="664" t="s">
        <v>2278</v>
      </c>
      <c r="D195" s="647">
        <v>1195.1688919886117</v>
      </c>
    </row>
    <row r="196" spans="1:4" ht="16.5" thickTop="1" thickBot="1">
      <c r="A196" s="663" t="s">
        <v>484</v>
      </c>
      <c r="B196" s="663" t="s">
        <v>92</v>
      </c>
      <c r="C196" s="664" t="s">
        <v>485</v>
      </c>
      <c r="D196" s="647">
        <v>44521.725455067906</v>
      </c>
    </row>
    <row r="197" spans="1:4" ht="16.5" thickTop="1" thickBot="1">
      <c r="A197" s="663" t="s">
        <v>486</v>
      </c>
      <c r="B197" s="663" t="s">
        <v>144</v>
      </c>
      <c r="C197" s="664" t="s">
        <v>487</v>
      </c>
      <c r="D197" s="647">
        <v>1496.8396527795715</v>
      </c>
    </row>
    <row r="198" spans="1:4" ht="16.5" thickTop="1" thickBot="1">
      <c r="A198" s="663" t="s">
        <v>494</v>
      </c>
      <c r="B198" s="663" t="s">
        <v>92</v>
      </c>
      <c r="C198" s="664" t="s">
        <v>495</v>
      </c>
      <c r="D198" s="647">
        <v>19134.517676705102</v>
      </c>
    </row>
    <row r="199" spans="1:4" ht="16.5" thickTop="1" thickBot="1">
      <c r="A199" s="663" t="s">
        <v>925</v>
      </c>
      <c r="B199" s="663" t="s">
        <v>92</v>
      </c>
      <c r="C199" s="664" t="s">
        <v>926</v>
      </c>
      <c r="D199" s="647">
        <v>179744.74655145386</v>
      </c>
    </row>
    <row r="200" spans="1:4" ht="31.5" thickTop="1" thickBot="1">
      <c r="A200" s="663" t="s">
        <v>929</v>
      </c>
      <c r="B200" s="663" t="s">
        <v>92</v>
      </c>
      <c r="C200" s="664" t="s">
        <v>930</v>
      </c>
      <c r="D200" s="647">
        <v>157414.50629222603</v>
      </c>
    </row>
    <row r="201" spans="1:4" ht="16.5" thickTop="1" thickBot="1">
      <c r="A201" s="663" t="s">
        <v>927</v>
      </c>
      <c r="B201" s="663" t="s">
        <v>92</v>
      </c>
      <c r="C201" s="664" t="s">
        <v>928</v>
      </c>
      <c r="D201" s="647">
        <v>181377.81780288834</v>
      </c>
    </row>
    <row r="202" spans="1:4" ht="16.5" thickTop="1" thickBot="1">
      <c r="A202" s="663" t="s">
        <v>931</v>
      </c>
      <c r="B202" s="663" t="s">
        <v>233</v>
      </c>
      <c r="C202" s="664" t="s">
        <v>932</v>
      </c>
      <c r="D202" s="647">
        <v>0</v>
      </c>
    </row>
    <row r="203" spans="1:4" ht="16.5" thickTop="1" thickBot="1">
      <c r="A203" s="663" t="s">
        <v>920</v>
      </c>
      <c r="B203" s="663" t="s">
        <v>233</v>
      </c>
      <c r="C203" s="664" t="s">
        <v>2279</v>
      </c>
      <c r="D203" s="647">
        <v>14257.552556444367</v>
      </c>
    </row>
    <row r="204" spans="1:4" ht="16.5" thickTop="1" thickBot="1">
      <c r="A204" s="663" t="s">
        <v>923</v>
      </c>
      <c r="B204" s="663" t="s">
        <v>92</v>
      </c>
      <c r="C204" s="664" t="s">
        <v>924</v>
      </c>
      <c r="D204" s="647">
        <v>0</v>
      </c>
    </row>
    <row r="205" spans="1:4" ht="16.5" thickTop="1" thickBot="1">
      <c r="A205" s="663" t="s">
        <v>921</v>
      </c>
      <c r="B205" s="663" t="s">
        <v>92</v>
      </c>
      <c r="C205" s="664" t="s">
        <v>922</v>
      </c>
      <c r="D205" s="647">
        <v>75686.933273615447</v>
      </c>
    </row>
    <row r="206" spans="1:4" ht="16.5" thickTop="1" thickBot="1">
      <c r="A206" s="663" t="s">
        <v>496</v>
      </c>
      <c r="B206" s="663" t="s">
        <v>144</v>
      </c>
      <c r="C206" s="664" t="s">
        <v>1916</v>
      </c>
      <c r="D206" s="647">
        <v>140338.31257406416</v>
      </c>
    </row>
    <row r="207" spans="1:4" ht="16.5" thickTop="1" thickBot="1">
      <c r="A207" s="663" t="s">
        <v>505</v>
      </c>
      <c r="B207" s="663" t="s">
        <v>144</v>
      </c>
      <c r="C207" s="664" t="s">
        <v>506</v>
      </c>
      <c r="D207" s="647">
        <v>140549.40534561002</v>
      </c>
    </row>
    <row r="208" spans="1:4" ht="16.5" thickTop="1" thickBot="1">
      <c r="A208" s="663" t="s">
        <v>507</v>
      </c>
      <c r="B208" s="663" t="s">
        <v>144</v>
      </c>
      <c r="C208" s="664" t="s">
        <v>508</v>
      </c>
      <c r="D208" s="647">
        <v>5300.2054113176082</v>
      </c>
    </row>
    <row r="209" spans="1:4" ht="16.5" thickTop="1" thickBot="1">
      <c r="A209" s="663" t="s">
        <v>509</v>
      </c>
      <c r="B209" s="663" t="s">
        <v>233</v>
      </c>
      <c r="C209" s="664" t="s">
        <v>510</v>
      </c>
      <c r="D209" s="647">
        <v>18921.733318403862</v>
      </c>
    </row>
    <row r="210" spans="1:4" ht="16.5" thickTop="1" thickBot="1">
      <c r="A210" s="663" t="s">
        <v>512</v>
      </c>
      <c r="B210" s="663" t="s">
        <v>233</v>
      </c>
      <c r="C210" s="664" t="s">
        <v>1918</v>
      </c>
      <c r="D210" s="647">
        <v>10183.695193631687</v>
      </c>
    </row>
    <row r="211" spans="1:4" ht="16.5" thickTop="1" thickBot="1">
      <c r="A211" s="663" t="s">
        <v>511</v>
      </c>
      <c r="B211" s="663" t="s">
        <v>233</v>
      </c>
      <c r="C211" s="664" t="s">
        <v>1917</v>
      </c>
      <c r="D211" s="647">
        <v>5396.3692388789914</v>
      </c>
    </row>
    <row r="212" spans="1:4" ht="16.5" thickTop="1" thickBot="1">
      <c r="A212" s="663" t="s">
        <v>519</v>
      </c>
      <c r="B212" s="663" t="s">
        <v>387</v>
      </c>
      <c r="C212" s="664" t="s">
        <v>520</v>
      </c>
      <c r="D212" s="647">
        <v>20449.132487203991</v>
      </c>
    </row>
    <row r="213" spans="1:4" ht="16.5" thickTop="1" thickBot="1">
      <c r="A213" s="663" t="s">
        <v>515</v>
      </c>
      <c r="B213" s="663" t="s">
        <v>387</v>
      </c>
      <c r="C213" s="664" t="s">
        <v>516</v>
      </c>
      <c r="D213" s="647">
        <v>36754.274424781957</v>
      </c>
    </row>
    <row r="214" spans="1:4" ht="16.5" thickTop="1" thickBot="1">
      <c r="A214" s="663" t="s">
        <v>513</v>
      </c>
      <c r="B214" s="663" t="s">
        <v>387</v>
      </c>
      <c r="C214" s="664" t="s">
        <v>514</v>
      </c>
      <c r="D214" s="647">
        <v>20725.472115409451</v>
      </c>
    </row>
    <row r="215" spans="1:4" ht="16.5" thickTop="1" thickBot="1">
      <c r="A215" s="663" t="s">
        <v>521</v>
      </c>
      <c r="B215" s="663" t="s">
        <v>387</v>
      </c>
      <c r="C215" s="664" t="s">
        <v>522</v>
      </c>
      <c r="D215" s="647">
        <v>64627.180149008382</v>
      </c>
    </row>
    <row r="216" spans="1:4" ht="16.5" thickTop="1" thickBot="1">
      <c r="A216" s="663" t="s">
        <v>525</v>
      </c>
      <c r="B216" s="663" t="s">
        <v>387</v>
      </c>
      <c r="C216" s="664" t="s">
        <v>526</v>
      </c>
      <c r="D216" s="647">
        <v>52421.681620636802</v>
      </c>
    </row>
    <row r="217" spans="1:4" ht="16.5" thickTop="1" thickBot="1">
      <c r="A217" s="663" t="s">
        <v>527</v>
      </c>
      <c r="B217" s="663" t="s">
        <v>387</v>
      </c>
      <c r="C217" s="664" t="s">
        <v>528</v>
      </c>
      <c r="D217" s="647">
        <v>64627.180149008382</v>
      </c>
    </row>
    <row r="218" spans="1:4" ht="16.5" thickTop="1" thickBot="1">
      <c r="A218" s="663" t="s">
        <v>529</v>
      </c>
      <c r="B218" s="663" t="s">
        <v>387</v>
      </c>
      <c r="C218" s="664" t="s">
        <v>530</v>
      </c>
      <c r="D218" s="647">
        <v>64627.180149008382</v>
      </c>
    </row>
    <row r="219" spans="1:4" ht="16.5" thickTop="1" thickBot="1">
      <c r="A219" s="663" t="s">
        <v>531</v>
      </c>
      <c r="B219" s="663" t="s">
        <v>387</v>
      </c>
      <c r="C219" s="664" t="s">
        <v>532</v>
      </c>
      <c r="D219" s="647">
        <v>56999.296777715943</v>
      </c>
    </row>
    <row r="220" spans="1:4" ht="16.5" thickTop="1" thickBot="1">
      <c r="A220" s="663" t="s">
        <v>523</v>
      </c>
      <c r="B220" s="663" t="s">
        <v>387</v>
      </c>
      <c r="C220" s="664" t="s">
        <v>524</v>
      </c>
      <c r="D220" s="647">
        <v>8116.3251634178469</v>
      </c>
    </row>
    <row r="221" spans="1:4" ht="16.5" thickTop="1" thickBot="1">
      <c r="A221" s="663" t="s">
        <v>533</v>
      </c>
      <c r="B221" s="663" t="s">
        <v>387</v>
      </c>
      <c r="C221" s="664" t="s">
        <v>534</v>
      </c>
      <c r="D221" s="647">
        <v>36033.536102874372</v>
      </c>
    </row>
    <row r="222" spans="1:4" ht="16.5" thickTop="1" thickBot="1">
      <c r="A222" s="663" t="s">
        <v>540</v>
      </c>
      <c r="B222" s="663" t="s">
        <v>387</v>
      </c>
      <c r="C222" s="664" t="s">
        <v>541</v>
      </c>
      <c r="D222" s="647">
        <v>15900.616233952824</v>
      </c>
    </row>
    <row r="223" spans="1:4" ht="16.5" thickTop="1" thickBot="1">
      <c r="A223" s="663" t="s">
        <v>551</v>
      </c>
      <c r="B223" s="663" t="s">
        <v>387</v>
      </c>
      <c r="C223" s="664" t="s">
        <v>1856</v>
      </c>
      <c r="D223" s="647">
        <v>6013.5715512693969</v>
      </c>
    </row>
    <row r="224" spans="1:4" ht="16.5" thickTop="1" thickBot="1">
      <c r="A224" s="663" t="s">
        <v>535</v>
      </c>
      <c r="B224" s="663" t="s">
        <v>387</v>
      </c>
      <c r="C224" s="664" t="s">
        <v>2280</v>
      </c>
      <c r="D224" s="647">
        <v>62668.780750553582</v>
      </c>
    </row>
    <row r="225" spans="1:4" ht="16.5" thickTop="1" thickBot="1">
      <c r="A225" s="663" t="s">
        <v>536</v>
      </c>
      <c r="B225" s="663" t="s">
        <v>387</v>
      </c>
      <c r="C225" s="664" t="s">
        <v>2281</v>
      </c>
      <c r="D225" s="647">
        <v>62668.780750553582</v>
      </c>
    </row>
    <row r="226" spans="1:4" ht="16.5" thickTop="1" thickBot="1">
      <c r="A226" s="663" t="s">
        <v>537</v>
      </c>
      <c r="B226" s="663" t="s">
        <v>387</v>
      </c>
      <c r="C226" s="664" t="s">
        <v>1919</v>
      </c>
      <c r="D226" s="647">
        <v>62668.780750553582</v>
      </c>
    </row>
    <row r="227" spans="1:4" ht="16.5" thickTop="1" thickBot="1">
      <c r="A227" s="663" t="s">
        <v>538</v>
      </c>
      <c r="B227" s="663" t="s">
        <v>387</v>
      </c>
      <c r="C227" s="664" t="s">
        <v>2282</v>
      </c>
      <c r="D227" s="647">
        <v>62668.780750553582</v>
      </c>
    </row>
    <row r="228" spans="1:4" ht="16.5" thickTop="1" thickBot="1">
      <c r="A228" s="663" t="s">
        <v>539</v>
      </c>
      <c r="B228" s="663" t="s">
        <v>387</v>
      </c>
      <c r="C228" s="664" t="s">
        <v>2283</v>
      </c>
      <c r="D228" s="647">
        <v>38161.478961486777</v>
      </c>
    </row>
    <row r="229" spans="1:4" ht="16.5" thickTop="1" thickBot="1">
      <c r="A229" s="663" t="s">
        <v>542</v>
      </c>
      <c r="B229" s="663" t="s">
        <v>387</v>
      </c>
      <c r="C229" s="664" t="s">
        <v>543</v>
      </c>
      <c r="D229" s="647">
        <v>47701.848701858471</v>
      </c>
    </row>
    <row r="230" spans="1:4" ht="16.5" thickTop="1" thickBot="1">
      <c r="A230" s="663" t="s">
        <v>544</v>
      </c>
      <c r="B230" s="663" t="s">
        <v>387</v>
      </c>
      <c r="C230" s="664" t="s">
        <v>545</v>
      </c>
      <c r="D230" s="647">
        <v>50121.249421122346</v>
      </c>
    </row>
    <row r="231" spans="1:4" ht="16.5" thickTop="1" thickBot="1">
      <c r="A231" s="663" t="s">
        <v>517</v>
      </c>
      <c r="B231" s="663" t="s">
        <v>387</v>
      </c>
      <c r="C231" s="664" t="s">
        <v>518</v>
      </c>
      <c r="D231" s="647">
        <v>34569.453796354828</v>
      </c>
    </row>
    <row r="232" spans="1:4" ht="16.5" thickTop="1" thickBot="1">
      <c r="A232" s="663" t="s">
        <v>546</v>
      </c>
      <c r="B232" s="663" t="s">
        <v>387</v>
      </c>
      <c r="C232" s="664" t="s">
        <v>547</v>
      </c>
      <c r="D232" s="647">
        <v>44692.651261973035</v>
      </c>
    </row>
    <row r="233" spans="1:4" ht="16.5" thickTop="1" thickBot="1">
      <c r="A233" s="663" t="s">
        <v>548</v>
      </c>
      <c r="B233" s="663" t="s">
        <v>387</v>
      </c>
      <c r="C233" s="664" t="s">
        <v>549</v>
      </c>
      <c r="D233" s="647">
        <v>30969.228610970164</v>
      </c>
    </row>
    <row r="234" spans="1:4" ht="16.5" thickTop="1" thickBot="1">
      <c r="A234" s="663" t="s">
        <v>550</v>
      </c>
      <c r="B234" s="663" t="s">
        <v>387</v>
      </c>
      <c r="C234" s="664" t="s">
        <v>2284</v>
      </c>
      <c r="D234" s="647">
        <v>23719.151420968592</v>
      </c>
    </row>
    <row r="235" spans="1:4" ht="16.5" thickTop="1" thickBot="1">
      <c r="A235" s="663" t="s">
        <v>552</v>
      </c>
      <c r="B235" s="663" t="s">
        <v>144</v>
      </c>
      <c r="C235" s="664" t="s">
        <v>553</v>
      </c>
      <c r="D235" s="647">
        <v>929.34028224092856</v>
      </c>
    </row>
    <row r="236" spans="1:4" ht="16.5" thickTop="1" thickBot="1">
      <c r="A236" s="663" t="s">
        <v>556</v>
      </c>
      <c r="B236" s="663" t="s">
        <v>387</v>
      </c>
      <c r="C236" s="664" t="s">
        <v>2285</v>
      </c>
      <c r="D236" s="647">
        <v>404957.30249322025</v>
      </c>
    </row>
    <row r="237" spans="1:4" ht="16.5" thickTop="1" thickBot="1">
      <c r="A237" s="663" t="s">
        <v>557</v>
      </c>
      <c r="B237" s="663" t="s">
        <v>387</v>
      </c>
      <c r="C237" s="664" t="s">
        <v>2286</v>
      </c>
      <c r="D237" s="647">
        <v>378239.8661062225</v>
      </c>
    </row>
    <row r="238" spans="1:4" ht="16.5" thickTop="1" thickBot="1">
      <c r="A238" s="663" t="s">
        <v>558</v>
      </c>
      <c r="B238" s="663" t="s">
        <v>387</v>
      </c>
      <c r="C238" s="664" t="s">
        <v>2287</v>
      </c>
      <c r="D238" s="647">
        <v>393292.31593759742</v>
      </c>
    </row>
    <row r="239" spans="1:4" ht="16.5" thickTop="1" thickBot="1">
      <c r="A239" s="663" t="s">
        <v>570</v>
      </c>
      <c r="B239" s="663" t="s">
        <v>571</v>
      </c>
      <c r="C239" s="664" t="s">
        <v>572</v>
      </c>
      <c r="D239" s="647">
        <v>388101.7365878048</v>
      </c>
    </row>
    <row r="240" spans="1:4" ht="16.5" thickTop="1" thickBot="1">
      <c r="A240" s="663" t="s">
        <v>559</v>
      </c>
      <c r="B240" s="663" t="s">
        <v>387</v>
      </c>
      <c r="C240" s="664" t="s">
        <v>1920</v>
      </c>
      <c r="D240" s="647">
        <v>378239.8661062225</v>
      </c>
    </row>
    <row r="241" spans="1:4" ht="16.5" thickTop="1" thickBot="1">
      <c r="A241" s="663" t="s">
        <v>560</v>
      </c>
      <c r="B241" s="663" t="s">
        <v>387</v>
      </c>
      <c r="C241" s="664" t="s">
        <v>2011</v>
      </c>
      <c r="D241" s="647">
        <v>378239.8661062225</v>
      </c>
    </row>
    <row r="242" spans="1:4" ht="16.5" thickTop="1" thickBot="1">
      <c r="A242" s="665" t="s">
        <v>2013</v>
      </c>
      <c r="B242" s="663" t="s">
        <v>387</v>
      </c>
      <c r="C242" s="664" t="s">
        <v>2012</v>
      </c>
      <c r="D242" s="647">
        <v>418232.35118817922</v>
      </c>
    </row>
    <row r="243" spans="1:4" ht="16.5" thickTop="1" thickBot="1">
      <c r="A243" s="663" t="s">
        <v>561</v>
      </c>
      <c r="B243" s="663" t="s">
        <v>387</v>
      </c>
      <c r="C243" s="664" t="s">
        <v>562</v>
      </c>
      <c r="D243" s="647">
        <v>375497.02751885442</v>
      </c>
    </row>
    <row r="244" spans="1:4" ht="16.5" thickTop="1" thickBot="1">
      <c r="A244" s="663" t="s">
        <v>563</v>
      </c>
      <c r="B244" s="663" t="s">
        <v>387</v>
      </c>
      <c r="C244" s="664" t="s">
        <v>564</v>
      </c>
      <c r="D244" s="647">
        <v>366617.48738916573</v>
      </c>
    </row>
    <row r="245" spans="1:4" ht="16.5" thickTop="1" thickBot="1">
      <c r="A245" s="663" t="s">
        <v>565</v>
      </c>
      <c r="B245" s="663" t="s">
        <v>387</v>
      </c>
      <c r="C245" s="664" t="s">
        <v>566</v>
      </c>
      <c r="D245" s="647">
        <v>364964.45932548406</v>
      </c>
    </row>
    <row r="246" spans="1:4" ht="16.5" thickTop="1" thickBot="1">
      <c r="A246" s="663" t="s">
        <v>567</v>
      </c>
      <c r="B246" s="663" t="s">
        <v>387</v>
      </c>
      <c r="C246" s="664" t="s">
        <v>2014</v>
      </c>
      <c r="D246" s="647">
        <v>378239.8661062225</v>
      </c>
    </row>
    <row r="247" spans="1:4" ht="16.5" thickTop="1" thickBot="1">
      <c r="A247" s="663" t="s">
        <v>568</v>
      </c>
      <c r="B247" s="663" t="s">
        <v>387</v>
      </c>
      <c r="C247" s="664" t="s">
        <v>569</v>
      </c>
      <c r="D247" s="647">
        <v>378239.8661062225</v>
      </c>
    </row>
    <row r="248" spans="1:4" ht="16.5" thickTop="1" thickBot="1">
      <c r="A248" s="663" t="s">
        <v>573</v>
      </c>
      <c r="B248" s="663" t="s">
        <v>387</v>
      </c>
      <c r="C248" s="664" t="s">
        <v>574</v>
      </c>
      <c r="D248" s="647">
        <v>378239.8661062225</v>
      </c>
    </row>
    <row r="249" spans="1:4" ht="16.5" thickTop="1" thickBot="1">
      <c r="A249" s="663" t="s">
        <v>575</v>
      </c>
      <c r="B249" s="663" t="s">
        <v>387</v>
      </c>
      <c r="C249" s="664" t="s">
        <v>576</v>
      </c>
      <c r="D249" s="647">
        <v>378239.8661062225</v>
      </c>
    </row>
    <row r="250" spans="1:4" ht="16.5" thickTop="1" thickBot="1">
      <c r="A250" s="663" t="s">
        <v>577</v>
      </c>
      <c r="B250" s="663" t="s">
        <v>387</v>
      </c>
      <c r="C250" s="664" t="s">
        <v>578</v>
      </c>
      <c r="D250" s="647">
        <v>272449.65955776081</v>
      </c>
    </row>
    <row r="251" spans="1:4" ht="16.5" thickTop="1" thickBot="1">
      <c r="A251" s="663" t="s">
        <v>579</v>
      </c>
      <c r="B251" s="663" t="s">
        <v>387</v>
      </c>
      <c r="C251" s="664" t="s">
        <v>580</v>
      </c>
      <c r="D251" s="647">
        <v>275644.3350284</v>
      </c>
    </row>
    <row r="252" spans="1:4" ht="16.5" thickTop="1" thickBot="1">
      <c r="A252" s="663" t="s">
        <v>581</v>
      </c>
      <c r="B252" s="663" t="s">
        <v>387</v>
      </c>
      <c r="C252" s="664" t="s">
        <v>2288</v>
      </c>
      <c r="D252" s="647">
        <v>343288.66021381953</v>
      </c>
    </row>
    <row r="253" spans="1:4" ht="16.5" thickTop="1" thickBot="1">
      <c r="A253" s="663" t="s">
        <v>582</v>
      </c>
      <c r="B253" s="663" t="s">
        <v>387</v>
      </c>
      <c r="C253" s="664" t="s">
        <v>2289</v>
      </c>
      <c r="D253" s="647">
        <v>233159.50761976588</v>
      </c>
    </row>
    <row r="254" spans="1:4" ht="16.5" thickTop="1" thickBot="1">
      <c r="A254" s="663" t="s">
        <v>584</v>
      </c>
      <c r="B254" s="663" t="s">
        <v>233</v>
      </c>
      <c r="C254" s="664" t="s">
        <v>1921</v>
      </c>
      <c r="D254" s="647">
        <v>22018.511292387499</v>
      </c>
    </row>
    <row r="255" spans="1:4" ht="16.5" thickTop="1" thickBot="1">
      <c r="A255" s="663" t="s">
        <v>583</v>
      </c>
      <c r="B255" s="663" t="s">
        <v>387</v>
      </c>
      <c r="C255" s="664" t="s">
        <v>2290</v>
      </c>
      <c r="D255" s="647">
        <v>426397.80339661142</v>
      </c>
    </row>
    <row r="256" spans="1:4" ht="16.5" thickTop="1" thickBot="1">
      <c r="A256" s="663" t="s">
        <v>554</v>
      </c>
      <c r="B256" s="663" t="s">
        <v>387</v>
      </c>
      <c r="C256" s="664" t="s">
        <v>555</v>
      </c>
      <c r="D256" s="647">
        <v>404111.01238184114</v>
      </c>
    </row>
    <row r="257" spans="1:4" ht="16.5" thickTop="1" thickBot="1">
      <c r="A257" s="663" t="s">
        <v>585</v>
      </c>
      <c r="B257" s="663" t="s">
        <v>387</v>
      </c>
      <c r="C257" s="664" t="s">
        <v>586</v>
      </c>
      <c r="D257" s="647">
        <v>424704.64746629423</v>
      </c>
    </row>
    <row r="258" spans="1:4" ht="16.5" thickTop="1" thickBot="1">
      <c r="A258" s="663" t="s">
        <v>587</v>
      </c>
      <c r="B258" s="663" t="s">
        <v>387</v>
      </c>
      <c r="C258" s="664" t="s">
        <v>588</v>
      </c>
      <c r="D258" s="647">
        <v>431017.28084811271</v>
      </c>
    </row>
    <row r="259" spans="1:4" ht="16.5" thickTop="1" thickBot="1">
      <c r="A259" s="663" t="s">
        <v>497</v>
      </c>
      <c r="B259" s="663" t="s">
        <v>387</v>
      </c>
      <c r="C259" s="664" t="s">
        <v>498</v>
      </c>
      <c r="D259" s="647">
        <v>477222.41809918307</v>
      </c>
    </row>
    <row r="260" spans="1:4" ht="16.5" thickTop="1" thickBot="1">
      <c r="A260" s="663" t="s">
        <v>1669</v>
      </c>
      <c r="B260" s="663" t="s">
        <v>387</v>
      </c>
      <c r="C260" s="664" t="s">
        <v>1670</v>
      </c>
      <c r="D260" s="647">
        <v>491139.57262468035</v>
      </c>
    </row>
    <row r="261" spans="1:4" ht="16.5" thickTop="1" thickBot="1">
      <c r="A261" s="663" t="s">
        <v>499</v>
      </c>
      <c r="B261" s="663" t="s">
        <v>377</v>
      </c>
      <c r="C261" s="664" t="s">
        <v>500</v>
      </c>
      <c r="D261" s="647">
        <v>13165.710241712935</v>
      </c>
    </row>
    <row r="262" spans="1:4" ht="31.5" thickTop="1" thickBot="1">
      <c r="A262" s="663" t="s">
        <v>589</v>
      </c>
      <c r="B262" s="663" t="s">
        <v>377</v>
      </c>
      <c r="C262" s="664" t="s">
        <v>2291</v>
      </c>
      <c r="D262" s="647">
        <v>1492.1138273941328</v>
      </c>
    </row>
    <row r="263" spans="1:4" ht="16.5" thickTop="1" thickBot="1">
      <c r="A263" s="663" t="s">
        <v>590</v>
      </c>
      <c r="B263" s="663" t="s">
        <v>233</v>
      </c>
      <c r="C263" s="664" t="s">
        <v>2292</v>
      </c>
      <c r="D263" s="647">
        <v>56419.340758614613</v>
      </c>
    </row>
    <row r="264" spans="1:4" ht="16.5" thickTop="1" thickBot="1">
      <c r="A264" s="663" t="s">
        <v>591</v>
      </c>
      <c r="B264" s="663" t="s">
        <v>377</v>
      </c>
      <c r="C264" s="664" t="s">
        <v>2293</v>
      </c>
      <c r="D264" s="647">
        <v>10049.825484507541</v>
      </c>
    </row>
    <row r="265" spans="1:4" ht="16.5" thickTop="1" thickBot="1">
      <c r="A265" s="663" t="s">
        <v>592</v>
      </c>
      <c r="B265" s="663" t="s">
        <v>144</v>
      </c>
      <c r="C265" s="664" t="s">
        <v>2294</v>
      </c>
      <c r="D265" s="647">
        <v>219.42850402854896</v>
      </c>
    </row>
    <row r="266" spans="1:4" ht="16.5" thickTop="1" thickBot="1">
      <c r="A266" s="663" t="s">
        <v>593</v>
      </c>
      <c r="B266" s="663" t="s">
        <v>92</v>
      </c>
      <c r="C266" s="664" t="s">
        <v>2295</v>
      </c>
      <c r="D266" s="647">
        <v>0</v>
      </c>
    </row>
    <row r="267" spans="1:4" ht="16.5" thickTop="1" thickBot="1">
      <c r="A267" s="663" t="s">
        <v>594</v>
      </c>
      <c r="B267" s="663" t="s">
        <v>92</v>
      </c>
      <c r="C267" s="664" t="s">
        <v>2296</v>
      </c>
      <c r="D267" s="647">
        <v>45515.439595674201</v>
      </c>
    </row>
    <row r="268" spans="1:4" ht="16.5" thickTop="1" thickBot="1">
      <c r="A268" s="663" t="s">
        <v>595</v>
      </c>
      <c r="B268" s="663" t="s">
        <v>92</v>
      </c>
      <c r="C268" s="664" t="s">
        <v>2297</v>
      </c>
      <c r="D268" s="647">
        <v>64241.287456985818</v>
      </c>
    </row>
    <row r="269" spans="1:4" ht="16.5" thickTop="1" thickBot="1">
      <c r="A269" s="663" t="s">
        <v>596</v>
      </c>
      <c r="B269" s="663" t="s">
        <v>377</v>
      </c>
      <c r="C269" s="664" t="s">
        <v>597</v>
      </c>
      <c r="D269" s="647">
        <v>7568.6933273615441</v>
      </c>
    </row>
    <row r="270" spans="1:4" ht="16.5" thickTop="1" thickBot="1">
      <c r="A270" s="663" t="s">
        <v>599</v>
      </c>
      <c r="B270" s="663" t="s">
        <v>144</v>
      </c>
      <c r="C270" s="664" t="s">
        <v>600</v>
      </c>
      <c r="D270" s="647">
        <v>149382.15696740686</v>
      </c>
    </row>
    <row r="271" spans="1:4" ht="16.5" thickTop="1" thickBot="1">
      <c r="A271" s="663" t="s">
        <v>601</v>
      </c>
      <c r="B271" s="663" t="s">
        <v>387</v>
      </c>
      <c r="C271" s="664" t="s">
        <v>1922</v>
      </c>
      <c r="D271" s="647">
        <v>48584.705088793977</v>
      </c>
    </row>
    <row r="272" spans="1:4" ht="16.5" thickTop="1" thickBot="1">
      <c r="A272" s="663" t="s">
        <v>598</v>
      </c>
      <c r="B272" s="663" t="s">
        <v>387</v>
      </c>
      <c r="C272" s="664" t="s">
        <v>2298</v>
      </c>
      <c r="D272" s="647">
        <v>48236.617323419632</v>
      </c>
    </row>
    <row r="273" spans="1:4" ht="16.5" thickTop="1" thickBot="1">
      <c r="A273" s="663" t="s">
        <v>602</v>
      </c>
      <c r="B273" s="663" t="s">
        <v>387</v>
      </c>
      <c r="C273" s="664" t="s">
        <v>2299</v>
      </c>
      <c r="D273" s="647">
        <v>32727.762628710181</v>
      </c>
    </row>
    <row r="274" spans="1:4" ht="16.5" thickTop="1" thickBot="1">
      <c r="A274" s="663" t="s">
        <v>603</v>
      </c>
      <c r="B274" s="663" t="s">
        <v>144</v>
      </c>
      <c r="C274" s="664" t="s">
        <v>2300</v>
      </c>
      <c r="D274" s="647">
        <v>65112.52489591136</v>
      </c>
    </row>
    <row r="275" spans="1:4" ht="16.5" thickTop="1" thickBot="1">
      <c r="A275" s="663" t="s">
        <v>604</v>
      </c>
      <c r="B275" s="663" t="s">
        <v>144</v>
      </c>
      <c r="C275" s="664" t="s">
        <v>2301</v>
      </c>
      <c r="D275" s="647">
        <v>57793.362798858441</v>
      </c>
    </row>
    <row r="276" spans="1:4" ht="16.5" thickTop="1" thickBot="1">
      <c r="A276" s="663" t="s">
        <v>605</v>
      </c>
      <c r="B276" s="663" t="s">
        <v>606</v>
      </c>
      <c r="C276" s="664" t="s">
        <v>2302</v>
      </c>
      <c r="D276" s="647">
        <v>73929.851577298716</v>
      </c>
    </row>
    <row r="277" spans="1:4" ht="16.5" thickTop="1" thickBot="1">
      <c r="A277" s="663" t="s">
        <v>607</v>
      </c>
      <c r="B277" s="663" t="s">
        <v>606</v>
      </c>
      <c r="C277" s="664" t="s">
        <v>1923</v>
      </c>
      <c r="D277" s="647">
        <v>52063.881358035214</v>
      </c>
    </row>
    <row r="278" spans="1:4" ht="16.5" thickTop="1" thickBot="1">
      <c r="A278" s="663" t="s">
        <v>608</v>
      </c>
      <c r="B278" s="663" t="s">
        <v>606</v>
      </c>
      <c r="C278" s="664" t="s">
        <v>609</v>
      </c>
      <c r="D278" s="647">
        <v>29676.412374080071</v>
      </c>
    </row>
    <row r="279" spans="1:4" ht="16.5" thickTop="1" thickBot="1">
      <c r="A279" s="663" t="s">
        <v>501</v>
      </c>
      <c r="B279" s="663" t="s">
        <v>141</v>
      </c>
      <c r="C279" s="664" t="s">
        <v>502</v>
      </c>
      <c r="D279" s="647">
        <v>66936.665153908863</v>
      </c>
    </row>
    <row r="280" spans="1:4" ht="16.5" thickTop="1" thickBot="1">
      <c r="A280" s="663" t="s">
        <v>503</v>
      </c>
      <c r="B280" s="663" t="s">
        <v>141</v>
      </c>
      <c r="C280" s="664" t="s">
        <v>504</v>
      </c>
      <c r="D280" s="647">
        <v>69879.383482455538</v>
      </c>
    </row>
    <row r="281" spans="1:4" ht="16.5" thickTop="1" thickBot="1">
      <c r="A281" s="663" t="s">
        <v>610</v>
      </c>
      <c r="B281" s="663" t="s">
        <v>92</v>
      </c>
      <c r="C281" s="664" t="s">
        <v>2303</v>
      </c>
      <c r="D281" s="647">
        <v>95337.171730883478</v>
      </c>
    </row>
    <row r="282" spans="1:4" ht="16.5" thickTop="1" thickBot="1">
      <c r="A282" s="663" t="s">
        <v>611</v>
      </c>
      <c r="B282" s="663" t="s">
        <v>377</v>
      </c>
      <c r="C282" s="664" t="s">
        <v>2304</v>
      </c>
      <c r="D282" s="647">
        <v>10635.151019003695</v>
      </c>
    </row>
    <row r="283" spans="1:4" ht="16.5" thickTop="1" thickBot="1">
      <c r="A283" s="663" t="s">
        <v>612</v>
      </c>
      <c r="B283" s="663" t="s">
        <v>144</v>
      </c>
      <c r="C283" s="664" t="s">
        <v>2305</v>
      </c>
      <c r="D283" s="647">
        <v>4511.8559584873319</v>
      </c>
    </row>
    <row r="284" spans="1:4" ht="16.5" thickTop="1" thickBot="1">
      <c r="A284" s="663" t="s">
        <v>613</v>
      </c>
      <c r="B284" s="663" t="s">
        <v>92</v>
      </c>
      <c r="C284" s="664" t="s">
        <v>614</v>
      </c>
      <c r="D284" s="647">
        <v>21778.279024833486</v>
      </c>
    </row>
    <row r="285" spans="1:4" ht="16.5" thickTop="1" thickBot="1">
      <c r="A285" s="663" t="s">
        <v>615</v>
      </c>
      <c r="B285" s="663" t="s">
        <v>92</v>
      </c>
      <c r="C285" s="664" t="s">
        <v>2306</v>
      </c>
      <c r="D285" s="647">
        <v>131657.10241712938</v>
      </c>
    </row>
    <row r="286" spans="1:4" ht="16.5" thickTop="1" thickBot="1">
      <c r="A286" s="663" t="s">
        <v>616</v>
      </c>
      <c r="B286" s="663" t="s">
        <v>92</v>
      </c>
      <c r="C286" s="664" t="s">
        <v>617</v>
      </c>
      <c r="D286" s="647">
        <v>307199.90563996858</v>
      </c>
    </row>
    <row r="287" spans="1:4" ht="16.5" thickTop="1" thickBot="1">
      <c r="A287" s="663" t="s">
        <v>620</v>
      </c>
      <c r="B287" s="663" t="s">
        <v>92</v>
      </c>
      <c r="C287" s="664" t="s">
        <v>621</v>
      </c>
      <c r="D287" s="647">
        <v>64434.259568704379</v>
      </c>
    </row>
    <row r="288" spans="1:4" ht="16.5" thickTop="1" thickBot="1">
      <c r="A288" s="663" t="s">
        <v>618</v>
      </c>
      <c r="B288" s="663" t="s">
        <v>92</v>
      </c>
      <c r="C288" s="664" t="s">
        <v>2307</v>
      </c>
      <c r="D288" s="647">
        <v>40767.060380968731</v>
      </c>
    </row>
    <row r="289" spans="1:4" ht="16.5" thickTop="1" thickBot="1">
      <c r="A289" s="663" t="s">
        <v>619</v>
      </c>
      <c r="B289" s="663" t="s">
        <v>92</v>
      </c>
      <c r="C289" s="664" t="s">
        <v>2308</v>
      </c>
      <c r="D289" s="647">
        <v>120685.67721570191</v>
      </c>
    </row>
    <row r="290" spans="1:4" ht="16.5" thickTop="1" thickBot="1">
      <c r="A290" s="663" t="s">
        <v>622</v>
      </c>
      <c r="B290" s="663" t="s">
        <v>454</v>
      </c>
      <c r="C290" s="664" t="s">
        <v>623</v>
      </c>
      <c r="D290" s="647">
        <v>3392.1314632432691</v>
      </c>
    </row>
    <row r="291" spans="1:4" ht="16.5" thickTop="1" thickBot="1">
      <c r="A291" s="663" t="s">
        <v>624</v>
      </c>
      <c r="B291" s="663" t="s">
        <v>422</v>
      </c>
      <c r="C291" s="664" t="s">
        <v>1924</v>
      </c>
      <c r="D291" s="647">
        <v>74244.590095503867</v>
      </c>
    </row>
    <row r="292" spans="1:4" ht="16.5" thickTop="1" thickBot="1">
      <c r="A292" s="663" t="s">
        <v>625</v>
      </c>
      <c r="B292" s="663" t="s">
        <v>377</v>
      </c>
      <c r="C292" s="664" t="s">
        <v>2309</v>
      </c>
      <c r="D292" s="647">
        <v>9010.349199239934</v>
      </c>
    </row>
    <row r="293" spans="1:4" ht="16.5" thickTop="1" thickBot="1">
      <c r="A293" s="663" t="s">
        <v>626</v>
      </c>
      <c r="B293" s="663" t="s">
        <v>377</v>
      </c>
      <c r="C293" s="664" t="s">
        <v>1925</v>
      </c>
      <c r="D293" s="647">
        <v>8642.7098322995753</v>
      </c>
    </row>
    <row r="294" spans="1:4" ht="16.5" thickTop="1" thickBot="1">
      <c r="A294" s="663" t="s">
        <v>627</v>
      </c>
      <c r="B294" s="663" t="s">
        <v>92</v>
      </c>
      <c r="C294" s="664" t="s">
        <v>628</v>
      </c>
      <c r="D294" s="647">
        <v>2177.7638439319189</v>
      </c>
    </row>
    <row r="295" spans="1:4" ht="16.5" thickTop="1" thickBot="1">
      <c r="A295" s="663" t="s">
        <v>633</v>
      </c>
      <c r="B295" s="663" t="s">
        <v>92</v>
      </c>
      <c r="C295" s="664" t="s">
        <v>1926</v>
      </c>
      <c r="D295" s="647">
        <v>59117.605193496056</v>
      </c>
    </row>
    <row r="296" spans="1:4" ht="16.5" thickTop="1" thickBot="1">
      <c r="A296" s="663" t="s">
        <v>629</v>
      </c>
      <c r="B296" s="663" t="s">
        <v>92</v>
      </c>
      <c r="C296" s="664" t="s">
        <v>630</v>
      </c>
      <c r="D296" s="647">
        <v>79031.982251643873</v>
      </c>
    </row>
    <row r="297" spans="1:4" ht="16.5" thickTop="1" thickBot="1">
      <c r="A297" s="663" t="s">
        <v>631</v>
      </c>
      <c r="B297" s="663" t="s">
        <v>92</v>
      </c>
      <c r="C297" s="664" t="s">
        <v>632</v>
      </c>
      <c r="D297" s="647">
        <v>58580.357870396292</v>
      </c>
    </row>
    <row r="298" spans="1:4" ht="16.5" thickTop="1" thickBot="1">
      <c r="A298" s="663" t="s">
        <v>646</v>
      </c>
      <c r="B298" s="663" t="s">
        <v>144</v>
      </c>
      <c r="C298" s="664" t="s">
        <v>647</v>
      </c>
      <c r="D298" s="647">
        <v>7107.1481934130743</v>
      </c>
    </row>
    <row r="299" spans="1:4" ht="16.5" thickTop="1" thickBot="1">
      <c r="A299" s="663" t="s">
        <v>634</v>
      </c>
      <c r="B299" s="663" t="s">
        <v>377</v>
      </c>
      <c r="C299" s="664" t="s">
        <v>635</v>
      </c>
      <c r="D299" s="647">
        <v>39497.130725138813</v>
      </c>
    </row>
    <row r="300" spans="1:4" ht="16.5" thickTop="1" thickBot="1">
      <c r="A300" s="663" t="s">
        <v>650</v>
      </c>
      <c r="B300" s="663" t="s">
        <v>377</v>
      </c>
      <c r="C300" s="664" t="s">
        <v>651</v>
      </c>
      <c r="D300" s="647">
        <v>39497.130725138813</v>
      </c>
    </row>
    <row r="301" spans="1:4" ht="31.5" thickTop="1" thickBot="1">
      <c r="A301" s="663" t="s">
        <v>652</v>
      </c>
      <c r="B301" s="663" t="s">
        <v>92</v>
      </c>
      <c r="C301" s="664" t="s">
        <v>2310</v>
      </c>
      <c r="D301" s="647">
        <v>522239.83958794648</v>
      </c>
    </row>
    <row r="302" spans="1:4" ht="31.5" thickTop="1" thickBot="1">
      <c r="A302" s="663" t="s">
        <v>653</v>
      </c>
      <c r="B302" s="663" t="s">
        <v>92</v>
      </c>
      <c r="C302" s="664" t="s">
        <v>2311</v>
      </c>
      <c r="D302" s="647">
        <v>443903.86364975449</v>
      </c>
    </row>
    <row r="303" spans="1:4" ht="31.5" thickTop="1" thickBot="1">
      <c r="A303" s="663" t="s">
        <v>654</v>
      </c>
      <c r="B303" s="663" t="s">
        <v>92</v>
      </c>
      <c r="C303" s="664" t="s">
        <v>2312</v>
      </c>
      <c r="D303" s="647">
        <v>449909.62180501589</v>
      </c>
    </row>
    <row r="304" spans="1:4" ht="31.5" thickTop="1" thickBot="1">
      <c r="A304" s="663" t="s">
        <v>655</v>
      </c>
      <c r="B304" s="663" t="s">
        <v>92</v>
      </c>
      <c r="C304" s="664" t="s">
        <v>2313</v>
      </c>
      <c r="D304" s="647">
        <v>394502.64512863342</v>
      </c>
    </row>
    <row r="305" spans="1:4" ht="31.5" thickTop="1" thickBot="1">
      <c r="A305" s="663" t="s">
        <v>656</v>
      </c>
      <c r="B305" s="663" t="s">
        <v>92</v>
      </c>
      <c r="C305" s="664" t="s">
        <v>2314</v>
      </c>
      <c r="D305" s="647">
        <v>282626.10747381137</v>
      </c>
    </row>
    <row r="306" spans="1:4" ht="31.5" thickTop="1" thickBot="1">
      <c r="A306" s="663" t="s">
        <v>657</v>
      </c>
      <c r="B306" s="663" t="s">
        <v>233</v>
      </c>
      <c r="C306" s="664" t="s">
        <v>2315</v>
      </c>
      <c r="D306" s="647">
        <v>387003.09466316848</v>
      </c>
    </row>
    <row r="307" spans="1:4" ht="16.5" thickTop="1" thickBot="1">
      <c r="A307" s="663" t="s">
        <v>658</v>
      </c>
      <c r="B307" s="663" t="s">
        <v>92</v>
      </c>
      <c r="C307" s="664" t="s">
        <v>659</v>
      </c>
      <c r="D307" s="647">
        <v>338100.92471978889</v>
      </c>
    </row>
    <row r="308" spans="1:4" ht="16.5" thickTop="1" thickBot="1">
      <c r="A308" s="663" t="s">
        <v>636</v>
      </c>
      <c r="B308" s="663" t="s">
        <v>377</v>
      </c>
      <c r="C308" s="664" t="s">
        <v>637</v>
      </c>
      <c r="D308" s="647">
        <v>119302.30157668337</v>
      </c>
    </row>
    <row r="309" spans="1:4" ht="16.5" thickTop="1" thickBot="1">
      <c r="A309" s="663" t="s">
        <v>642</v>
      </c>
      <c r="B309" s="663" t="s">
        <v>377</v>
      </c>
      <c r="C309" s="664" t="s">
        <v>643</v>
      </c>
      <c r="D309" s="647">
        <v>6928.7654588900423</v>
      </c>
    </row>
    <row r="310" spans="1:4" ht="16.5" thickTop="1" thickBot="1">
      <c r="A310" s="663" t="s">
        <v>640</v>
      </c>
      <c r="B310" s="663" t="s">
        <v>377</v>
      </c>
      <c r="C310" s="664" t="s">
        <v>641</v>
      </c>
      <c r="D310" s="647">
        <v>17818.603075380761</v>
      </c>
    </row>
    <row r="311" spans="1:4" ht="16.5" thickTop="1" thickBot="1">
      <c r="A311" s="663" t="s">
        <v>638</v>
      </c>
      <c r="B311" s="663" t="s">
        <v>377</v>
      </c>
      <c r="C311" s="664" t="s">
        <v>639</v>
      </c>
      <c r="D311" s="647">
        <v>95313.34760215506</v>
      </c>
    </row>
    <row r="312" spans="1:4" ht="16.5" thickTop="1" thickBot="1">
      <c r="A312" s="663" t="s">
        <v>644</v>
      </c>
      <c r="B312" s="663" t="s">
        <v>377</v>
      </c>
      <c r="C312" s="664" t="s">
        <v>645</v>
      </c>
      <c r="D312" s="647">
        <v>17404.747282465738</v>
      </c>
    </row>
    <row r="313" spans="1:4" ht="16.5" thickTop="1" thickBot="1">
      <c r="A313" s="663" t="s">
        <v>660</v>
      </c>
      <c r="B313" s="663" t="s">
        <v>377</v>
      </c>
      <c r="C313" s="664" t="s">
        <v>661</v>
      </c>
      <c r="D313" s="647">
        <v>7809.5822037052822</v>
      </c>
    </row>
    <row r="314" spans="1:4" ht="16.5" thickTop="1" thickBot="1">
      <c r="A314" s="663" t="s">
        <v>662</v>
      </c>
      <c r="B314" s="663" t="s">
        <v>377</v>
      </c>
      <c r="C314" s="664" t="s">
        <v>663</v>
      </c>
      <c r="D314" s="647">
        <v>8045.7118143801281</v>
      </c>
    </row>
    <row r="315" spans="1:4" ht="16.5" thickTop="1" thickBot="1">
      <c r="A315" s="663" t="s">
        <v>667</v>
      </c>
      <c r="B315" s="663" t="s">
        <v>377</v>
      </c>
      <c r="C315" s="664" t="s">
        <v>2316</v>
      </c>
      <c r="D315" s="647">
        <v>11619.903508421392</v>
      </c>
    </row>
    <row r="316" spans="1:4" ht="16.5" thickTop="1" thickBot="1">
      <c r="A316" s="663" t="s">
        <v>664</v>
      </c>
      <c r="B316" s="663" t="s">
        <v>92</v>
      </c>
      <c r="C316" s="664" t="s">
        <v>2317</v>
      </c>
      <c r="D316" s="647">
        <v>43387.956168532226</v>
      </c>
    </row>
    <row r="317" spans="1:4" ht="16.5" thickTop="1" thickBot="1">
      <c r="A317" s="663" t="s">
        <v>665</v>
      </c>
      <c r="B317" s="663" t="s">
        <v>377</v>
      </c>
      <c r="C317" s="664" t="s">
        <v>666</v>
      </c>
      <c r="D317" s="647">
        <v>19579.814073474325</v>
      </c>
    </row>
    <row r="318" spans="1:4" ht="16.5" thickTop="1" thickBot="1">
      <c r="A318" s="663" t="s">
        <v>668</v>
      </c>
      <c r="B318" s="663" t="s">
        <v>606</v>
      </c>
      <c r="C318" s="664" t="s">
        <v>2318</v>
      </c>
      <c r="D318" s="647">
        <v>9069.0335256968319</v>
      </c>
    </row>
    <row r="319" spans="1:4" ht="16.5" thickTop="1" thickBot="1">
      <c r="A319" s="663" t="s">
        <v>669</v>
      </c>
      <c r="B319" s="663" t="s">
        <v>92</v>
      </c>
      <c r="C319" s="664" t="s">
        <v>2319</v>
      </c>
      <c r="D319" s="647">
        <v>22706.079982084633</v>
      </c>
    </row>
    <row r="320" spans="1:4" ht="16.5" thickTop="1" thickBot="1">
      <c r="A320" s="663" t="s">
        <v>673</v>
      </c>
      <c r="B320" s="663" t="s">
        <v>92</v>
      </c>
      <c r="C320" s="664" t="s">
        <v>2320</v>
      </c>
      <c r="D320" s="647">
        <v>102365.79341328148</v>
      </c>
    </row>
    <row r="321" spans="1:4" ht="16.5" thickTop="1" thickBot="1">
      <c r="A321" s="663" t="s">
        <v>674</v>
      </c>
      <c r="B321" s="663" t="s">
        <v>92</v>
      </c>
      <c r="C321" s="664" t="s">
        <v>2321</v>
      </c>
      <c r="D321" s="647">
        <v>184208.26898427826</v>
      </c>
    </row>
    <row r="322" spans="1:4" ht="16.5" thickTop="1" thickBot="1">
      <c r="A322" s="663" t="s">
        <v>672</v>
      </c>
      <c r="B322" s="663" t="s">
        <v>92</v>
      </c>
      <c r="C322" s="664" t="s">
        <v>2322</v>
      </c>
      <c r="D322" s="647">
        <v>139564.81889870824</v>
      </c>
    </row>
    <row r="323" spans="1:4" ht="31.5" thickTop="1" thickBot="1">
      <c r="A323" s="663" t="s">
        <v>671</v>
      </c>
      <c r="B323" s="663" t="s">
        <v>92</v>
      </c>
      <c r="C323" s="664" t="s">
        <v>2323</v>
      </c>
      <c r="D323" s="647">
        <v>396507.30677958799</v>
      </c>
    </row>
    <row r="324" spans="1:4" ht="16.5" thickTop="1" thickBot="1">
      <c r="A324" s="663" t="s">
        <v>675</v>
      </c>
      <c r="B324" s="663" t="s">
        <v>92</v>
      </c>
      <c r="C324" s="664" t="s">
        <v>676</v>
      </c>
      <c r="D324" s="647">
        <v>0</v>
      </c>
    </row>
    <row r="325" spans="1:4" ht="16.5" thickTop="1" thickBot="1">
      <c r="A325" s="663" t="s">
        <v>678</v>
      </c>
      <c r="B325" s="663" t="s">
        <v>92</v>
      </c>
      <c r="C325" s="664" t="s">
        <v>679</v>
      </c>
      <c r="D325" s="647">
        <v>18921.733318403862</v>
      </c>
    </row>
    <row r="326" spans="1:4" ht="16.5" thickTop="1" thickBot="1">
      <c r="A326" s="663" t="s">
        <v>670</v>
      </c>
      <c r="B326" s="663" t="s">
        <v>92</v>
      </c>
      <c r="C326" s="664" t="s">
        <v>2324</v>
      </c>
      <c r="D326" s="647">
        <v>27751.875533658993</v>
      </c>
    </row>
    <row r="327" spans="1:4" ht="16.5" thickTop="1" thickBot="1">
      <c r="A327" s="663" t="s">
        <v>677</v>
      </c>
      <c r="B327" s="663" t="s">
        <v>92</v>
      </c>
      <c r="C327" s="664" t="s">
        <v>2325</v>
      </c>
      <c r="D327" s="647">
        <v>22706.079982084633</v>
      </c>
    </row>
    <row r="328" spans="1:4" ht="16.5" thickTop="1" thickBot="1">
      <c r="A328" s="663" t="s">
        <v>680</v>
      </c>
      <c r="B328" s="663" t="s">
        <v>92</v>
      </c>
      <c r="C328" s="664" t="s">
        <v>2326</v>
      </c>
      <c r="D328" s="647">
        <v>0</v>
      </c>
    </row>
    <row r="329" spans="1:4" ht="16.5" thickTop="1" thickBot="1">
      <c r="A329" s="663" t="s">
        <v>681</v>
      </c>
      <c r="B329" s="663" t="s">
        <v>92</v>
      </c>
      <c r="C329" s="664" t="s">
        <v>682</v>
      </c>
      <c r="D329" s="647">
        <v>3816.1478961486778</v>
      </c>
    </row>
    <row r="330" spans="1:4" ht="16.5" thickTop="1" thickBot="1">
      <c r="A330" s="663" t="s">
        <v>683</v>
      </c>
      <c r="B330" s="663" t="s">
        <v>92</v>
      </c>
      <c r="C330" s="664" t="s">
        <v>2327</v>
      </c>
      <c r="D330" s="647">
        <v>48713.686987113222</v>
      </c>
    </row>
    <row r="331" spans="1:4" ht="16.5" thickTop="1" thickBot="1">
      <c r="A331" s="663" t="s">
        <v>684</v>
      </c>
      <c r="B331" s="663" t="s">
        <v>92</v>
      </c>
      <c r="C331" s="664" t="s">
        <v>2328</v>
      </c>
      <c r="D331" s="647">
        <v>1201.3710595563055</v>
      </c>
    </row>
    <row r="332" spans="1:4" ht="16.5" thickTop="1" thickBot="1">
      <c r="A332" s="663" t="s">
        <v>686</v>
      </c>
      <c r="B332" s="663" t="s">
        <v>387</v>
      </c>
      <c r="C332" s="664" t="s">
        <v>687</v>
      </c>
      <c r="D332" s="647">
        <v>131657.10241712938</v>
      </c>
    </row>
    <row r="333" spans="1:4" ht="16.5" thickTop="1" thickBot="1">
      <c r="A333" s="663" t="s">
        <v>685</v>
      </c>
      <c r="B333" s="663" t="s">
        <v>387</v>
      </c>
      <c r="C333" s="664" t="s">
        <v>2329</v>
      </c>
      <c r="D333" s="647">
        <v>125897.10418637996</v>
      </c>
    </row>
    <row r="334" spans="1:4" ht="16.5" thickTop="1" thickBot="1">
      <c r="A334" s="663" t="s">
        <v>690</v>
      </c>
      <c r="B334" s="663" t="s">
        <v>92</v>
      </c>
      <c r="C334" s="664" t="s">
        <v>1929</v>
      </c>
      <c r="D334" s="647">
        <v>890.04388584508354</v>
      </c>
    </row>
    <row r="335" spans="1:4" ht="16.5" thickTop="1" thickBot="1">
      <c r="A335" s="663" t="s">
        <v>688</v>
      </c>
      <c r="B335" s="663" t="s">
        <v>92</v>
      </c>
      <c r="C335" s="664" t="s">
        <v>689</v>
      </c>
      <c r="D335" s="647">
        <v>4194.6052731353684</v>
      </c>
    </row>
    <row r="336" spans="1:4" ht="16.5" thickTop="1" thickBot="1">
      <c r="A336" s="663" t="s">
        <v>691</v>
      </c>
      <c r="B336" s="663" t="s">
        <v>377</v>
      </c>
      <c r="C336" s="664" t="s">
        <v>692</v>
      </c>
      <c r="D336" s="647">
        <v>5804.2836074321685</v>
      </c>
    </row>
    <row r="337" spans="1:4" ht="16.5" thickTop="1" thickBot="1">
      <c r="A337" s="663" t="s">
        <v>696</v>
      </c>
      <c r="B337" s="663" t="s">
        <v>92</v>
      </c>
      <c r="C337" s="664" t="s">
        <v>697</v>
      </c>
      <c r="D337" s="647">
        <v>373638.81129660166</v>
      </c>
    </row>
    <row r="338" spans="1:4" ht="16.5" thickTop="1" thickBot="1">
      <c r="A338" s="663" t="s">
        <v>694</v>
      </c>
      <c r="B338" s="663" t="s">
        <v>92</v>
      </c>
      <c r="C338" s="664" t="s">
        <v>695</v>
      </c>
      <c r="D338" s="647">
        <v>78335.975938191987</v>
      </c>
    </row>
    <row r="339" spans="1:4" ht="16.5" thickTop="1" thickBot="1">
      <c r="A339" s="663" t="s">
        <v>693</v>
      </c>
      <c r="B339" s="663" t="s">
        <v>144</v>
      </c>
      <c r="C339" s="664" t="s">
        <v>2330</v>
      </c>
      <c r="D339" s="647">
        <v>112739.30425507786</v>
      </c>
    </row>
    <row r="340" spans="1:4" ht="31.5" thickTop="1" thickBot="1">
      <c r="A340" s="663" t="s">
        <v>648</v>
      </c>
      <c r="B340" s="663" t="s">
        <v>92</v>
      </c>
      <c r="C340" s="664" t="s">
        <v>1927</v>
      </c>
      <c r="D340" s="647">
        <v>2195806.1998717557</v>
      </c>
    </row>
    <row r="341" spans="1:4" ht="31.5" thickTop="1" thickBot="1">
      <c r="A341" s="663" t="s">
        <v>698</v>
      </c>
      <c r="B341" s="663" t="s">
        <v>92</v>
      </c>
      <c r="C341" s="664" t="s">
        <v>699</v>
      </c>
      <c r="D341" s="647">
        <v>2206065.3085688832</v>
      </c>
    </row>
    <row r="342" spans="1:4" ht="31.5" thickTop="1" thickBot="1">
      <c r="A342" s="663" t="s">
        <v>649</v>
      </c>
      <c r="B342" s="663" t="s">
        <v>92</v>
      </c>
      <c r="C342" s="664" t="s">
        <v>1928</v>
      </c>
      <c r="D342" s="647">
        <v>1174704.222111518</v>
      </c>
    </row>
    <row r="343" spans="1:4" ht="31.5" thickTop="1" thickBot="1">
      <c r="A343" s="663" t="s">
        <v>700</v>
      </c>
      <c r="B343" s="663" t="s">
        <v>92</v>
      </c>
      <c r="C343" s="664" t="s">
        <v>701</v>
      </c>
      <c r="D343" s="647">
        <v>1122933.4316402795</v>
      </c>
    </row>
    <row r="344" spans="1:4" ht="16.5" thickTop="1" thickBot="1">
      <c r="A344" s="663" t="s">
        <v>737</v>
      </c>
      <c r="B344" s="663" t="s">
        <v>387</v>
      </c>
      <c r="C344" s="664" t="s">
        <v>2331</v>
      </c>
      <c r="D344" s="647">
        <v>63602.464935811295</v>
      </c>
    </row>
    <row r="345" spans="1:4" ht="16.5" thickTop="1" thickBot="1">
      <c r="A345" s="663" t="s">
        <v>702</v>
      </c>
      <c r="B345" s="663" t="s">
        <v>377</v>
      </c>
      <c r="C345" s="664" t="s">
        <v>2332</v>
      </c>
      <c r="D345" s="647">
        <v>76614.394309885232</v>
      </c>
    </row>
    <row r="346" spans="1:4" ht="16.5" thickTop="1" thickBot="1">
      <c r="A346" s="663" t="s">
        <v>703</v>
      </c>
      <c r="B346" s="663" t="s">
        <v>144</v>
      </c>
      <c r="C346" s="664" t="s">
        <v>2333</v>
      </c>
      <c r="D346" s="647">
        <v>41562.501177593964</v>
      </c>
    </row>
    <row r="347" spans="1:4" ht="16.5" thickTop="1" thickBot="1">
      <c r="A347" s="663" t="s">
        <v>708</v>
      </c>
      <c r="B347" s="663" t="s">
        <v>92</v>
      </c>
      <c r="C347" s="664" t="s">
        <v>2334</v>
      </c>
      <c r="D347" s="647">
        <v>88389.662779748454</v>
      </c>
    </row>
    <row r="348" spans="1:4" ht="16.5" thickTop="1" thickBot="1">
      <c r="A348" s="663" t="s">
        <v>713</v>
      </c>
      <c r="B348" s="663" t="s">
        <v>144</v>
      </c>
      <c r="C348" s="664" t="s">
        <v>1931</v>
      </c>
      <c r="D348" s="647">
        <v>4417.1911897920945</v>
      </c>
    </row>
    <row r="349" spans="1:4" ht="16.5" thickTop="1" thickBot="1">
      <c r="A349" s="663" t="s">
        <v>704</v>
      </c>
      <c r="B349" s="663" t="s">
        <v>144</v>
      </c>
      <c r="C349" s="664" t="s">
        <v>2335</v>
      </c>
      <c r="D349" s="647">
        <v>70711.856612424483</v>
      </c>
    </row>
    <row r="350" spans="1:4" ht="16.5" thickTop="1" thickBot="1">
      <c r="A350" s="663" t="s">
        <v>705</v>
      </c>
      <c r="B350" s="663" t="s">
        <v>144</v>
      </c>
      <c r="C350" s="664" t="s">
        <v>2336</v>
      </c>
      <c r="D350" s="647">
        <v>6183.5694464002681</v>
      </c>
    </row>
    <row r="351" spans="1:4" ht="16.5" thickTop="1" thickBot="1">
      <c r="A351" s="663" t="s">
        <v>736</v>
      </c>
      <c r="B351" s="663" t="s">
        <v>144</v>
      </c>
      <c r="C351" s="664" t="s">
        <v>1933</v>
      </c>
      <c r="D351" s="647">
        <v>169419.3765469158</v>
      </c>
    </row>
    <row r="352" spans="1:4" ht="16.5" thickTop="1" thickBot="1">
      <c r="A352" s="663" t="s">
        <v>709</v>
      </c>
      <c r="B352" s="663" t="s">
        <v>144</v>
      </c>
      <c r="C352" s="664" t="s">
        <v>710</v>
      </c>
      <c r="D352" s="647">
        <v>382258.15301017999</v>
      </c>
    </row>
    <row r="353" spans="1:4" ht="16.5" thickTop="1" thickBot="1">
      <c r="A353" s="663" t="s">
        <v>711</v>
      </c>
      <c r="B353" s="663" t="s">
        <v>144</v>
      </c>
      <c r="C353" s="664" t="s">
        <v>712</v>
      </c>
      <c r="D353" s="647">
        <v>1030343.6236358004</v>
      </c>
    </row>
    <row r="354" spans="1:4" ht="16.5" thickTop="1" thickBot="1">
      <c r="A354" s="663" t="s">
        <v>707</v>
      </c>
      <c r="B354" s="663" t="s">
        <v>144</v>
      </c>
      <c r="C354" s="664" t="s">
        <v>2337</v>
      </c>
      <c r="D354" s="647">
        <v>6267.3162253693608</v>
      </c>
    </row>
    <row r="355" spans="1:4" ht="16.5" thickTop="1" thickBot="1">
      <c r="A355" s="663" t="s">
        <v>706</v>
      </c>
      <c r="B355" s="663" t="s">
        <v>144</v>
      </c>
      <c r="C355" s="664" t="s">
        <v>1930</v>
      </c>
      <c r="D355" s="647">
        <v>4326.7343507722735</v>
      </c>
    </row>
    <row r="356" spans="1:4" ht="16.5" thickTop="1" thickBot="1">
      <c r="A356" s="663" t="s">
        <v>716</v>
      </c>
      <c r="B356" s="663" t="s">
        <v>144</v>
      </c>
      <c r="C356" s="664" t="s">
        <v>717</v>
      </c>
      <c r="D356" s="647">
        <v>43974.930888974617</v>
      </c>
    </row>
    <row r="357" spans="1:4" ht="16.5" thickTop="1" thickBot="1">
      <c r="A357" s="663" t="s">
        <v>714</v>
      </c>
      <c r="B357" s="663" t="s">
        <v>144</v>
      </c>
      <c r="C357" s="664" t="s">
        <v>2338</v>
      </c>
      <c r="D357" s="647">
        <v>414944.67722261266</v>
      </c>
    </row>
    <row r="358" spans="1:4" ht="16.5" thickTop="1" thickBot="1">
      <c r="A358" s="663" t="s">
        <v>715</v>
      </c>
      <c r="B358" s="663" t="s">
        <v>144</v>
      </c>
      <c r="C358" s="664" t="s">
        <v>2339</v>
      </c>
      <c r="D358" s="647">
        <v>428052.38692049158</v>
      </c>
    </row>
    <row r="359" spans="1:4" ht="16.5" thickTop="1" thickBot="1">
      <c r="A359" s="663" t="s">
        <v>718</v>
      </c>
      <c r="B359" s="663" t="s">
        <v>144</v>
      </c>
      <c r="C359" s="664" t="s">
        <v>719</v>
      </c>
      <c r="D359" s="647">
        <v>131663.68527225021</v>
      </c>
    </row>
    <row r="360" spans="1:4" ht="16.5" thickTop="1" thickBot="1">
      <c r="A360" s="663" t="s">
        <v>720</v>
      </c>
      <c r="B360" s="663" t="s">
        <v>144</v>
      </c>
      <c r="C360" s="664" t="s">
        <v>721</v>
      </c>
      <c r="D360" s="647">
        <v>138568.00315150851</v>
      </c>
    </row>
    <row r="361" spans="1:4" ht="16.5" thickTop="1" thickBot="1">
      <c r="A361" s="663" t="s">
        <v>722</v>
      </c>
      <c r="B361" s="663" t="s">
        <v>144</v>
      </c>
      <c r="C361" s="664" t="s">
        <v>723</v>
      </c>
      <c r="D361" s="647">
        <v>215596.18520569036</v>
      </c>
    </row>
    <row r="362" spans="1:4" ht="16.5" thickTop="1" thickBot="1">
      <c r="A362" s="663" t="s">
        <v>724</v>
      </c>
      <c r="B362" s="663" t="s">
        <v>144</v>
      </c>
      <c r="C362" s="664" t="s">
        <v>725</v>
      </c>
      <c r="D362" s="647">
        <v>294224.00105424033</v>
      </c>
    </row>
    <row r="363" spans="1:4" ht="16.5" thickTop="1" thickBot="1">
      <c r="A363" s="663" t="s">
        <v>726</v>
      </c>
      <c r="B363" s="663" t="s">
        <v>144</v>
      </c>
      <c r="C363" s="664" t="s">
        <v>2340</v>
      </c>
      <c r="D363" s="647">
        <v>189055.83761156915</v>
      </c>
    </row>
    <row r="364" spans="1:4" ht="16.5" thickTop="1" thickBot="1">
      <c r="A364" s="663" t="s">
        <v>738</v>
      </c>
      <c r="B364" s="663" t="s">
        <v>144</v>
      </c>
      <c r="C364" s="664" t="s">
        <v>2341</v>
      </c>
      <c r="D364" s="647">
        <v>173863.21685655182</v>
      </c>
    </row>
    <row r="365" spans="1:4" ht="16.5" thickTop="1" thickBot="1">
      <c r="A365" s="663" t="s">
        <v>727</v>
      </c>
      <c r="B365" s="663" t="s">
        <v>144</v>
      </c>
      <c r="C365" s="664" t="s">
        <v>728</v>
      </c>
      <c r="D365" s="647">
        <v>97460.381207595434</v>
      </c>
    </row>
    <row r="366" spans="1:4" ht="16.5" thickTop="1" thickBot="1">
      <c r="A366" s="663" t="s">
        <v>729</v>
      </c>
      <c r="B366" s="663" t="s">
        <v>144</v>
      </c>
      <c r="C366" s="664" t="s">
        <v>1932</v>
      </c>
      <c r="D366" s="647">
        <v>74337.05732642849</v>
      </c>
    </row>
    <row r="367" spans="1:4" ht="16.5" thickTop="1" thickBot="1">
      <c r="A367" s="663" t="s">
        <v>730</v>
      </c>
      <c r="B367" s="663" t="s">
        <v>92</v>
      </c>
      <c r="C367" s="664" t="s">
        <v>2342</v>
      </c>
      <c r="D367" s="647">
        <v>35931.417534674896</v>
      </c>
    </row>
    <row r="368" spans="1:4" ht="16.5" thickTop="1" thickBot="1">
      <c r="A368" s="663" t="s">
        <v>732</v>
      </c>
      <c r="B368" s="663" t="s">
        <v>92</v>
      </c>
      <c r="C368" s="664" t="s">
        <v>733</v>
      </c>
      <c r="D368" s="647">
        <v>3771.5075655760706</v>
      </c>
    </row>
    <row r="369" spans="1:4" ht="16.5" thickTop="1" thickBot="1">
      <c r="A369" s="663" t="s">
        <v>731</v>
      </c>
      <c r="B369" s="663" t="s">
        <v>92</v>
      </c>
      <c r="C369" s="664" t="s">
        <v>2343</v>
      </c>
      <c r="D369" s="647">
        <v>521.14269706780374</v>
      </c>
    </row>
    <row r="370" spans="1:4" ht="16.5" thickTop="1" thickBot="1">
      <c r="A370" s="663" t="s">
        <v>734</v>
      </c>
      <c r="B370" s="663" t="s">
        <v>92</v>
      </c>
      <c r="C370" s="664" t="s">
        <v>735</v>
      </c>
      <c r="D370" s="647">
        <v>59901.22007400341</v>
      </c>
    </row>
    <row r="371" spans="1:4" ht="16.5" thickTop="1" thickBot="1">
      <c r="A371" s="663" t="s">
        <v>741</v>
      </c>
      <c r="B371" s="663" t="s">
        <v>92</v>
      </c>
      <c r="C371" s="664" t="s">
        <v>1934</v>
      </c>
      <c r="D371" s="647">
        <v>44107.635286628043</v>
      </c>
    </row>
    <row r="372" spans="1:4" ht="16.5" thickTop="1" thickBot="1">
      <c r="A372" s="663" t="s">
        <v>739</v>
      </c>
      <c r="B372" s="663" t="s">
        <v>377</v>
      </c>
      <c r="C372" s="664" t="s">
        <v>740</v>
      </c>
      <c r="D372" s="647">
        <v>4593.5078230049858</v>
      </c>
    </row>
    <row r="373" spans="1:4" ht="16.5" thickTop="1" thickBot="1">
      <c r="A373" s="192"/>
      <c r="B373" s="192"/>
      <c r="C373" s="197"/>
      <c r="D373" s="646"/>
    </row>
    <row r="374" spans="1:4" ht="15.7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row r="388" spans="4:4">
      <c r="D388"/>
    </row>
    <row r="389" spans="4:4">
      <c r="D389"/>
    </row>
    <row r="390" spans="4:4">
      <c r="D390"/>
    </row>
    <row r="391" spans="4:4">
      <c r="D391"/>
    </row>
    <row r="392" spans="4:4">
      <c r="D392"/>
    </row>
    <row r="393" spans="4:4">
      <c r="D393"/>
    </row>
    <row r="394" spans="4:4">
      <c r="D394"/>
    </row>
    <row r="395" spans="4:4">
      <c r="D395"/>
    </row>
    <row r="396" spans="4:4">
      <c r="D396"/>
    </row>
    <row r="397" spans="4:4">
      <c r="D397"/>
    </row>
    <row r="398" spans="4:4">
      <c r="D398"/>
    </row>
    <row r="399" spans="4:4">
      <c r="D399"/>
    </row>
    <row r="400" spans="4:4">
      <c r="D400"/>
    </row>
    <row r="401" spans="4:4">
      <c r="D401"/>
    </row>
    <row r="402" spans="4:4">
      <c r="D402"/>
    </row>
    <row r="403" spans="4:4">
      <c r="D403"/>
    </row>
    <row r="404" spans="4:4">
      <c r="D404"/>
    </row>
    <row r="405" spans="4:4">
      <c r="D405"/>
    </row>
    <row r="406" spans="4:4">
      <c r="D406"/>
    </row>
    <row r="407" spans="4:4">
      <c r="D407"/>
    </row>
    <row r="408" spans="4:4">
      <c r="D408"/>
    </row>
    <row r="409" spans="4:4">
      <c r="D409"/>
    </row>
    <row r="410" spans="4:4">
      <c r="D410"/>
    </row>
    <row r="411" spans="4:4">
      <c r="D411"/>
    </row>
    <row r="412" spans="4:4">
      <c r="D412"/>
    </row>
    <row r="413" spans="4:4">
      <c r="D413"/>
    </row>
    <row r="414" spans="4:4">
      <c r="D414"/>
    </row>
    <row r="415" spans="4:4">
      <c r="D415"/>
    </row>
    <row r="416" spans="4:4">
      <c r="D416"/>
    </row>
    <row r="417" spans="4:4">
      <c r="D417"/>
    </row>
    <row r="418" spans="4:4">
      <c r="D418"/>
    </row>
    <row r="419" spans="4:4">
      <c r="D419"/>
    </row>
    <row r="420" spans="4:4">
      <c r="D420"/>
    </row>
    <row r="421" spans="4:4">
      <c r="D421"/>
    </row>
    <row r="422" spans="4:4">
      <c r="D422"/>
    </row>
    <row r="423" spans="4:4">
      <c r="D423"/>
    </row>
    <row r="424" spans="4:4">
      <c r="D424"/>
    </row>
    <row r="425" spans="4:4">
      <c r="D425"/>
    </row>
    <row r="426" spans="4:4">
      <c r="D426"/>
    </row>
    <row r="427" spans="4:4">
      <c r="D427"/>
    </row>
    <row r="428" spans="4:4">
      <c r="D428"/>
    </row>
    <row r="429" spans="4:4">
      <c r="D429"/>
    </row>
    <row r="430" spans="4:4">
      <c r="D430"/>
    </row>
    <row r="431" spans="4:4">
      <c r="D431"/>
    </row>
    <row r="432" spans="4:4">
      <c r="D432"/>
    </row>
    <row r="433" spans="4:4">
      <c r="D433"/>
    </row>
    <row r="434" spans="4:4">
      <c r="D434"/>
    </row>
    <row r="435" spans="4:4">
      <c r="D435"/>
    </row>
    <row r="436" spans="4:4">
      <c r="D436"/>
    </row>
    <row r="437" spans="4:4">
      <c r="D437"/>
    </row>
    <row r="438" spans="4:4">
      <c r="D438"/>
    </row>
    <row r="439" spans="4:4">
      <c r="D439"/>
    </row>
    <row r="440" spans="4:4">
      <c r="D440"/>
    </row>
    <row r="441" spans="4:4">
      <c r="D441"/>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8" style="157" customWidth="1"/>
    <col min="2" max="2" width="9.140625" customWidth="1"/>
    <col min="3" max="3" width="101.5703125" customWidth="1"/>
    <col min="4" max="4" width="17.710937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1300.8769506995866</v>
      </c>
    </row>
    <row r="7" spans="1:5" ht="30" customHeight="1" thickTop="1" thickBot="1">
      <c r="A7" s="200" t="s">
        <v>1352</v>
      </c>
      <c r="B7" s="100" t="s">
        <v>339</v>
      </c>
      <c r="C7" s="102" t="s">
        <v>2025</v>
      </c>
      <c r="D7" s="649">
        <v>1300.8769506995866</v>
      </c>
      <c r="E7" s="103"/>
    </row>
    <row r="8" spans="1:5" ht="30" customHeight="1" thickTop="1" thickBot="1">
      <c r="A8" s="200" t="s">
        <v>1364</v>
      </c>
      <c r="B8" s="100" t="s">
        <v>339</v>
      </c>
      <c r="C8" s="102" t="s">
        <v>2027</v>
      </c>
      <c r="D8" s="649">
        <v>1300.8769506995866</v>
      </c>
    </row>
    <row r="9" spans="1:5" ht="30" customHeight="1" thickTop="1" thickBot="1">
      <c r="A9" s="200" t="s">
        <v>1225</v>
      </c>
      <c r="B9" s="100" t="s">
        <v>1223</v>
      </c>
      <c r="C9" s="102" t="s">
        <v>1226</v>
      </c>
      <c r="D9" s="649">
        <v>1300.8769506995866</v>
      </c>
    </row>
    <row r="10" spans="1:5" ht="30" customHeight="1" thickTop="1" thickBot="1">
      <c r="A10" s="200" t="s">
        <v>1388</v>
      </c>
      <c r="B10" s="100" t="s">
        <v>339</v>
      </c>
      <c r="C10" s="102" t="s">
        <v>1389</v>
      </c>
      <c r="D10" s="649">
        <v>1300.8769506995866</v>
      </c>
    </row>
    <row r="11" spans="1:5" ht="30" customHeight="1" thickTop="1" thickBot="1">
      <c r="A11" s="200" t="s">
        <v>1329</v>
      </c>
      <c r="B11" s="100" t="s">
        <v>339</v>
      </c>
      <c r="C11" s="102" t="s">
        <v>1330</v>
      </c>
      <c r="D11" s="649">
        <v>1300.8769506995866</v>
      </c>
    </row>
    <row r="12" spans="1:5" ht="30" customHeight="1" thickTop="1" thickBot="1">
      <c r="A12" s="200" t="s">
        <v>1331</v>
      </c>
      <c r="B12" s="100" t="s">
        <v>339</v>
      </c>
      <c r="C12" s="102" t="s">
        <v>1332</v>
      </c>
      <c r="D12" s="649">
        <v>1300.8769506995866</v>
      </c>
    </row>
    <row r="13" spans="1:5" ht="30" customHeight="1" thickTop="1" thickBot="1">
      <c r="A13" s="200" t="s">
        <v>1333</v>
      </c>
      <c r="B13" s="100" t="s">
        <v>339</v>
      </c>
      <c r="C13" s="102" t="s">
        <v>1334</v>
      </c>
      <c r="D13" s="649">
        <v>1300.8769506995866</v>
      </c>
    </row>
    <row r="14" spans="1:5" ht="30" customHeight="1" thickTop="1" thickBot="1">
      <c r="A14" s="200" t="s">
        <v>1335</v>
      </c>
      <c r="B14" s="100" t="s">
        <v>339</v>
      </c>
      <c r="C14" s="102" t="s">
        <v>1336</v>
      </c>
      <c r="D14" s="649">
        <v>1300.8769506995866</v>
      </c>
    </row>
    <row r="15" spans="1:5" ht="30" customHeight="1" thickTop="1" thickBot="1">
      <c r="A15" s="200" t="s">
        <v>1317</v>
      </c>
      <c r="B15" s="100" t="s">
        <v>339</v>
      </c>
      <c r="C15" s="102" t="s">
        <v>1860</v>
      </c>
      <c r="D15" s="649">
        <v>1300.8769506995866</v>
      </c>
    </row>
    <row r="16" spans="1:5" ht="30" customHeight="1" thickTop="1" thickBot="1">
      <c r="A16" s="200" t="s">
        <v>1227</v>
      </c>
      <c r="B16" s="100" t="s">
        <v>339</v>
      </c>
      <c r="C16" s="102" t="s">
        <v>1228</v>
      </c>
      <c r="D16" s="649">
        <v>1300.8769506995866</v>
      </c>
    </row>
    <row r="17" spans="1:4" ht="30" customHeight="1" thickTop="1" thickBot="1">
      <c r="A17" s="200" t="s">
        <v>1229</v>
      </c>
      <c r="B17" s="100" t="s">
        <v>339</v>
      </c>
      <c r="C17" s="102" t="s">
        <v>1230</v>
      </c>
      <c r="D17" s="649">
        <v>1300.8769506995866</v>
      </c>
    </row>
    <row r="18" spans="1:4" ht="30" customHeight="1" thickTop="1" thickBot="1">
      <c r="A18" s="200" t="s">
        <v>1231</v>
      </c>
      <c r="B18" s="100" t="s">
        <v>339</v>
      </c>
      <c r="C18" s="102" t="s">
        <v>1232</v>
      </c>
      <c r="D18" s="649">
        <v>1300.8769506995866</v>
      </c>
    </row>
    <row r="19" spans="1:4" ht="30" customHeight="1" thickTop="1" thickBot="1">
      <c r="A19" s="200" t="s">
        <v>1235</v>
      </c>
      <c r="B19" s="100" t="s">
        <v>339</v>
      </c>
      <c r="C19" s="102" t="s">
        <v>1236</v>
      </c>
      <c r="D19" s="649">
        <v>1300.8769506995866</v>
      </c>
    </row>
    <row r="20" spans="1:4" ht="30" customHeight="1" thickTop="1" thickBot="1">
      <c r="A20" s="200" t="s">
        <v>1407</v>
      </c>
      <c r="B20" s="100" t="s">
        <v>339</v>
      </c>
      <c r="C20" s="102" t="s">
        <v>1869</v>
      </c>
      <c r="D20" s="649">
        <v>1300.8769506995866</v>
      </c>
    </row>
    <row r="21" spans="1:4" ht="30" customHeight="1" thickTop="1" thickBot="1">
      <c r="A21" s="200" t="s">
        <v>1239</v>
      </c>
      <c r="B21" s="100" t="s">
        <v>339</v>
      </c>
      <c r="C21" s="102" t="s">
        <v>1240</v>
      </c>
      <c r="D21" s="649">
        <v>1300.8769506995866</v>
      </c>
    </row>
    <row r="22" spans="1:4" ht="30" customHeight="1" thickTop="1" thickBot="1">
      <c r="A22" s="200" t="s">
        <v>1390</v>
      </c>
      <c r="B22" s="100" t="s">
        <v>339</v>
      </c>
      <c r="C22" s="102" t="s">
        <v>1391</v>
      </c>
      <c r="D22" s="649">
        <v>1300.8769506995866</v>
      </c>
    </row>
    <row r="23" spans="1:4" ht="30" customHeight="1" thickTop="1" thickBot="1">
      <c r="A23" s="200" t="s">
        <v>1247</v>
      </c>
      <c r="B23" s="100" t="s">
        <v>339</v>
      </c>
      <c r="C23" s="102" t="s">
        <v>1248</v>
      </c>
      <c r="D23" s="649">
        <v>1300.8769506995866</v>
      </c>
    </row>
    <row r="24" spans="1:4" ht="30" customHeight="1" thickTop="1" thickBot="1">
      <c r="A24" s="200" t="s">
        <v>1269</v>
      </c>
      <c r="B24" s="100" t="s">
        <v>339</v>
      </c>
      <c r="C24" s="102" t="s">
        <v>1270</v>
      </c>
      <c r="D24" s="649">
        <v>1300.8769506995866</v>
      </c>
    </row>
    <row r="25" spans="1:4" ht="30" customHeight="1" thickTop="1" thickBot="1">
      <c r="A25" s="200" t="s">
        <v>1241</v>
      </c>
      <c r="B25" s="100" t="s">
        <v>339</v>
      </c>
      <c r="C25" s="102" t="s">
        <v>1242</v>
      </c>
      <c r="D25" s="649">
        <v>1300.8769506995866</v>
      </c>
    </row>
    <row r="26" spans="1:4" ht="30" customHeight="1" thickTop="1" thickBot="1">
      <c r="A26" s="200" t="s">
        <v>1246</v>
      </c>
      <c r="B26" s="100" t="s">
        <v>339</v>
      </c>
      <c r="C26" s="102" t="s">
        <v>1242</v>
      </c>
      <c r="D26" s="649">
        <v>1300.8769506995866</v>
      </c>
    </row>
    <row r="27" spans="1:4" ht="30" customHeight="1" thickTop="1" thickBot="1">
      <c r="A27" s="200" t="s">
        <v>1303</v>
      </c>
      <c r="B27" s="100" t="s">
        <v>339</v>
      </c>
      <c r="C27" s="102" t="s">
        <v>1304</v>
      </c>
      <c r="D27" s="649">
        <v>1300.8769506995866</v>
      </c>
    </row>
    <row r="28" spans="1:4" ht="30" customHeight="1" thickTop="1" thickBot="1">
      <c r="A28" s="200" t="s">
        <v>1249</v>
      </c>
      <c r="B28" s="100" t="s">
        <v>339</v>
      </c>
      <c r="C28" s="102" t="s">
        <v>1250</v>
      </c>
      <c r="D28" s="649">
        <v>1300.8769506995866</v>
      </c>
    </row>
    <row r="29" spans="1:4" ht="30" customHeight="1" thickTop="1" thickBot="1">
      <c r="A29" s="200" t="s">
        <v>1254</v>
      </c>
      <c r="B29" s="100" t="s">
        <v>339</v>
      </c>
      <c r="C29" s="102" t="s">
        <v>1255</v>
      </c>
      <c r="D29" s="649">
        <v>1300.8769506995866</v>
      </c>
    </row>
    <row r="30" spans="1:4" ht="30" customHeight="1" thickTop="1" thickBot="1">
      <c r="A30" s="200" t="s">
        <v>1252</v>
      </c>
      <c r="B30" s="100" t="s">
        <v>339</v>
      </c>
      <c r="C30" s="102" t="s">
        <v>1253</v>
      </c>
      <c r="D30" s="649">
        <v>1300.8769506995866</v>
      </c>
    </row>
    <row r="31" spans="1:4" ht="30" customHeight="1" thickTop="1" thickBot="1">
      <c r="A31" s="200" t="s">
        <v>1267</v>
      </c>
      <c r="B31" s="100" t="s">
        <v>339</v>
      </c>
      <c r="C31" s="102" t="s">
        <v>1268</v>
      </c>
      <c r="D31" s="649">
        <v>1300.8769506995866</v>
      </c>
    </row>
    <row r="32" spans="1:4" ht="30" customHeight="1" thickTop="1" thickBot="1">
      <c r="A32" s="200" t="s">
        <v>1256</v>
      </c>
      <c r="B32" s="100" t="s">
        <v>339</v>
      </c>
      <c r="C32" s="102" t="s">
        <v>1257</v>
      </c>
      <c r="D32" s="649">
        <v>1300.8769506995866</v>
      </c>
    </row>
    <row r="33" spans="1:4" ht="30" customHeight="1" thickTop="1" thickBot="1">
      <c r="A33" s="200" t="s">
        <v>1272</v>
      </c>
      <c r="B33" s="100" t="s">
        <v>339</v>
      </c>
      <c r="C33" s="102" t="s">
        <v>1257</v>
      </c>
      <c r="D33" s="649">
        <v>1300.8769506995866</v>
      </c>
    </row>
    <row r="34" spans="1:4" ht="30" customHeight="1" thickTop="1" thickBot="1">
      <c r="A34" s="200" t="s">
        <v>1273</v>
      </c>
      <c r="B34" s="100" t="s">
        <v>339</v>
      </c>
      <c r="C34" s="102" t="s">
        <v>1274</v>
      </c>
      <c r="D34" s="649">
        <v>1300.8769506995866</v>
      </c>
    </row>
    <row r="35" spans="1:4" ht="30" customHeight="1" thickTop="1" thickBot="1">
      <c r="A35" s="200" t="s">
        <v>1323</v>
      </c>
      <c r="B35" s="100" t="s">
        <v>339</v>
      </c>
      <c r="C35" s="102" t="s">
        <v>1864</v>
      </c>
      <c r="D35" s="649">
        <v>1300.8769506995866</v>
      </c>
    </row>
    <row r="36" spans="1:4" ht="30" customHeight="1" thickTop="1" thickBot="1">
      <c r="A36" s="200" t="s">
        <v>1404</v>
      </c>
      <c r="B36" s="100" t="s">
        <v>339</v>
      </c>
      <c r="C36" s="102" t="s">
        <v>1405</v>
      </c>
      <c r="D36" s="649">
        <v>1300.8769506995866</v>
      </c>
    </row>
    <row r="37" spans="1:4" ht="30" customHeight="1" thickTop="1" thickBot="1">
      <c r="A37" s="200" t="s">
        <v>1385</v>
      </c>
      <c r="B37" s="100" t="s">
        <v>339</v>
      </c>
      <c r="C37" s="102" t="s">
        <v>1386</v>
      </c>
      <c r="D37" s="649">
        <v>1300.8769506995866</v>
      </c>
    </row>
    <row r="38" spans="1:4" ht="30" customHeight="1" thickTop="1" thickBot="1">
      <c r="A38" s="200" t="s">
        <v>1264</v>
      </c>
      <c r="B38" s="100" t="s">
        <v>339</v>
      </c>
      <c r="C38" s="102" t="s">
        <v>1265</v>
      </c>
      <c r="D38" s="649">
        <v>1300.8769506995866</v>
      </c>
    </row>
    <row r="39" spans="1:4" ht="30" customHeight="1" thickTop="1" thickBot="1">
      <c r="A39" s="200" t="s">
        <v>1221</v>
      </c>
      <c r="B39" s="100" t="s">
        <v>1223</v>
      </c>
      <c r="C39" s="102" t="s">
        <v>1280</v>
      </c>
      <c r="D39" s="649">
        <v>1300.8769506995866</v>
      </c>
    </row>
    <row r="40" spans="1:4" ht="30" customHeight="1" thickTop="1" thickBot="1">
      <c r="A40" s="200" t="s">
        <v>1261</v>
      </c>
      <c r="B40" s="100" t="s">
        <v>339</v>
      </c>
      <c r="C40" s="102" t="s">
        <v>1262</v>
      </c>
      <c r="D40" s="649">
        <v>1300.8769506995866</v>
      </c>
    </row>
    <row r="41" spans="1:4" ht="30" customHeight="1" thickTop="1" thickBot="1">
      <c r="A41" s="200" t="s">
        <v>1259</v>
      </c>
      <c r="B41" s="100" t="s">
        <v>339</v>
      </c>
      <c r="C41" s="102" t="s">
        <v>1260</v>
      </c>
      <c r="D41" s="649">
        <v>1300.8769506995866</v>
      </c>
    </row>
    <row r="42" spans="1:4" ht="30" customHeight="1" thickTop="1" thickBot="1">
      <c r="A42" s="200" t="s">
        <v>1392</v>
      </c>
      <c r="B42" s="100" t="s">
        <v>339</v>
      </c>
      <c r="C42" s="102" t="s">
        <v>1260</v>
      </c>
      <c r="D42" s="649">
        <v>1300.8769506995866</v>
      </c>
    </row>
    <row r="43" spans="1:4" ht="30" customHeight="1" thickTop="1" thickBot="1">
      <c r="A43" s="200" t="s">
        <v>1233</v>
      </c>
      <c r="B43" s="100" t="s">
        <v>339</v>
      </c>
      <c r="C43" s="102" t="s">
        <v>1234</v>
      </c>
      <c r="D43" s="649">
        <v>1300.8769506995866</v>
      </c>
    </row>
    <row r="44" spans="1:4" ht="30" customHeight="1" thickTop="1" thickBot="1">
      <c r="A44" s="200" t="s">
        <v>1387</v>
      </c>
      <c r="B44" s="100" t="s">
        <v>339</v>
      </c>
      <c r="C44" s="102" t="s">
        <v>1234</v>
      </c>
      <c r="D44" s="649">
        <v>1300.8769506995866</v>
      </c>
    </row>
    <row r="45" spans="1:4" ht="30" customHeight="1" thickTop="1" thickBot="1">
      <c r="A45" s="200" t="s">
        <v>1278</v>
      </c>
      <c r="B45" s="100" t="s">
        <v>339</v>
      </c>
      <c r="C45" s="102" t="s">
        <v>1279</v>
      </c>
      <c r="D45" s="649">
        <v>1300.8769506995866</v>
      </c>
    </row>
    <row r="46" spans="1:4" ht="30" customHeight="1" thickTop="1" thickBot="1">
      <c r="A46" s="200" t="s">
        <v>1287</v>
      </c>
      <c r="B46" s="100" t="s">
        <v>339</v>
      </c>
      <c r="C46" s="102" t="s">
        <v>1288</v>
      </c>
      <c r="D46" s="649">
        <v>1300.8769506995866</v>
      </c>
    </row>
    <row r="47" spans="1:4" ht="30" customHeight="1" thickTop="1" thickBot="1">
      <c r="A47" s="200" t="s">
        <v>1291</v>
      </c>
      <c r="B47" s="100" t="s">
        <v>339</v>
      </c>
      <c r="C47" s="102" t="s">
        <v>1292</v>
      </c>
      <c r="D47" s="649">
        <v>1300.8769506995866</v>
      </c>
    </row>
    <row r="48" spans="1:4" ht="30" customHeight="1" thickTop="1" thickBot="1">
      <c r="A48" s="200" t="s">
        <v>1283</v>
      </c>
      <c r="B48" s="100" t="s">
        <v>1223</v>
      </c>
      <c r="C48" s="102" t="s">
        <v>1284</v>
      </c>
      <c r="D48" s="649">
        <v>1300.8769506995866</v>
      </c>
    </row>
    <row r="49" spans="1:4" ht="30" customHeight="1" thickTop="1" thickBot="1">
      <c r="A49" s="200" t="s">
        <v>1281</v>
      </c>
      <c r="B49" s="100" t="s">
        <v>339</v>
      </c>
      <c r="C49" s="102" t="s">
        <v>1282</v>
      </c>
      <c r="D49" s="649">
        <v>1300.8769506995866</v>
      </c>
    </row>
    <row r="50" spans="1:4" ht="30" customHeight="1" thickTop="1" thickBot="1">
      <c r="A50" s="200" t="s">
        <v>1285</v>
      </c>
      <c r="B50" s="100" t="s">
        <v>339</v>
      </c>
      <c r="C50" s="102" t="s">
        <v>1286</v>
      </c>
      <c r="D50" s="649">
        <v>1300.8769506995866</v>
      </c>
    </row>
    <row r="51" spans="1:4" ht="30" customHeight="1" thickTop="1" thickBot="1">
      <c r="A51" s="200" t="s">
        <v>1314</v>
      </c>
      <c r="B51" s="100" t="s">
        <v>1306</v>
      </c>
      <c r="C51" s="102" t="s">
        <v>1315</v>
      </c>
      <c r="D51" s="649">
        <v>1300.8769506995866</v>
      </c>
    </row>
    <row r="52" spans="1:4" ht="30" customHeight="1" thickTop="1" thickBot="1">
      <c r="A52" s="200" t="s">
        <v>1316</v>
      </c>
      <c r="B52" s="100" t="s">
        <v>1306</v>
      </c>
      <c r="C52" s="102" t="s">
        <v>1315</v>
      </c>
      <c r="D52" s="649">
        <v>1300.8769506995866</v>
      </c>
    </row>
    <row r="53" spans="1:4" ht="30" customHeight="1" thickTop="1" thickBot="1">
      <c r="A53" s="200" t="s">
        <v>1289</v>
      </c>
      <c r="B53" s="100" t="s">
        <v>339</v>
      </c>
      <c r="C53" s="102" t="s">
        <v>1290</v>
      </c>
      <c r="D53" s="649">
        <v>1300.8769506995866</v>
      </c>
    </row>
    <row r="54" spans="1:4" ht="30" customHeight="1" thickTop="1" thickBot="1">
      <c r="A54" s="200" t="s">
        <v>1293</v>
      </c>
      <c r="B54" s="100" t="s">
        <v>339</v>
      </c>
      <c r="C54" s="102" t="s">
        <v>1294</v>
      </c>
      <c r="D54" s="649">
        <v>1300.8769506995866</v>
      </c>
    </row>
    <row r="55" spans="1:4" ht="30" customHeight="1" thickTop="1" thickBot="1">
      <c r="A55" s="200" t="s">
        <v>1378</v>
      </c>
      <c r="B55" s="100" t="s">
        <v>339</v>
      </c>
      <c r="C55" s="102" t="s">
        <v>2029</v>
      </c>
      <c r="D55" s="649">
        <v>1300.8769506995866</v>
      </c>
    </row>
    <row r="56" spans="1:4" ht="30" customHeight="1" thickTop="1" thickBot="1">
      <c r="A56" s="200" t="s">
        <v>1379</v>
      </c>
      <c r="B56" s="100" t="s">
        <v>339</v>
      </c>
      <c r="C56" s="102" t="s">
        <v>2030</v>
      </c>
      <c r="D56" s="649">
        <v>1300.8769506995866</v>
      </c>
    </row>
    <row r="57" spans="1:4" ht="30" customHeight="1" thickTop="1" thickBot="1">
      <c r="A57" s="200" t="s">
        <v>1380</v>
      </c>
      <c r="B57" s="100" t="s">
        <v>339</v>
      </c>
      <c r="C57" s="102" t="s">
        <v>2031</v>
      </c>
      <c r="D57" s="649">
        <v>1300.8769506995866</v>
      </c>
    </row>
    <row r="58" spans="1:4" ht="30" customHeight="1" thickTop="1" thickBot="1">
      <c r="A58" s="200" t="s">
        <v>1357</v>
      </c>
      <c r="B58" s="100" t="s">
        <v>339</v>
      </c>
      <c r="C58" s="102" t="s">
        <v>1867</v>
      </c>
      <c r="D58" s="649">
        <v>1300.8769506995866</v>
      </c>
    </row>
    <row r="59" spans="1:4" ht="30" customHeight="1" thickTop="1" thickBot="1">
      <c r="A59" s="200" t="s">
        <v>1295</v>
      </c>
      <c r="B59" s="100" t="s">
        <v>339</v>
      </c>
      <c r="C59" s="102" t="s">
        <v>1296</v>
      </c>
      <c r="D59" s="649">
        <v>1300.8769506995866</v>
      </c>
    </row>
    <row r="60" spans="1:4" ht="30" customHeight="1" thickTop="1" thickBot="1">
      <c r="A60" s="200" t="s">
        <v>1376</v>
      </c>
      <c r="B60" s="100" t="s">
        <v>339</v>
      </c>
      <c r="C60" s="102" t="s">
        <v>1377</v>
      </c>
      <c r="D60" s="649">
        <v>1300.8769506995866</v>
      </c>
    </row>
    <row r="61" spans="1:4" ht="30" customHeight="1" thickTop="1" thickBot="1">
      <c r="A61" s="200" t="s">
        <v>1362</v>
      </c>
      <c r="B61" s="100" t="s">
        <v>339</v>
      </c>
      <c r="C61" s="102" t="s">
        <v>1363</v>
      </c>
      <c r="D61" s="649">
        <v>1300.8769506995866</v>
      </c>
    </row>
    <row r="62" spans="1:4" ht="30" customHeight="1" thickTop="1" thickBot="1">
      <c r="A62" s="200" t="s">
        <v>1369</v>
      </c>
      <c r="B62" s="100" t="s">
        <v>339</v>
      </c>
      <c r="C62" s="102" t="s">
        <v>1370</v>
      </c>
      <c r="D62" s="649">
        <v>1300.8769506995866</v>
      </c>
    </row>
    <row r="63" spans="1:4" ht="30" customHeight="1" thickTop="1" thickBot="1">
      <c r="A63" s="200" t="s">
        <v>1373</v>
      </c>
      <c r="B63" s="100" t="s">
        <v>339</v>
      </c>
      <c r="C63" s="102" t="s">
        <v>1374</v>
      </c>
      <c r="D63" s="649">
        <v>1300.8769506995866</v>
      </c>
    </row>
    <row r="64" spans="1:4" ht="30" customHeight="1" thickTop="1" thickBot="1">
      <c r="A64" s="200" t="s">
        <v>1360</v>
      </c>
      <c r="B64" s="100" t="s">
        <v>339</v>
      </c>
      <c r="C64" s="102" t="s">
        <v>1361</v>
      </c>
      <c r="D64" s="649">
        <v>1300.8769506995866</v>
      </c>
    </row>
    <row r="65" spans="1:4" ht="30" customHeight="1" thickTop="1" thickBot="1">
      <c r="A65" s="200" t="s">
        <v>1297</v>
      </c>
      <c r="B65" s="100" t="s">
        <v>339</v>
      </c>
      <c r="C65" s="102" t="s">
        <v>1298</v>
      </c>
      <c r="D65" s="649">
        <v>1300.8769506995866</v>
      </c>
    </row>
    <row r="66" spans="1:4" ht="30" customHeight="1" thickTop="1" thickBot="1">
      <c r="A66" s="200" t="s">
        <v>1367</v>
      </c>
      <c r="B66" s="100" t="s">
        <v>339</v>
      </c>
      <c r="C66" s="102" t="s">
        <v>1368</v>
      </c>
      <c r="D66" s="649">
        <v>1300.8769506995866</v>
      </c>
    </row>
    <row r="67" spans="1:4" ht="30" customHeight="1" thickTop="1" thickBot="1">
      <c r="A67" s="200" t="s">
        <v>1371</v>
      </c>
      <c r="B67" s="100" t="s">
        <v>339</v>
      </c>
      <c r="C67" s="102" t="s">
        <v>1372</v>
      </c>
      <c r="D67" s="649">
        <v>1300.8769506995866</v>
      </c>
    </row>
    <row r="68" spans="1:4" ht="30" customHeight="1" thickTop="1" thickBot="1">
      <c r="A68" s="200" t="s">
        <v>1343</v>
      </c>
      <c r="B68" s="100" t="s">
        <v>339</v>
      </c>
      <c r="C68" s="102" t="s">
        <v>1344</v>
      </c>
      <c r="D68" s="649">
        <v>1300.8769506995866</v>
      </c>
    </row>
    <row r="69" spans="1:4" ht="30" customHeight="1" thickTop="1" thickBot="1">
      <c r="A69" s="200" t="s">
        <v>1383</v>
      </c>
      <c r="B69" s="100" t="s">
        <v>339</v>
      </c>
      <c r="C69" s="102" t="s">
        <v>2033</v>
      </c>
      <c r="D69" s="649">
        <v>1300.8769506995866</v>
      </c>
    </row>
    <row r="70" spans="1:4" ht="30" customHeight="1" thickTop="1" thickBot="1">
      <c r="A70" s="200" t="s">
        <v>1384</v>
      </c>
      <c r="B70" s="100" t="s">
        <v>339</v>
      </c>
      <c r="C70" s="102" t="s">
        <v>2034</v>
      </c>
      <c r="D70" s="649">
        <v>1300.8769506995866</v>
      </c>
    </row>
    <row r="71" spans="1:4" ht="30" customHeight="1" thickTop="1" thickBot="1">
      <c r="A71" s="200" t="s">
        <v>1381</v>
      </c>
      <c r="B71" s="100" t="s">
        <v>339</v>
      </c>
      <c r="C71" s="102" t="s">
        <v>2035</v>
      </c>
      <c r="D71" s="649">
        <v>1300.8769506995866</v>
      </c>
    </row>
    <row r="72" spans="1:4" ht="30" customHeight="1" thickTop="1" thickBot="1">
      <c r="A72" s="200" t="s">
        <v>1382</v>
      </c>
      <c r="B72" s="100" t="s">
        <v>339</v>
      </c>
      <c r="C72" s="102" t="s">
        <v>2036</v>
      </c>
      <c r="D72" s="649">
        <v>1300.8769506995866</v>
      </c>
    </row>
    <row r="73" spans="1:4" ht="30" customHeight="1" thickTop="1" thickBot="1">
      <c r="A73" s="200" t="s">
        <v>1350</v>
      </c>
      <c r="B73" s="100" t="s">
        <v>339</v>
      </c>
      <c r="C73" s="102" t="s">
        <v>1351</v>
      </c>
      <c r="D73" s="649">
        <v>1300.8769506995866</v>
      </c>
    </row>
    <row r="74" spans="1:4" ht="30" customHeight="1" thickTop="1" thickBot="1">
      <c r="A74" s="200" t="s">
        <v>1349</v>
      </c>
      <c r="B74" s="100" t="s">
        <v>339</v>
      </c>
      <c r="C74" s="102" t="s">
        <v>1866</v>
      </c>
      <c r="D74" s="649">
        <v>1300.8769506995866</v>
      </c>
    </row>
    <row r="75" spans="1:4" ht="30" customHeight="1" thickTop="1" thickBot="1">
      <c r="A75" s="200" t="s">
        <v>1347</v>
      </c>
      <c r="B75" s="100" t="s">
        <v>339</v>
      </c>
      <c r="C75" s="102" t="s">
        <v>1348</v>
      </c>
      <c r="D75" s="649">
        <v>1300.8769506995866</v>
      </c>
    </row>
    <row r="76" spans="1:4" ht="30" customHeight="1" thickTop="1" thickBot="1">
      <c r="A76" s="200" t="s">
        <v>1375</v>
      </c>
      <c r="B76" s="100" t="s">
        <v>339</v>
      </c>
      <c r="C76" s="102" t="s">
        <v>2028</v>
      </c>
      <c r="D76" s="649">
        <v>1300.8769506995866</v>
      </c>
    </row>
    <row r="77" spans="1:4" ht="30" customHeight="1" thickTop="1" thickBot="1">
      <c r="A77" s="200" t="s">
        <v>1353</v>
      </c>
      <c r="B77" s="100" t="s">
        <v>339</v>
      </c>
      <c r="C77" s="102" t="s">
        <v>1354</v>
      </c>
      <c r="D77" s="649">
        <v>1300.8769506995866</v>
      </c>
    </row>
    <row r="78" spans="1:4" ht="30" customHeight="1" thickTop="1" thickBot="1">
      <c r="A78" s="200" t="s">
        <v>1355</v>
      </c>
      <c r="B78" s="100" t="s">
        <v>339</v>
      </c>
      <c r="C78" s="102" t="s">
        <v>1356</v>
      </c>
      <c r="D78" s="649">
        <v>1300.8769506995866</v>
      </c>
    </row>
    <row r="79" spans="1:4" ht="30" customHeight="1" thickTop="1" thickBot="1">
      <c r="A79" s="200" t="s">
        <v>1358</v>
      </c>
      <c r="B79" s="100" t="s">
        <v>339</v>
      </c>
      <c r="C79" s="102" t="s">
        <v>1359</v>
      </c>
      <c r="D79" s="649">
        <v>1300.8769506995866</v>
      </c>
    </row>
    <row r="80" spans="1:4" ht="30" customHeight="1" thickTop="1" thickBot="1">
      <c r="A80" s="200" t="s">
        <v>1337</v>
      </c>
      <c r="B80" s="100" t="s">
        <v>339</v>
      </c>
      <c r="C80" s="102" t="s">
        <v>1338</v>
      </c>
      <c r="D80" s="649">
        <v>1300.8769506995866</v>
      </c>
    </row>
    <row r="81" spans="1:4" ht="30" customHeight="1" thickTop="1" thickBot="1">
      <c r="A81" s="200" t="s">
        <v>1341</v>
      </c>
      <c r="B81" s="100" t="s">
        <v>339</v>
      </c>
      <c r="C81" s="102" t="s">
        <v>1342</v>
      </c>
      <c r="D81" s="649">
        <v>1300.8769506995866</v>
      </c>
    </row>
    <row r="82" spans="1:4" ht="30" customHeight="1" thickTop="1" thickBot="1">
      <c r="A82" s="200" t="s">
        <v>1345</v>
      </c>
      <c r="B82" s="100" t="s">
        <v>339</v>
      </c>
      <c r="C82" s="102" t="s">
        <v>1346</v>
      </c>
      <c r="D82" s="649">
        <v>1300.8769506995866</v>
      </c>
    </row>
    <row r="83" spans="1:4" ht="30" customHeight="1" thickTop="1" thickBot="1">
      <c r="A83" s="200" t="s">
        <v>1339</v>
      </c>
      <c r="B83" s="100" t="s">
        <v>339</v>
      </c>
      <c r="C83" s="102" t="s">
        <v>1340</v>
      </c>
      <c r="D83" s="649">
        <v>1300.8769506995866</v>
      </c>
    </row>
    <row r="84" spans="1:4" ht="30" customHeight="1" thickTop="1" thickBot="1">
      <c r="A84" s="200" t="s">
        <v>1305</v>
      </c>
      <c r="B84" s="100" t="s">
        <v>339</v>
      </c>
      <c r="C84" s="102" t="s">
        <v>1307</v>
      </c>
      <c r="D84" s="649">
        <v>1300.8769506995866</v>
      </c>
    </row>
    <row r="85" spans="1:4" ht="30" customHeight="1" thickTop="1" thickBot="1">
      <c r="A85" s="200" t="s">
        <v>1308</v>
      </c>
      <c r="B85" s="100" t="s">
        <v>339</v>
      </c>
      <c r="C85" s="102" t="s">
        <v>1859</v>
      </c>
      <c r="D85" s="649">
        <v>1300.8769506995866</v>
      </c>
    </row>
    <row r="86" spans="1:4" ht="30" customHeight="1" thickTop="1" thickBot="1">
      <c r="A86" s="200" t="s">
        <v>1309</v>
      </c>
      <c r="B86" s="100" t="s">
        <v>1306</v>
      </c>
      <c r="C86" s="102" t="s">
        <v>1310</v>
      </c>
      <c r="D86" s="649">
        <v>1300.8769506995866</v>
      </c>
    </row>
    <row r="87" spans="1:4" ht="30" customHeight="1" thickTop="1" thickBot="1">
      <c r="A87" s="200" t="s">
        <v>1311</v>
      </c>
      <c r="B87" s="100" t="s">
        <v>339</v>
      </c>
      <c r="C87" s="102" t="s">
        <v>1312</v>
      </c>
      <c r="D87" s="649">
        <v>1300.8769506995866</v>
      </c>
    </row>
    <row r="88" spans="1:4" ht="30" customHeight="1" thickTop="1" thickBot="1">
      <c r="A88" s="200" t="s">
        <v>1313</v>
      </c>
      <c r="B88" s="100" t="s">
        <v>339</v>
      </c>
      <c r="C88" s="102" t="s">
        <v>1312</v>
      </c>
      <c r="D88" s="649">
        <v>1300.8769506995866</v>
      </c>
    </row>
    <row r="89" spans="1:4" ht="30" customHeight="1" thickTop="1" thickBot="1">
      <c r="A89" s="200" t="s">
        <v>1243</v>
      </c>
      <c r="B89" s="100" t="s">
        <v>339</v>
      </c>
      <c r="C89" s="102" t="s">
        <v>1852</v>
      </c>
      <c r="D89" s="649">
        <v>1300.8769506995866</v>
      </c>
    </row>
    <row r="90" spans="1:4" ht="30" customHeight="1" thickTop="1" thickBot="1">
      <c r="A90" s="200" t="s">
        <v>1365</v>
      </c>
      <c r="B90" s="100" t="s">
        <v>339</v>
      </c>
      <c r="C90" s="102" t="s">
        <v>1366</v>
      </c>
      <c r="D90" s="649">
        <v>1300.8769506995866</v>
      </c>
    </row>
    <row r="91" spans="1:4" ht="30" customHeight="1" thickTop="1" thickBot="1">
      <c r="A91" s="200" t="s">
        <v>1244</v>
      </c>
      <c r="B91" s="100" t="s">
        <v>339</v>
      </c>
      <c r="C91" s="102" t="s">
        <v>1245</v>
      </c>
      <c r="D91" s="649">
        <v>1300.8769506995866</v>
      </c>
    </row>
    <row r="92" spans="1:4" ht="30" customHeight="1" thickTop="1" thickBot="1">
      <c r="A92" s="200" t="s">
        <v>1277</v>
      </c>
      <c r="B92" s="100" t="s">
        <v>339</v>
      </c>
      <c r="C92" s="102" t="s">
        <v>1858</v>
      </c>
      <c r="D92" s="649">
        <v>1300.8769506995866</v>
      </c>
    </row>
    <row r="93" spans="1:4" ht="30" customHeight="1" thickTop="1" thickBot="1">
      <c r="A93" s="200" t="s">
        <v>1408</v>
      </c>
      <c r="B93" s="100" t="s">
        <v>1406</v>
      </c>
      <c r="C93" s="102" t="s">
        <v>1870</v>
      </c>
      <c r="D93" s="649">
        <v>62.11419300343038</v>
      </c>
    </row>
    <row r="94" spans="1:4" ht="30" customHeight="1" thickTop="1" thickBot="1">
      <c r="A94" s="200" t="s">
        <v>1399</v>
      </c>
      <c r="B94" s="100" t="s">
        <v>92</v>
      </c>
      <c r="C94" s="102" t="s">
        <v>1868</v>
      </c>
      <c r="D94" s="649">
        <v>401315.51725771517</v>
      </c>
    </row>
    <row r="95" spans="1:4" ht="30" customHeight="1" thickTop="1" thickBot="1">
      <c r="A95" s="200" t="s">
        <v>1222</v>
      </c>
      <c r="B95" s="100" t="s">
        <v>1223</v>
      </c>
      <c r="C95" s="102" t="s">
        <v>1224</v>
      </c>
      <c r="D95" s="649">
        <v>0.45429277394783563</v>
      </c>
    </row>
    <row r="96" spans="1:4" ht="30" customHeight="1" thickTop="1" thickBot="1">
      <c r="A96" s="200" t="s">
        <v>1631</v>
      </c>
      <c r="B96" s="100" t="s">
        <v>339</v>
      </c>
      <c r="C96" s="102" t="s">
        <v>1851</v>
      </c>
      <c r="D96" s="649">
        <v>1260.4897442247855</v>
      </c>
    </row>
    <row r="97" spans="1:4" ht="30" customHeight="1" thickTop="1" thickBot="1">
      <c r="A97" s="200" t="s">
        <v>1412</v>
      </c>
      <c r="B97" s="100" t="s">
        <v>339</v>
      </c>
      <c r="C97" s="102" t="s">
        <v>1411</v>
      </c>
      <c r="D97" s="649">
        <v>1282.9793658294759</v>
      </c>
    </row>
    <row r="98" spans="1:4" ht="30" customHeight="1" thickTop="1" thickBot="1">
      <c r="A98" s="200" t="s">
        <v>1237</v>
      </c>
      <c r="B98" s="100" t="s">
        <v>92</v>
      </c>
      <c r="C98" s="102" t="s">
        <v>1238</v>
      </c>
      <c r="D98" s="649">
        <v>23937.524862287511</v>
      </c>
    </row>
    <row r="99" spans="1:4" ht="30" customHeight="1" thickTop="1" thickBot="1">
      <c r="A99" s="200" t="s">
        <v>1251</v>
      </c>
      <c r="B99" s="100" t="s">
        <v>339</v>
      </c>
      <c r="C99" s="102" t="s">
        <v>1853</v>
      </c>
      <c r="D99" s="649">
        <v>1317.2492654175751</v>
      </c>
    </row>
    <row r="100" spans="1:4" ht="30" customHeight="1" thickTop="1" thickBot="1">
      <c r="A100" s="200" t="s">
        <v>1320</v>
      </c>
      <c r="B100" s="100" t="s">
        <v>1306</v>
      </c>
      <c r="C100" s="102" t="s">
        <v>1863</v>
      </c>
      <c r="D100" s="649">
        <v>1363.2994429890839</v>
      </c>
    </row>
    <row r="101" spans="1:4" ht="30" customHeight="1" thickTop="1" thickBot="1">
      <c r="A101" s="200" t="s">
        <v>1393</v>
      </c>
      <c r="B101" s="100" t="s">
        <v>339</v>
      </c>
      <c r="C101" s="102" t="s">
        <v>1394</v>
      </c>
      <c r="D101" s="649">
        <v>5727.3569686611318</v>
      </c>
    </row>
    <row r="102" spans="1:4" ht="30" customHeight="1" thickTop="1" thickBot="1">
      <c r="A102" s="200" t="s">
        <v>1395</v>
      </c>
      <c r="B102" s="100" t="s">
        <v>141</v>
      </c>
      <c r="C102" s="102" t="s">
        <v>1396</v>
      </c>
      <c r="D102" s="649">
        <v>140142.47062808447</v>
      </c>
    </row>
    <row r="103" spans="1:4" ht="30" customHeight="1" thickTop="1" thickBot="1">
      <c r="A103" s="200" t="s">
        <v>1327</v>
      </c>
      <c r="B103" s="100" t="s">
        <v>344</v>
      </c>
      <c r="C103" s="102" t="s">
        <v>1328</v>
      </c>
      <c r="D103" s="649">
        <v>0.68539799176199034</v>
      </c>
    </row>
    <row r="104" spans="1:4" ht="30" customHeight="1" thickTop="1" thickBot="1">
      <c r="A104" s="200" t="s">
        <v>1325</v>
      </c>
      <c r="B104" s="100" t="s">
        <v>344</v>
      </c>
      <c r="C104" s="102" t="s">
        <v>1326</v>
      </c>
      <c r="D104" s="649">
        <v>0.45429277394783563</v>
      </c>
    </row>
    <row r="105" spans="1:4" ht="30" customHeight="1" thickTop="1" thickBot="1">
      <c r="A105" s="200" t="s">
        <v>1275</v>
      </c>
      <c r="B105" s="100" t="s">
        <v>339</v>
      </c>
      <c r="C105" s="102" t="s">
        <v>1276</v>
      </c>
      <c r="D105" s="649">
        <v>2695.5417894764528</v>
      </c>
    </row>
    <row r="106" spans="1:4" ht="30" customHeight="1" thickTop="1" thickBot="1">
      <c r="A106" s="200" t="s">
        <v>1402</v>
      </c>
      <c r="B106" s="100" t="s">
        <v>92</v>
      </c>
      <c r="C106" s="102" t="s">
        <v>1403</v>
      </c>
      <c r="D106" s="649">
        <v>134113.11016930323</v>
      </c>
    </row>
    <row r="107" spans="1:4" ht="30" customHeight="1" thickTop="1" thickBot="1">
      <c r="A107" s="200" t="s">
        <v>1301</v>
      </c>
      <c r="B107" s="100" t="s">
        <v>339</v>
      </c>
      <c r="C107" s="102" t="s">
        <v>1302</v>
      </c>
      <c r="D107" s="649">
        <v>1466.1091417533826</v>
      </c>
    </row>
    <row r="108" spans="1:4" ht="30" customHeight="1" thickTop="1" thickBot="1">
      <c r="A108" s="200" t="s">
        <v>1263</v>
      </c>
      <c r="B108" s="100" t="s">
        <v>339</v>
      </c>
      <c r="C108" s="102" t="s">
        <v>1855</v>
      </c>
      <c r="D108" s="649">
        <v>1317.2492654175751</v>
      </c>
    </row>
    <row r="109" spans="1:4" ht="30" customHeight="1" thickTop="1" thickBot="1">
      <c r="A109" s="200" t="s">
        <v>1258</v>
      </c>
      <c r="B109" s="100" t="s">
        <v>339</v>
      </c>
      <c r="C109" s="102" t="s">
        <v>1854</v>
      </c>
      <c r="D109" s="649">
        <v>915.648879619534</v>
      </c>
    </row>
    <row r="110" spans="1:4" ht="30" customHeight="1" thickTop="1" thickBot="1">
      <c r="A110" s="200" t="s">
        <v>1397</v>
      </c>
      <c r="B110" s="100" t="s">
        <v>339</v>
      </c>
      <c r="C110" s="102" t="s">
        <v>1398</v>
      </c>
      <c r="D110" s="649">
        <v>1351.5191650056747</v>
      </c>
    </row>
    <row r="111" spans="1:4" ht="30" customHeight="1" thickTop="1" thickBot="1">
      <c r="A111" s="200" t="s">
        <v>1318</v>
      </c>
      <c r="B111" s="100" t="s">
        <v>1306</v>
      </c>
      <c r="C111" s="102" t="s">
        <v>1861</v>
      </c>
      <c r="D111" s="649">
        <v>1088.0693119221598</v>
      </c>
    </row>
    <row r="112" spans="1:4" ht="30" customHeight="1" thickTop="1" thickBot="1">
      <c r="A112" s="200" t="s">
        <v>1319</v>
      </c>
      <c r="B112" s="100" t="s">
        <v>344</v>
      </c>
      <c r="C112" s="102" t="s">
        <v>1862</v>
      </c>
      <c r="D112" s="649">
        <v>3.0696495516578515</v>
      </c>
    </row>
    <row r="113" spans="1:4" ht="30" customHeight="1" thickTop="1" thickBot="1">
      <c r="A113" s="200" t="s">
        <v>1324</v>
      </c>
      <c r="B113" s="100" t="s">
        <v>1306</v>
      </c>
      <c r="C113" s="102" t="s">
        <v>1865</v>
      </c>
      <c r="D113" s="649">
        <v>1013.103906573192</v>
      </c>
    </row>
    <row r="114" spans="1:4" ht="30" customHeight="1" thickTop="1" thickBot="1">
      <c r="A114" s="200" t="s">
        <v>1400</v>
      </c>
      <c r="B114" s="100" t="s">
        <v>92</v>
      </c>
      <c r="C114" s="102" t="s">
        <v>1401</v>
      </c>
      <c r="D114" s="649">
        <v>1182677.8532799601</v>
      </c>
    </row>
    <row r="115" spans="1:4" ht="30" customHeight="1" thickTop="1" thickBot="1">
      <c r="A115" s="200" t="s">
        <v>1321</v>
      </c>
      <c r="B115" s="100" t="s">
        <v>92</v>
      </c>
      <c r="C115" s="102" t="s">
        <v>1322</v>
      </c>
      <c r="D115" s="649">
        <v>1366.5122460754683</v>
      </c>
    </row>
    <row r="116" spans="1:4" ht="30" customHeight="1" thickTop="1" thickBot="1">
      <c r="A116" s="200" t="s">
        <v>1271</v>
      </c>
      <c r="B116" s="100" t="s">
        <v>339</v>
      </c>
      <c r="C116" s="102" t="s">
        <v>1857</v>
      </c>
      <c r="D116" s="649">
        <v>19.27681851830598</v>
      </c>
    </row>
    <row r="117" spans="1:4" ht="30" customHeight="1" thickTop="1" thickBot="1">
      <c r="A117" s="200" t="s">
        <v>1299</v>
      </c>
      <c r="B117" s="100" t="s">
        <v>92</v>
      </c>
      <c r="C117" s="102" t="s">
        <v>1300</v>
      </c>
      <c r="D117" s="649">
        <v>545448.28931908903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9"/>
      <c r="B1" s="792"/>
      <c r="C1" s="793"/>
      <c r="D1" s="793"/>
      <c r="E1" s="793"/>
      <c r="F1" s="793"/>
      <c r="G1" s="793"/>
      <c r="H1" s="793"/>
      <c r="I1" s="794"/>
      <c r="J1" s="755" t="s">
        <v>933</v>
      </c>
      <c r="K1" s="762" t="s">
        <v>2198</v>
      </c>
      <c r="L1" s="763"/>
      <c r="M1" s="764"/>
    </row>
    <row r="2" spans="1:13" s="489" customFormat="1">
      <c r="A2" s="790"/>
      <c r="B2" s="768" t="s">
        <v>934</v>
      </c>
      <c r="C2" s="769"/>
      <c r="D2" s="769"/>
      <c r="E2" s="769"/>
      <c r="F2" s="769"/>
      <c r="G2" s="769"/>
      <c r="H2" s="769"/>
      <c r="I2" s="770"/>
      <c r="J2" s="756"/>
      <c r="K2" s="765"/>
      <c r="L2" s="766"/>
      <c r="M2" s="767"/>
    </row>
    <row r="3" spans="1:13" s="489" customFormat="1">
      <c r="A3" s="790"/>
      <c r="B3" s="771" t="s">
        <v>2199</v>
      </c>
      <c r="C3" s="772"/>
      <c r="D3" s="772"/>
      <c r="E3" s="772"/>
      <c r="F3" s="772"/>
      <c r="G3" s="772"/>
      <c r="H3" s="772"/>
      <c r="I3" s="773"/>
      <c r="J3" s="760" t="s">
        <v>935</v>
      </c>
      <c r="K3" s="775">
        <v>1</v>
      </c>
      <c r="L3" s="776"/>
      <c r="M3" s="777"/>
    </row>
    <row r="4" spans="1:13" s="489" customFormat="1">
      <c r="A4" s="790"/>
      <c r="B4" s="771" t="s">
        <v>2200</v>
      </c>
      <c r="C4" s="772"/>
      <c r="D4" s="772"/>
      <c r="E4" s="772"/>
      <c r="F4" s="772"/>
      <c r="G4" s="772"/>
      <c r="H4" s="772"/>
      <c r="I4" s="773"/>
      <c r="J4" s="774"/>
      <c r="K4" s="778"/>
      <c r="L4" s="779"/>
      <c r="M4" s="780"/>
    </row>
    <row r="5" spans="1:13" s="489" customFormat="1">
      <c r="A5" s="790"/>
      <c r="B5" s="757" t="s">
        <v>2201</v>
      </c>
      <c r="C5" s="758"/>
      <c r="D5" s="758"/>
      <c r="E5" s="758"/>
      <c r="F5" s="758"/>
      <c r="G5" s="758"/>
      <c r="H5" s="758"/>
      <c r="I5" s="759"/>
      <c r="J5" s="760" t="s">
        <v>936</v>
      </c>
      <c r="K5" s="781"/>
      <c r="L5" s="781" t="s">
        <v>937</v>
      </c>
      <c r="M5" s="783"/>
    </row>
    <row r="6" spans="1:13" s="489" customFormat="1" ht="13.5" customHeight="1" thickBot="1">
      <c r="A6" s="791"/>
      <c r="B6" s="795"/>
      <c r="C6" s="796"/>
      <c r="D6" s="796"/>
      <c r="E6" s="796"/>
      <c r="F6" s="796"/>
      <c r="G6" s="796"/>
      <c r="H6" s="796"/>
      <c r="I6" s="797"/>
      <c r="J6" s="761"/>
      <c r="K6" s="782"/>
      <c r="L6" s="782"/>
      <c r="M6" s="78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6" t="s">
        <v>2205</v>
      </c>
      <c r="B10" s="787"/>
      <c r="C10" s="787"/>
      <c r="D10" s="787"/>
      <c r="E10" s="508" t="s">
        <v>2206</v>
      </c>
      <c r="F10" s="509"/>
      <c r="H10" s="788" t="s">
        <v>2207</v>
      </c>
      <c r="I10" s="788"/>
      <c r="J10" s="510" t="s">
        <v>2206</v>
      </c>
      <c r="K10" s="511"/>
      <c r="L10" s="511"/>
      <c r="M10" s="512"/>
    </row>
    <row r="11" spans="1:13" s="489" customFormat="1" ht="24" customHeight="1">
      <c r="A11" s="513" t="s">
        <v>939</v>
      </c>
      <c r="B11" s="514"/>
      <c r="C11" s="785"/>
      <c r="D11" s="78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4"/>
      <c r="L12" s="744"/>
      <c r="M12" s="745"/>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6" t="s">
        <v>2202</v>
      </c>
      <c r="F25" s="746"/>
      <c r="G25" s="746"/>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7" t="s">
        <v>942</v>
      </c>
      <c r="B27" s="748"/>
      <c r="C27" s="748"/>
      <c r="D27" s="748"/>
      <c r="E27" s="748"/>
      <c r="F27" s="748"/>
      <c r="G27" s="748"/>
      <c r="H27" s="748"/>
      <c r="I27" s="748"/>
      <c r="J27" s="748"/>
      <c r="K27" s="748"/>
      <c r="L27" s="748"/>
      <c r="M27" s="749"/>
    </row>
    <row r="28" spans="1:13" ht="13.5" thickBot="1">
      <c r="A28" s="555"/>
      <c r="B28" s="556"/>
      <c r="C28" s="556"/>
      <c r="D28" s="556"/>
      <c r="E28" s="556"/>
      <c r="F28" s="556"/>
      <c r="G28" s="556"/>
      <c r="H28" s="556"/>
      <c r="I28" s="556"/>
      <c r="J28" s="556"/>
      <c r="K28" s="556"/>
      <c r="L28" s="556"/>
      <c r="M28" s="557"/>
    </row>
    <row r="29" spans="1:13" ht="25.5">
      <c r="A29" s="558" t="s">
        <v>943</v>
      </c>
      <c r="B29" s="750" t="s">
        <v>944</v>
      </c>
      <c r="C29" s="751"/>
      <c r="D29" s="751"/>
      <c r="E29" s="751"/>
      <c r="F29" s="751"/>
      <c r="G29" s="751"/>
      <c r="H29" s="751"/>
      <c r="I29" s="752"/>
      <c r="J29" s="559" t="s">
        <v>2215</v>
      </c>
      <c r="K29" s="753" t="s">
        <v>945</v>
      </c>
      <c r="L29" s="754"/>
      <c r="M29" s="558" t="s">
        <v>946</v>
      </c>
    </row>
    <row r="30" spans="1:13" ht="13.5" thickBot="1">
      <c r="A30" s="560"/>
      <c r="B30" s="561"/>
      <c r="C30" s="562"/>
      <c r="D30" s="562"/>
      <c r="E30" s="562"/>
      <c r="F30" s="562"/>
      <c r="G30" s="562"/>
      <c r="H30" s="562"/>
      <c r="I30" s="562"/>
      <c r="J30" s="563"/>
      <c r="K30" s="737"/>
      <c r="L30" s="73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5" t="s">
        <v>944</v>
      </c>
      <c r="B34" s="716"/>
      <c r="C34" s="716"/>
      <c r="D34" s="716"/>
      <c r="E34" s="716"/>
      <c r="F34" s="716"/>
      <c r="G34" s="735"/>
      <c r="H34" s="739" t="s">
        <v>948</v>
      </c>
      <c r="I34" s="740"/>
      <c r="J34" s="571" t="s">
        <v>949</v>
      </c>
      <c r="K34" s="736" t="s">
        <v>950</v>
      </c>
      <c r="L34" s="735"/>
      <c r="M34" s="572" t="s">
        <v>951</v>
      </c>
    </row>
    <row r="35" spans="1:13" s="573" customFormat="1" ht="12">
      <c r="A35" s="741"/>
      <c r="B35" s="742"/>
      <c r="C35" s="742"/>
      <c r="D35" s="742"/>
      <c r="E35" s="742"/>
      <c r="F35" s="742"/>
      <c r="G35" s="720"/>
      <c r="H35" s="743"/>
      <c r="I35" s="721"/>
      <c r="J35" s="574"/>
      <c r="K35" s="719"/>
      <c r="L35" s="720"/>
      <c r="M35" s="575"/>
    </row>
    <row r="36" spans="1:13" s="573" customFormat="1" thickBot="1">
      <c r="A36" s="732"/>
      <c r="B36" s="733"/>
      <c r="C36" s="733"/>
      <c r="D36" s="733"/>
      <c r="E36" s="733"/>
      <c r="F36" s="733"/>
      <c r="G36" s="714"/>
      <c r="H36" s="734"/>
      <c r="I36" s="722"/>
      <c r="J36" s="576"/>
      <c r="K36" s="713"/>
      <c r="L36" s="714"/>
      <c r="M36" s="577"/>
    </row>
    <row r="37" spans="1:13" s="573" customFormat="1" thickBot="1">
      <c r="A37" s="708" t="s">
        <v>953</v>
      </c>
      <c r="B37" s="709"/>
      <c r="C37" s="709"/>
      <c r="D37" s="709"/>
      <c r="E37" s="709"/>
      <c r="F37" s="709"/>
      <c r="G37" s="709"/>
      <c r="H37" s="709"/>
      <c r="I37" s="709"/>
      <c r="J37" s="709"/>
      <c r="K37" s="709"/>
      <c r="L37" s="71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5" t="s">
        <v>944</v>
      </c>
      <c r="B41" s="716"/>
      <c r="C41" s="716"/>
      <c r="D41" s="716"/>
      <c r="E41" s="716"/>
      <c r="F41" s="716"/>
      <c r="G41" s="716"/>
      <c r="H41" s="735"/>
      <c r="I41" s="587" t="s">
        <v>945</v>
      </c>
      <c r="J41" s="571" t="s">
        <v>946</v>
      </c>
      <c r="K41" s="736" t="s">
        <v>955</v>
      </c>
      <c r="L41" s="735"/>
      <c r="M41" s="572" t="s">
        <v>951</v>
      </c>
    </row>
    <row r="42" spans="1:13" s="573" customFormat="1" ht="12">
      <c r="A42" s="702"/>
      <c r="B42" s="703"/>
      <c r="C42" s="703"/>
      <c r="D42" s="703"/>
      <c r="E42" s="703"/>
      <c r="F42" s="703"/>
      <c r="G42" s="703"/>
      <c r="H42" s="721"/>
      <c r="I42" s="588"/>
      <c r="J42" s="574"/>
      <c r="K42" s="719"/>
      <c r="L42" s="720"/>
      <c r="M42" s="575"/>
    </row>
    <row r="43" spans="1:13" s="573" customFormat="1" thickBot="1">
      <c r="A43" s="711"/>
      <c r="B43" s="712"/>
      <c r="C43" s="712"/>
      <c r="D43" s="712"/>
      <c r="E43" s="712"/>
      <c r="F43" s="712"/>
      <c r="G43" s="712"/>
      <c r="H43" s="722"/>
      <c r="I43" s="589"/>
      <c r="J43" s="590"/>
      <c r="K43" s="713"/>
      <c r="L43" s="714"/>
      <c r="M43" s="591"/>
    </row>
    <row r="44" spans="1:13" s="573" customFormat="1" thickBot="1">
      <c r="A44" s="708" t="s">
        <v>953</v>
      </c>
      <c r="B44" s="709"/>
      <c r="C44" s="709"/>
      <c r="D44" s="709"/>
      <c r="E44" s="709"/>
      <c r="F44" s="709"/>
      <c r="G44" s="709"/>
      <c r="H44" s="709"/>
      <c r="I44" s="709"/>
      <c r="J44" s="709"/>
      <c r="K44" s="709"/>
      <c r="L44" s="71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3" t="s">
        <v>957</v>
      </c>
      <c r="B48" s="724"/>
      <c r="C48" s="724"/>
      <c r="D48" s="724"/>
      <c r="E48" s="725"/>
      <c r="F48" s="594"/>
      <c r="G48" s="595" t="s">
        <v>945</v>
      </c>
      <c r="H48" s="596" t="s">
        <v>958</v>
      </c>
      <c r="I48" s="597" t="s">
        <v>2233</v>
      </c>
      <c r="J48" s="596" t="s">
        <v>2234</v>
      </c>
      <c r="K48" s="726" t="s">
        <v>961</v>
      </c>
      <c r="L48" s="725"/>
      <c r="M48" s="598" t="s">
        <v>951</v>
      </c>
    </row>
    <row r="49" spans="1:13" s="573" customFormat="1" ht="12">
      <c r="A49" s="599"/>
      <c r="B49" s="600"/>
      <c r="C49" s="600"/>
      <c r="D49" s="600"/>
      <c r="E49" s="600"/>
      <c r="F49" s="600"/>
      <c r="G49" s="601"/>
      <c r="H49" s="574"/>
      <c r="I49" s="588"/>
      <c r="J49" s="574"/>
      <c r="K49" s="719"/>
      <c r="L49" s="720"/>
      <c r="M49" s="575"/>
    </row>
    <row r="50" spans="1:13" s="573" customFormat="1" thickBot="1">
      <c r="A50" s="602"/>
      <c r="B50" s="603"/>
      <c r="C50" s="603"/>
      <c r="D50" s="603"/>
      <c r="E50" s="603"/>
      <c r="F50" s="603"/>
      <c r="G50" s="604"/>
      <c r="H50" s="576"/>
      <c r="I50" s="586"/>
      <c r="J50" s="576"/>
      <c r="K50" s="713"/>
      <c r="L50" s="714"/>
      <c r="M50" s="577"/>
    </row>
    <row r="51" spans="1:13" s="573" customFormat="1" thickBot="1">
      <c r="A51" s="727" t="s">
        <v>953</v>
      </c>
      <c r="B51" s="728"/>
      <c r="C51" s="728"/>
      <c r="D51" s="728"/>
      <c r="E51" s="728"/>
      <c r="F51" s="728"/>
      <c r="G51" s="728"/>
      <c r="H51" s="728"/>
      <c r="I51" s="728"/>
      <c r="J51" s="728"/>
      <c r="K51" s="728"/>
      <c r="L51" s="72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3" t="s">
        <v>944</v>
      </c>
      <c r="B55" s="724"/>
      <c r="C55" s="724"/>
      <c r="D55" s="724"/>
      <c r="E55" s="724"/>
      <c r="F55" s="724"/>
      <c r="G55" s="725"/>
      <c r="H55" s="595" t="s">
        <v>964</v>
      </c>
      <c r="I55" s="597" t="s">
        <v>965</v>
      </c>
      <c r="J55" s="596" t="s">
        <v>966</v>
      </c>
      <c r="K55" s="730" t="s">
        <v>950</v>
      </c>
      <c r="L55" s="731"/>
      <c r="M55" s="606" t="s">
        <v>951</v>
      </c>
    </row>
    <row r="56" spans="1:13" s="573" customFormat="1" ht="12">
      <c r="A56" s="702"/>
      <c r="B56" s="703"/>
      <c r="C56" s="703"/>
      <c r="D56" s="703"/>
      <c r="E56" s="703"/>
      <c r="F56" s="703"/>
      <c r="G56" s="703"/>
      <c r="H56" s="574"/>
      <c r="I56" s="588"/>
      <c r="J56" s="574"/>
      <c r="K56" s="719"/>
      <c r="L56" s="720"/>
      <c r="M56" s="575"/>
    </row>
    <row r="57" spans="1:13" s="573" customFormat="1" thickBot="1">
      <c r="A57" s="711"/>
      <c r="B57" s="712"/>
      <c r="C57" s="712"/>
      <c r="D57" s="712"/>
      <c r="E57" s="712"/>
      <c r="F57" s="712"/>
      <c r="G57" s="712"/>
      <c r="H57" s="576"/>
      <c r="I57" s="586"/>
      <c r="J57" s="576"/>
      <c r="K57" s="713"/>
      <c r="L57" s="714"/>
      <c r="M57" s="577"/>
    </row>
    <row r="58" spans="1:13" s="573" customFormat="1" thickBot="1">
      <c r="A58" s="708" t="s">
        <v>953</v>
      </c>
      <c r="B58" s="709"/>
      <c r="C58" s="709"/>
      <c r="D58" s="709"/>
      <c r="E58" s="709"/>
      <c r="F58" s="709"/>
      <c r="G58" s="709"/>
      <c r="H58" s="709"/>
      <c r="I58" s="709"/>
      <c r="J58" s="709"/>
      <c r="K58" s="709"/>
      <c r="L58" s="71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8" t="s">
        <v>967</v>
      </c>
      <c r="B60" s="709"/>
      <c r="C60" s="709"/>
      <c r="D60" s="709"/>
      <c r="E60" s="709"/>
      <c r="F60" s="709"/>
      <c r="G60" s="709"/>
      <c r="H60" s="709"/>
      <c r="I60" s="709"/>
      <c r="J60" s="709"/>
      <c r="K60" s="709"/>
      <c r="L60" s="71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5" t="s">
        <v>944</v>
      </c>
      <c r="B64" s="716"/>
      <c r="C64" s="716"/>
      <c r="D64" s="716"/>
      <c r="E64" s="716"/>
      <c r="F64" s="716"/>
      <c r="G64" s="716"/>
      <c r="H64" s="607"/>
      <c r="I64" s="608"/>
      <c r="J64" s="609" t="s">
        <v>970</v>
      </c>
      <c r="K64" s="717" t="s">
        <v>971</v>
      </c>
      <c r="L64" s="718"/>
      <c r="M64" s="610"/>
    </row>
    <row r="65" spans="1:13" s="573" customFormat="1" ht="12">
      <c r="A65" s="702" t="s">
        <v>2235</v>
      </c>
      <c r="B65" s="703"/>
      <c r="C65" s="703"/>
      <c r="D65" s="703"/>
      <c r="E65" s="703"/>
      <c r="F65" s="703"/>
      <c r="G65" s="703"/>
      <c r="H65" s="611"/>
      <c r="I65" s="612"/>
      <c r="J65" s="613"/>
      <c r="K65" s="704"/>
      <c r="L65" s="705"/>
      <c r="M65" s="614"/>
    </row>
    <row r="66" spans="1:13" s="573" customFormat="1" ht="12">
      <c r="A66" s="615" t="s">
        <v>973</v>
      </c>
      <c r="B66" s="616"/>
      <c r="C66" s="616"/>
      <c r="D66" s="616"/>
      <c r="E66" s="616"/>
      <c r="F66" s="616"/>
      <c r="G66" s="616"/>
      <c r="H66" s="611"/>
      <c r="I66" s="612"/>
      <c r="J66" s="613"/>
      <c r="K66" s="704"/>
      <c r="L66" s="705"/>
      <c r="M66" s="614"/>
    </row>
    <row r="67" spans="1:13" s="573" customFormat="1" thickBot="1">
      <c r="A67" s="602" t="s">
        <v>974</v>
      </c>
      <c r="B67" s="603"/>
      <c r="C67" s="603"/>
      <c r="D67" s="603"/>
      <c r="E67" s="603"/>
      <c r="F67" s="603"/>
      <c r="G67" s="603"/>
      <c r="H67" s="617"/>
      <c r="I67" s="618"/>
      <c r="J67" s="613"/>
      <c r="K67" s="706"/>
      <c r="L67" s="707"/>
      <c r="M67" s="614"/>
    </row>
    <row r="68" spans="1:13" s="573" customFormat="1" thickBot="1">
      <c r="A68" s="708" t="s">
        <v>953</v>
      </c>
      <c r="B68" s="709"/>
      <c r="C68" s="709"/>
      <c r="D68" s="709"/>
      <c r="E68" s="709"/>
      <c r="F68" s="709"/>
      <c r="G68" s="709"/>
      <c r="H68" s="709"/>
      <c r="I68" s="709"/>
      <c r="J68" s="709"/>
      <c r="K68" s="709"/>
      <c r="L68" s="71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8" t="s">
        <v>2236</v>
      </c>
      <c r="B70" s="709"/>
      <c r="C70" s="709"/>
      <c r="D70" s="709"/>
      <c r="E70" s="709"/>
      <c r="F70" s="709"/>
      <c r="G70" s="709"/>
      <c r="H70" s="709"/>
      <c r="I70" s="709"/>
      <c r="J70" s="709"/>
      <c r="K70" s="709"/>
      <c r="L70" s="71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2" t="s">
        <v>2218</v>
      </c>
      <c r="B87" s="693"/>
      <c r="C87" s="693"/>
      <c r="D87" s="693"/>
      <c r="E87" s="693"/>
      <c r="F87" s="693"/>
      <c r="G87" s="693"/>
      <c r="H87" s="693"/>
      <c r="I87" s="693"/>
      <c r="J87" s="693"/>
      <c r="K87" s="693"/>
      <c r="L87" s="693"/>
      <c r="M87" s="694"/>
    </row>
    <row r="88" spans="1:13" ht="17.25" customHeight="1">
      <c r="A88" s="692"/>
      <c r="B88" s="693"/>
      <c r="C88" s="693"/>
      <c r="D88" s="693"/>
      <c r="E88" s="693"/>
      <c r="F88" s="693"/>
      <c r="G88" s="693"/>
      <c r="H88" s="693"/>
      <c r="I88" s="693"/>
      <c r="J88" s="693"/>
      <c r="K88" s="693"/>
      <c r="L88" s="693"/>
      <c r="M88" s="694"/>
    </row>
    <row r="89" spans="1:13" ht="18.75" customHeight="1">
      <c r="A89" s="695" t="s">
        <v>2219</v>
      </c>
      <c r="B89" s="696"/>
      <c r="C89" s="696"/>
      <c r="D89" s="696"/>
      <c r="E89" s="696"/>
      <c r="F89" s="696"/>
      <c r="G89" s="696"/>
      <c r="H89" s="696"/>
      <c r="I89" s="696"/>
      <c r="J89" s="696"/>
      <c r="K89" s="696"/>
      <c r="L89" s="696"/>
      <c r="M89" s="697"/>
    </row>
    <row r="90" spans="1:13" ht="21.75" customHeight="1">
      <c r="A90" s="695"/>
      <c r="B90" s="696"/>
      <c r="C90" s="696"/>
      <c r="D90" s="696"/>
      <c r="E90" s="696"/>
      <c r="F90" s="696"/>
      <c r="G90" s="696"/>
      <c r="H90" s="696"/>
      <c r="I90" s="696"/>
      <c r="J90" s="696"/>
      <c r="K90" s="696"/>
      <c r="L90" s="696"/>
      <c r="M90" s="697"/>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8"/>
      <c r="J100" s="698"/>
      <c r="K100" s="698"/>
      <c r="L100" s="698"/>
      <c r="M100" s="699"/>
    </row>
    <row r="101" spans="1:13" ht="13.5" thickBot="1">
      <c r="A101" s="643" t="s">
        <v>2221</v>
      </c>
      <c r="B101" s="644"/>
      <c r="C101" s="644"/>
      <c r="D101" s="645"/>
      <c r="E101" s="645"/>
      <c r="F101" s="645"/>
      <c r="G101" s="645"/>
      <c r="H101" s="645"/>
      <c r="I101" s="700"/>
      <c r="J101" s="700"/>
      <c r="K101" s="700"/>
      <c r="L101" s="700"/>
      <c r="M101" s="70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2" t="s">
        <v>2205</v>
      </c>
      <c r="C10" s="903"/>
      <c r="D10" s="903"/>
      <c r="E10" s="903"/>
      <c r="F10" s="358" t="s">
        <v>2206</v>
      </c>
      <c r="G10" s="79"/>
      <c r="H10" s="359"/>
      <c r="I10" s="904" t="s">
        <v>2207</v>
      </c>
      <c r="J10" s="904"/>
      <c r="K10" s="360"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5" t="s">
        <v>2222</v>
      </c>
      <c r="G25" s="906"/>
      <c r="H25" s="90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VLOOKUP(A36,EQUIPOS!A6:D161,4,FALSE)</f>
        <v>195825.15462129225</v>
      </c>
      <c r="L36" s="270"/>
      <c r="M36" s="271">
        <v>0.15</v>
      </c>
      <c r="N36" s="272">
        <f>K36/M36</f>
        <v>1305501.030808615</v>
      </c>
    </row>
    <row r="37" spans="1:14">
      <c r="A37" t="s">
        <v>150</v>
      </c>
      <c r="B37" s="837" t="str">
        <f>VLOOKUP(A37,EQUIPOS!A7:D154,3,FALSE)</f>
        <v>Cargador : Potencia en el volante 125 hp, Clasificación de RPM del motor 2300.</v>
      </c>
      <c r="C37" s="838"/>
      <c r="D37" s="838"/>
      <c r="E37" s="838"/>
      <c r="F37" s="838"/>
      <c r="G37" s="838"/>
      <c r="H37" s="839"/>
      <c r="I37" s="267"/>
      <c r="J37" s="268"/>
      <c r="K37" s="269">
        <f>VLOOKUP(A37,EQUIPOS!A7:D162,4,FALSE)</f>
        <v>165227.84155686642</v>
      </c>
      <c r="L37" s="270"/>
      <c r="M37" s="271">
        <v>0.15</v>
      </c>
      <c r="N37" s="272">
        <f>K37/M37</f>
        <v>1101518.9437124429</v>
      </c>
    </row>
    <row r="38" spans="1:14">
      <c r="A38" t="s">
        <v>273</v>
      </c>
      <c r="B38" s="837" t="str">
        <f>VLOOKUP(A38,EQUIPOS!A8:D154,3,FALSE)</f>
        <v>Motosierra, 93.6 cm3 - 7.1 HP, 45-90 cm - 7.9 kg</v>
      </c>
      <c r="C38" s="838"/>
      <c r="D38" s="838"/>
      <c r="E38" s="838"/>
      <c r="F38" s="838"/>
      <c r="G38" s="838"/>
      <c r="H38" s="839"/>
      <c r="I38" s="267"/>
      <c r="J38" s="268"/>
      <c r="K38" s="269">
        <f>VLOOKUP(A38,EQUIPOS!A8:D163,4,FALSE)</f>
        <v>7516.8168516055903</v>
      </c>
      <c r="L38" s="270"/>
      <c r="M38" s="271">
        <v>0.15</v>
      </c>
      <c r="N38" s="273">
        <f>K38/M38</f>
        <v>50112.112344037268</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99">
        <f>SUM(N36:N42)</f>
        <v>2466153.9201984284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8" t="s">
        <v>957</v>
      </c>
      <c r="C58" s="799"/>
      <c r="D58" s="799"/>
      <c r="E58" s="799"/>
      <c r="F58" s="799"/>
      <c r="G58" s="800"/>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8">
        <v>983.54</v>
      </c>
      <c r="M59" s="829"/>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3"/>
      <c r="M64" s="814"/>
      <c r="N64" s="296"/>
    </row>
    <row r="65" spans="1:15" ht="15.75" thickBot="1">
      <c r="B65" s="830" t="s">
        <v>953</v>
      </c>
      <c r="C65" s="831"/>
      <c r="D65" s="831"/>
      <c r="E65" s="831"/>
      <c r="F65" s="831"/>
      <c r="G65" s="831"/>
      <c r="H65" s="831"/>
      <c r="I65" s="831"/>
      <c r="J65" s="831"/>
      <c r="K65" s="831"/>
      <c r="L65" s="831"/>
      <c r="M65" s="832"/>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48"/>
      <c r="J75" s="48"/>
      <c r="K75" s="48"/>
      <c r="L75" s="813"/>
      <c r="M75" s="814"/>
      <c r="N75" s="296"/>
    </row>
    <row r="76" spans="1:15" ht="15.75" thickBot="1">
      <c r="B76" s="824" t="s">
        <v>953</v>
      </c>
      <c r="C76" s="825"/>
      <c r="D76" s="825"/>
      <c r="E76" s="825"/>
      <c r="F76" s="825"/>
      <c r="G76" s="825"/>
      <c r="H76" s="825"/>
      <c r="I76" s="831"/>
      <c r="J76" s="831"/>
      <c r="K76" s="831"/>
      <c r="L76" s="831"/>
      <c r="M76" s="832"/>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2681014.4868650949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536202.89737301902</v>
      </c>
      <c r="M83" s="859"/>
      <c r="N83" s="51"/>
    </row>
    <row r="84" spans="1:14">
      <c r="B84" s="89" t="s">
        <v>973</v>
      </c>
      <c r="C84" s="90"/>
      <c r="D84" s="90"/>
      <c r="E84" s="90"/>
      <c r="F84" s="90"/>
      <c r="G84" s="90"/>
      <c r="H84" s="90"/>
      <c r="I84" s="87"/>
      <c r="J84" s="88"/>
      <c r="K84" s="304">
        <v>0.05</v>
      </c>
      <c r="L84" s="858">
        <f>N78*K84</f>
        <v>134050.72434325475</v>
      </c>
      <c r="M84" s="859"/>
      <c r="N84" s="51"/>
    </row>
    <row r="85" spans="1:14" ht="15.75" thickBot="1">
      <c r="B85" s="91" t="s">
        <v>974</v>
      </c>
      <c r="C85" s="92"/>
      <c r="D85" s="92"/>
      <c r="E85" s="92"/>
      <c r="F85" s="92"/>
      <c r="G85" s="92"/>
      <c r="H85" s="92"/>
      <c r="I85" s="93"/>
      <c r="J85" s="94"/>
      <c r="K85" s="305">
        <v>0.05</v>
      </c>
      <c r="L85" s="860">
        <f>N78*K85</f>
        <v>134050.72434325475</v>
      </c>
      <c r="M85" s="861"/>
      <c r="N85" s="51"/>
    </row>
    <row r="86" spans="1:14" ht="15.75" thickBot="1">
      <c r="B86" s="824" t="s">
        <v>953</v>
      </c>
      <c r="C86" s="825"/>
      <c r="D86" s="825"/>
      <c r="E86" s="825"/>
      <c r="F86" s="825"/>
      <c r="G86" s="825"/>
      <c r="H86" s="825"/>
      <c r="I86" s="825"/>
      <c r="J86" s="825"/>
      <c r="K86" s="825"/>
      <c r="L86" s="825"/>
      <c r="M86" s="826"/>
      <c r="N86" s="52">
        <f>L83+L84+L85</f>
        <v>804304.34605952841</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3485318.832924623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4"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249</v>
      </c>
      <c r="B36" s="837" t="str">
        <f>VLOOKUP(A36,EQUIPOS!A6:D154,3,FALSE)</f>
        <v>Guadañadora, Cilindraje 41.5 cm3, Longitud del mango 1450 mm, Peso 7.4 kg</v>
      </c>
      <c r="C36" s="838"/>
      <c r="D36" s="838"/>
      <c r="E36" s="838"/>
      <c r="F36" s="838"/>
      <c r="G36" s="838"/>
      <c r="H36" s="839"/>
      <c r="I36" s="267"/>
      <c r="J36" s="268"/>
      <c r="K36" s="269">
        <f>VLOOKUP(A36,EQUIPOS!A6:D161,4,FALSE)</f>
        <v>5465.0272077212103</v>
      </c>
      <c r="L36" s="270"/>
      <c r="M36" s="271">
        <v>0.36</v>
      </c>
      <c r="N36" s="272">
        <f>K36/M36</f>
        <v>15180.631132558918</v>
      </c>
    </row>
    <row r="37" spans="1:14">
      <c r="A37" t="s">
        <v>273</v>
      </c>
      <c r="B37" s="837" t="str">
        <f>VLOOKUP(A37,EQUIPOS!A7:D154,3,FALSE)</f>
        <v>Motosierra, 93.6 cm3 - 7.1 HP, 45-90 cm - 7.9 kg</v>
      </c>
      <c r="C37" s="838"/>
      <c r="D37" s="838"/>
      <c r="E37" s="838"/>
      <c r="F37" s="838"/>
      <c r="G37" s="838"/>
      <c r="H37" s="839"/>
      <c r="I37" s="267"/>
      <c r="J37" s="268"/>
      <c r="K37" s="269">
        <f>VLOOKUP(A37,EQUIPOS!A7:D162,4,FALSE)</f>
        <v>7516.8168516055903</v>
      </c>
      <c r="L37" s="270"/>
      <c r="M37" s="271">
        <v>0.10299999999999999</v>
      </c>
      <c r="N37" s="272">
        <f>K37/M37</f>
        <v>72978.804384520292</v>
      </c>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1879.5486111111113</v>
      </c>
    </row>
    <row r="43" spans="1:14" ht="15.75" thickBot="1">
      <c r="B43" s="824" t="s">
        <v>953</v>
      </c>
      <c r="C43" s="825"/>
      <c r="D43" s="825"/>
      <c r="E43" s="825"/>
      <c r="F43" s="825"/>
      <c r="G43" s="825"/>
      <c r="H43" s="825"/>
      <c r="I43" s="825"/>
      <c r="J43" s="825"/>
      <c r="K43" s="825"/>
      <c r="L43" s="825"/>
      <c r="M43" s="826"/>
      <c r="N43" s="99">
        <f>SUM(N36:N42)</f>
        <v>90038.984128190321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8">
        <f>'900.2'!N78</f>
        <v>1298.0904951061766</v>
      </c>
      <c r="M59" s="829"/>
      <c r="N59" s="287">
        <f>K59*L59</f>
        <v>64904.524755308827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64904.524755308827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192534.48110572135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38506.89622114427</v>
      </c>
      <c r="M83" s="859"/>
      <c r="N83" s="51"/>
    </row>
    <row r="84" spans="1:14">
      <c r="B84" s="89" t="s">
        <v>973</v>
      </c>
      <c r="C84" s="90"/>
      <c r="D84" s="90"/>
      <c r="E84" s="90"/>
      <c r="F84" s="90"/>
      <c r="G84" s="90"/>
      <c r="H84" s="90"/>
      <c r="I84" s="87"/>
      <c r="J84" s="88"/>
      <c r="K84" s="304">
        <v>0.05</v>
      </c>
      <c r="L84" s="858">
        <f>N78*K84</f>
        <v>9626.7240552860676</v>
      </c>
      <c r="M84" s="859"/>
      <c r="N84" s="51"/>
    </row>
    <row r="85" spans="1:14" ht="15.75" thickBot="1">
      <c r="B85" s="91" t="s">
        <v>974</v>
      </c>
      <c r="C85" s="92"/>
      <c r="D85" s="92"/>
      <c r="E85" s="92"/>
      <c r="F85" s="92"/>
      <c r="G85" s="92"/>
      <c r="H85" s="92"/>
      <c r="I85" s="93"/>
      <c r="J85" s="94"/>
      <c r="K85" s="305">
        <v>0.05</v>
      </c>
      <c r="L85" s="860">
        <f>N78*K85</f>
        <v>9626.7240552860676</v>
      </c>
      <c r="M85" s="861"/>
      <c r="N85" s="51"/>
    </row>
    <row r="86" spans="1:14" ht="15.75" thickBot="1">
      <c r="B86" s="824" t="s">
        <v>953</v>
      </c>
      <c r="C86" s="825"/>
      <c r="D86" s="825"/>
      <c r="E86" s="825"/>
      <c r="F86" s="825"/>
      <c r="G86" s="825"/>
      <c r="H86" s="825"/>
      <c r="I86" s="825"/>
      <c r="J86" s="825"/>
      <c r="K86" s="825"/>
      <c r="L86" s="825"/>
      <c r="M86" s="826"/>
      <c r="N86" s="52">
        <f>L83+L84+L85</f>
        <v>57760.344331716406</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250294.82543743774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165227.84155686642</v>
      </c>
      <c r="L36" s="270"/>
      <c r="M36" s="271">
        <v>2.375</v>
      </c>
      <c r="N36" s="272">
        <f>K36/M36</f>
        <v>69569.617497627973</v>
      </c>
    </row>
    <row r="37" spans="1:14">
      <c r="A37" t="s">
        <v>180</v>
      </c>
      <c r="B37" s="837" t="str">
        <f>VLOOKUP(A37,EQUIPOS!A7:D154,3,FALSE)</f>
        <v>Compresor 120 HP, con martillo.</v>
      </c>
      <c r="C37" s="838"/>
      <c r="D37" s="838"/>
      <c r="E37" s="838"/>
      <c r="F37" s="838"/>
      <c r="G37" s="838"/>
      <c r="H37" s="839"/>
      <c r="I37" s="267"/>
      <c r="J37" s="268"/>
      <c r="K37" s="269">
        <f>VLOOKUP(A37,EQUIPOS!A7:D162,4,FALSE)</f>
        <v>110152.25058472411</v>
      </c>
      <c r="L37" s="270"/>
      <c r="M37" s="271">
        <v>2.375</v>
      </c>
      <c r="N37" s="272">
        <f>K37/M37</f>
        <v>46379.894983041733</v>
      </c>
    </row>
    <row r="38" spans="1:14">
      <c r="A38" t="s">
        <v>195</v>
      </c>
      <c r="B38" s="837" t="str">
        <f>VLOOKUP(A38,EQUIPOS!A7:D154,3,FALSE)</f>
        <v xml:space="preserve">Equipo de oxicorte, Capacidad de corte: hasta 6´´ (152mm) </v>
      </c>
      <c r="C38" s="838"/>
      <c r="D38" s="838"/>
      <c r="E38" s="838"/>
      <c r="F38" s="838"/>
      <c r="G38" s="838"/>
      <c r="H38" s="839"/>
      <c r="I38" s="267"/>
      <c r="J38" s="268"/>
      <c r="K38" s="269">
        <f>VLOOKUP(A38,EQUIPOS!A7:D162,4,FALSE)</f>
        <v>11627.876622451015</v>
      </c>
      <c r="L38" s="270"/>
      <c r="M38" s="271">
        <v>2.375</v>
      </c>
      <c r="N38" s="273">
        <f>K38/M38</f>
        <v>4895.9480515583218</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122261.66707756704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1298.0904951061766</v>
      </c>
      <c r="M59" s="829"/>
      <c r="N59" s="287">
        <f>K59*L59</f>
        <v>1298.0904951061766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1298.0904951061766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137721.82302606312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27544.364605212628</v>
      </c>
      <c r="M83" s="859"/>
      <c r="N83" s="51"/>
    </row>
    <row r="84" spans="1:14">
      <c r="B84" s="89" t="s">
        <v>973</v>
      </c>
      <c r="C84" s="90"/>
      <c r="D84" s="90"/>
      <c r="E84" s="90"/>
      <c r="F84" s="90"/>
      <c r="G84" s="90"/>
      <c r="H84" s="90"/>
      <c r="I84" s="87"/>
      <c r="J84" s="88"/>
      <c r="K84" s="304">
        <v>0.05</v>
      </c>
      <c r="L84" s="858">
        <f>N78*K84</f>
        <v>6886.0911513031569</v>
      </c>
      <c r="M84" s="859"/>
      <c r="N84" s="51"/>
    </row>
    <row r="85" spans="1:14" ht="15.75" thickBot="1">
      <c r="B85" s="91" t="s">
        <v>974</v>
      </c>
      <c r="C85" s="92"/>
      <c r="D85" s="92"/>
      <c r="E85" s="92"/>
      <c r="F85" s="92"/>
      <c r="G85" s="92"/>
      <c r="H85" s="92"/>
      <c r="I85" s="93"/>
      <c r="J85" s="94"/>
      <c r="K85" s="305">
        <v>0.05</v>
      </c>
      <c r="L85" s="860">
        <f>N78*K85</f>
        <v>6886.0911513031569</v>
      </c>
      <c r="M85" s="861"/>
      <c r="N85" s="51"/>
    </row>
    <row r="86" spans="1:14" ht="15.75" thickBot="1">
      <c r="B86" s="824" t="s">
        <v>953</v>
      </c>
      <c r="C86" s="825"/>
      <c r="D86" s="825"/>
      <c r="E86" s="825"/>
      <c r="F86" s="825"/>
      <c r="G86" s="825"/>
      <c r="H86" s="825"/>
      <c r="I86" s="825"/>
      <c r="J86" s="825"/>
      <c r="K86" s="825"/>
      <c r="L86" s="825"/>
      <c r="M86" s="826"/>
      <c r="N86" s="52">
        <f>L83+L84+L85</f>
        <v>41316.546907818949</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179038.36993388209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214184.39737229937</v>
      </c>
      <c r="L36" s="270"/>
      <c r="M36" s="271">
        <v>2.5</v>
      </c>
      <c r="N36" s="272">
        <f>K36/M36</f>
        <v>85673.758948919742</v>
      </c>
    </row>
    <row r="37" spans="1:14">
      <c r="A37" t="s">
        <v>180</v>
      </c>
      <c r="B37" s="837" t="str">
        <f>VLOOKUP(A37,EQUIPOS!A7:D154,3,FALSE)</f>
        <v>Compresor 120 HP, con martillo.</v>
      </c>
      <c r="C37" s="838"/>
      <c r="D37" s="838"/>
      <c r="E37" s="838"/>
      <c r="F37" s="838"/>
      <c r="G37" s="838"/>
      <c r="H37" s="839"/>
      <c r="I37" s="267"/>
      <c r="J37" s="268"/>
      <c r="K37" s="269">
        <f>VLOOKUP(A37,EQUIPOS!A7:D162,4,FALSE)</f>
        <v>110152.25058472411</v>
      </c>
      <c r="L37" s="270"/>
      <c r="M37" s="271">
        <v>2.5</v>
      </c>
      <c r="N37" s="272">
        <f>K37/M37</f>
        <v>44060.900233889646</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11627.876622451015</v>
      </c>
      <c r="L38" s="270"/>
      <c r="M38" s="271">
        <v>2.5</v>
      </c>
      <c r="N38" s="272">
        <f>K38/M38</f>
        <v>4651.150648980406</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134654.88907540418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1298.0904951061766</v>
      </c>
      <c r="M59" s="829"/>
      <c r="N59" s="287">
        <f>K59*L59</f>
        <v>1298.0904951061766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1298.0904951061766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149406.94175123077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29881.388350246154</v>
      </c>
      <c r="M83" s="859"/>
      <c r="N83" s="51"/>
    </row>
    <row r="84" spans="1:14">
      <c r="B84" s="89" t="s">
        <v>973</v>
      </c>
      <c r="C84" s="90"/>
      <c r="D84" s="90"/>
      <c r="E84" s="90"/>
      <c r="F84" s="90"/>
      <c r="G84" s="90"/>
      <c r="H84" s="90"/>
      <c r="I84" s="87"/>
      <c r="J84" s="88"/>
      <c r="K84" s="304">
        <v>0.05</v>
      </c>
      <c r="L84" s="858">
        <f>N78*K84</f>
        <v>7470.3470875615385</v>
      </c>
      <c r="M84" s="859"/>
      <c r="N84" s="51"/>
    </row>
    <row r="85" spans="1:14" ht="15.75" thickBot="1">
      <c r="B85" s="91" t="s">
        <v>974</v>
      </c>
      <c r="C85" s="92"/>
      <c r="D85" s="92"/>
      <c r="E85" s="92"/>
      <c r="F85" s="92"/>
      <c r="G85" s="92"/>
      <c r="H85" s="92"/>
      <c r="I85" s="93"/>
      <c r="J85" s="94"/>
      <c r="K85" s="305">
        <v>0.05</v>
      </c>
      <c r="L85" s="860">
        <f>N78*K85</f>
        <v>7470.3470875615385</v>
      </c>
      <c r="M85" s="861"/>
      <c r="N85" s="51"/>
    </row>
    <row r="86" spans="1:14" ht="15.75" thickBot="1">
      <c r="B86" s="824" t="s">
        <v>953</v>
      </c>
      <c r="C86" s="825"/>
      <c r="D86" s="825"/>
      <c r="E86" s="825"/>
      <c r="F86" s="825"/>
      <c r="G86" s="825"/>
      <c r="H86" s="825"/>
      <c r="I86" s="825"/>
      <c r="J86" s="825"/>
      <c r="K86" s="825"/>
      <c r="L86" s="825"/>
      <c r="M86" s="826"/>
      <c r="N86" s="52">
        <f>L83+L84+L85</f>
        <v>44822.082525369231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194229.02427659999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165227.84155686642</v>
      </c>
      <c r="L36" s="270"/>
      <c r="M36" s="271">
        <v>9.25</v>
      </c>
      <c r="N36" s="272">
        <f>K36/M36</f>
        <v>17862.469357499074</v>
      </c>
    </row>
    <row r="37" spans="1:14">
      <c r="A37" t="s">
        <v>180</v>
      </c>
      <c r="B37" s="837" t="str">
        <f>VLOOKUP(A37,EQUIPOS!A7:D154,3,FALSE)</f>
        <v>Compresor 120 HP, con martillo.</v>
      </c>
      <c r="C37" s="838"/>
      <c r="D37" s="838"/>
      <c r="E37" s="838"/>
      <c r="F37" s="838"/>
      <c r="G37" s="838"/>
      <c r="H37" s="839"/>
      <c r="I37" s="267"/>
      <c r="J37" s="268"/>
      <c r="K37" s="269">
        <f>VLOOKUP(A37,EQUIPOS!A7:D162,4,FALSE)</f>
        <v>110152.25058472411</v>
      </c>
      <c r="L37" s="270"/>
      <c r="M37" s="271">
        <v>9.25</v>
      </c>
      <c r="N37" s="272">
        <f>K37/M37</f>
        <v>11908.35141456477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58.094119895785944</v>
      </c>
    </row>
    <row r="43" spans="1:14" ht="15.75" thickBot="1">
      <c r="B43" s="824" t="s">
        <v>953</v>
      </c>
      <c r="C43" s="825"/>
      <c r="D43" s="825"/>
      <c r="E43" s="825"/>
      <c r="F43" s="825"/>
      <c r="G43" s="825"/>
      <c r="H43" s="825"/>
      <c r="I43" s="825"/>
      <c r="J43" s="825"/>
      <c r="K43" s="825"/>
      <c r="L43" s="825"/>
      <c r="M43" s="826"/>
      <c r="N43" s="99">
        <f>SUM(N36:N42)</f>
        <v>29828.91489195963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1298.0904951061766</v>
      </c>
      <c r="M59" s="829"/>
      <c r="N59" s="287">
        <f>K59*L59</f>
        <v>1298.0904951061766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1298.0904951061766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34031.711381855108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6806.3422763710223</v>
      </c>
      <c r="M83" s="859"/>
      <c r="N83" s="51"/>
    </row>
    <row r="84" spans="1:14">
      <c r="B84" s="89" t="s">
        <v>973</v>
      </c>
      <c r="C84" s="90"/>
      <c r="D84" s="90"/>
      <c r="E84" s="90"/>
      <c r="F84" s="90"/>
      <c r="G84" s="90"/>
      <c r="H84" s="90"/>
      <c r="I84" s="87"/>
      <c r="J84" s="88"/>
      <c r="K84" s="304">
        <v>0.05</v>
      </c>
      <c r="L84" s="858">
        <f>N78*K84</f>
        <v>1701.5855690927556</v>
      </c>
      <c r="M84" s="859"/>
      <c r="N84" s="51"/>
    </row>
    <row r="85" spans="1:14" ht="15.75" thickBot="1">
      <c r="B85" s="91" t="s">
        <v>974</v>
      </c>
      <c r="C85" s="92"/>
      <c r="D85" s="92"/>
      <c r="E85" s="92"/>
      <c r="F85" s="92"/>
      <c r="G85" s="92"/>
      <c r="H85" s="92"/>
      <c r="I85" s="93"/>
      <c r="J85" s="94"/>
      <c r="K85" s="305">
        <v>0.05</v>
      </c>
      <c r="L85" s="860">
        <f>N78*K85</f>
        <v>1701.5855690927556</v>
      </c>
      <c r="M85" s="861"/>
      <c r="N85" s="51"/>
    </row>
    <row r="86" spans="1:14" ht="15.75" thickBot="1">
      <c r="B86" s="824" t="s">
        <v>953</v>
      </c>
      <c r="C86" s="825"/>
      <c r="D86" s="825"/>
      <c r="E86" s="825"/>
      <c r="F86" s="825"/>
      <c r="G86" s="825"/>
      <c r="H86" s="825"/>
      <c r="I86" s="825"/>
      <c r="J86" s="825"/>
      <c r="K86" s="825"/>
      <c r="L86" s="825"/>
      <c r="M86" s="826"/>
      <c r="N86" s="52">
        <f>L83+L84+L85</f>
        <v>10209.513414556535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44241.22479641164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110152.25058472411</v>
      </c>
      <c r="L36" s="270"/>
      <c r="M36" s="271">
        <v>2.5</v>
      </c>
      <c r="N36" s="272">
        <f>K36/M36</f>
        <v>44060.900233889646</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1082.6200000000001</v>
      </c>
    </row>
    <row r="43" spans="1:14" ht="15.75" thickBot="1">
      <c r="B43" s="824" t="s">
        <v>953</v>
      </c>
      <c r="C43" s="825"/>
      <c r="D43" s="825"/>
      <c r="E43" s="825"/>
      <c r="F43" s="825"/>
      <c r="G43" s="825"/>
      <c r="H43" s="825"/>
      <c r="I43" s="825"/>
      <c r="J43" s="825"/>
      <c r="K43" s="825"/>
      <c r="L43" s="825"/>
      <c r="M43" s="826"/>
      <c r="N43" s="99">
        <f>SUM(N36:N42)</f>
        <v>45143.520233889649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1298.0904951061766</v>
      </c>
      <c r="M59" s="829"/>
      <c r="N59" s="287">
        <f>K59*L59</f>
        <v>1298.0904951061766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1298.0904951061766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10826.2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57267.810728995828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11453.562145799166</v>
      </c>
      <c r="M83" s="859"/>
      <c r="N83" s="51"/>
    </row>
    <row r="84" spans="1:14">
      <c r="B84" s="89" t="s">
        <v>973</v>
      </c>
      <c r="C84" s="90"/>
      <c r="D84" s="90"/>
      <c r="E84" s="90"/>
      <c r="F84" s="90"/>
      <c r="G84" s="90"/>
      <c r="H84" s="90"/>
      <c r="I84" s="87"/>
      <c r="J84" s="88"/>
      <c r="K84" s="304">
        <v>0.05</v>
      </c>
      <c r="L84" s="858">
        <f>N78*K84</f>
        <v>2863.3905364497914</v>
      </c>
      <c r="M84" s="859"/>
      <c r="N84" s="51"/>
    </row>
    <row r="85" spans="1:14" ht="15.75" thickBot="1">
      <c r="B85" s="91" t="s">
        <v>974</v>
      </c>
      <c r="C85" s="92"/>
      <c r="D85" s="92"/>
      <c r="E85" s="92"/>
      <c r="F85" s="92"/>
      <c r="G85" s="92"/>
      <c r="H85" s="92"/>
      <c r="I85" s="93"/>
      <c r="J85" s="94"/>
      <c r="K85" s="305">
        <v>0.05</v>
      </c>
      <c r="L85" s="860">
        <f>N78*K85</f>
        <v>2863.3905364497914</v>
      </c>
      <c r="M85" s="861"/>
      <c r="N85" s="51"/>
    </row>
    <row r="86" spans="1:14" ht="15.75" thickBot="1">
      <c r="B86" s="824" t="s">
        <v>953</v>
      </c>
      <c r="C86" s="825"/>
      <c r="D86" s="825"/>
      <c r="E86" s="825"/>
      <c r="F86" s="825"/>
      <c r="G86" s="825"/>
      <c r="H86" s="825"/>
      <c r="I86" s="825"/>
      <c r="J86" s="825"/>
      <c r="K86" s="825"/>
      <c r="L86" s="825"/>
      <c r="M86" s="826"/>
      <c r="N86" s="52">
        <f>L83+L84+L85</f>
        <v>17180.343218698748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74448.153947694576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165227.84155686642</v>
      </c>
      <c r="L36" s="270"/>
      <c r="M36" s="271">
        <v>2.375</v>
      </c>
      <c r="N36" s="272">
        <f>K36/M36</f>
        <v>69569.617497627973</v>
      </c>
    </row>
    <row r="37" spans="1:14">
      <c r="A37" t="s">
        <v>180</v>
      </c>
      <c r="B37" s="837" t="str">
        <f>VLOOKUP(A37,EQUIPOS!A7:D154,3,FALSE)</f>
        <v>Compresor 120 HP, con martillo.</v>
      </c>
      <c r="C37" s="838"/>
      <c r="D37" s="838"/>
      <c r="E37" s="838"/>
      <c r="F37" s="838"/>
      <c r="G37" s="838"/>
      <c r="H37" s="839"/>
      <c r="I37" s="267"/>
      <c r="J37" s="268"/>
      <c r="K37" s="269">
        <f>VLOOKUP(A37,EQUIPOS!A7:D162,4,FALSE)</f>
        <v>110152.25058472411</v>
      </c>
      <c r="L37" s="270"/>
      <c r="M37" s="271">
        <v>2.375</v>
      </c>
      <c r="N37" s="272">
        <f>K37/M37</f>
        <v>46379.894983041733</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11627.876622451015</v>
      </c>
      <c r="L38" s="270"/>
      <c r="M38" s="271">
        <v>2.375</v>
      </c>
      <c r="N38" s="272">
        <f>K38/M38</f>
        <v>4895.9480515583218</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122261.66707756704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1298.0904951061766</v>
      </c>
      <c r="M59" s="829"/>
      <c r="N59" s="287">
        <f>K59*L59</f>
        <v>1298.0904951061766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1298.0904951061766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137721.82302606312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27544.364605212628</v>
      </c>
      <c r="M83" s="859"/>
      <c r="N83" s="51"/>
    </row>
    <row r="84" spans="1:14">
      <c r="B84" s="89" t="s">
        <v>973</v>
      </c>
      <c r="C84" s="90"/>
      <c r="D84" s="90"/>
      <c r="E84" s="90"/>
      <c r="F84" s="90"/>
      <c r="G84" s="90"/>
      <c r="H84" s="90"/>
      <c r="I84" s="87"/>
      <c r="J84" s="88"/>
      <c r="K84" s="304">
        <v>0.05</v>
      </c>
      <c r="L84" s="858">
        <f>N78*K84</f>
        <v>6886.0911513031569</v>
      </c>
      <c r="M84" s="859"/>
      <c r="N84" s="51"/>
    </row>
    <row r="85" spans="1:14" ht="15.75" thickBot="1">
      <c r="B85" s="91" t="s">
        <v>974</v>
      </c>
      <c r="C85" s="92"/>
      <c r="D85" s="92"/>
      <c r="E85" s="92"/>
      <c r="F85" s="92"/>
      <c r="G85" s="92"/>
      <c r="H85" s="92"/>
      <c r="I85" s="93"/>
      <c r="J85" s="94"/>
      <c r="K85" s="305">
        <v>0.05</v>
      </c>
      <c r="L85" s="860">
        <f>N78*K85</f>
        <v>6886.0911513031569</v>
      </c>
      <c r="M85" s="861"/>
      <c r="N85" s="51"/>
    </row>
    <row r="86" spans="1:14" ht="15.75" thickBot="1">
      <c r="B86" s="824" t="s">
        <v>953</v>
      </c>
      <c r="C86" s="825"/>
      <c r="D86" s="825"/>
      <c r="E86" s="825"/>
      <c r="F86" s="825"/>
      <c r="G86" s="825"/>
      <c r="H86" s="825"/>
      <c r="I86" s="825"/>
      <c r="J86" s="825"/>
      <c r="K86" s="825"/>
      <c r="L86" s="825"/>
      <c r="M86" s="826"/>
      <c r="N86" s="52">
        <f>L83+L84+L85</f>
        <v>41316.546907818949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179038.36993388209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214184.39737229937</v>
      </c>
      <c r="L36" s="270"/>
      <c r="M36" s="271">
        <v>2.5</v>
      </c>
      <c r="N36" s="272">
        <f>K36/M36</f>
        <v>85673.758948919742</v>
      </c>
    </row>
    <row r="37" spans="1:14">
      <c r="A37" t="s">
        <v>180</v>
      </c>
      <c r="B37" s="837" t="str">
        <f>VLOOKUP(A37,EQUIPOS!A7:D154,3,FALSE)</f>
        <v>Compresor 120 HP, con martillo.</v>
      </c>
      <c r="C37" s="838"/>
      <c r="D37" s="838"/>
      <c r="E37" s="838"/>
      <c r="F37" s="838"/>
      <c r="G37" s="838"/>
      <c r="H37" s="839"/>
      <c r="I37" s="267"/>
      <c r="J37" s="268"/>
      <c r="K37" s="269">
        <f>VLOOKUP(A37,EQUIPOS!A7:D162,4,FALSE)</f>
        <v>110152.25058472411</v>
      </c>
      <c r="L37" s="270"/>
      <c r="M37" s="271">
        <v>2.5</v>
      </c>
      <c r="N37" s="272">
        <f>K37/M37</f>
        <v>44060.900233889646</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11627.876622451015</v>
      </c>
      <c r="L38" s="270"/>
      <c r="M38" s="271">
        <v>2.5</v>
      </c>
      <c r="N38" s="272">
        <f>K38/M38</f>
        <v>4651.150648980406</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134654.88907540418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1298.0904951061766</v>
      </c>
      <c r="M59" s="829"/>
      <c r="N59" s="287">
        <f>K59*L59</f>
        <v>1298.0904951061766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1298.0904951061766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149406.94175123077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29881.388350246154</v>
      </c>
      <c r="M83" s="859"/>
      <c r="N83" s="51"/>
    </row>
    <row r="84" spans="1:14">
      <c r="B84" s="89" t="s">
        <v>973</v>
      </c>
      <c r="C84" s="90"/>
      <c r="D84" s="90"/>
      <c r="E84" s="90"/>
      <c r="F84" s="90"/>
      <c r="G84" s="90"/>
      <c r="H84" s="90"/>
      <c r="I84" s="87"/>
      <c r="J84" s="88"/>
      <c r="K84" s="304">
        <v>0.05</v>
      </c>
      <c r="L84" s="858">
        <f>N78*K84</f>
        <v>7470.3470875615385</v>
      </c>
      <c r="M84" s="859"/>
      <c r="N84" s="51"/>
    </row>
    <row r="85" spans="1:14" ht="15.75" thickBot="1">
      <c r="B85" s="91" t="s">
        <v>974</v>
      </c>
      <c r="C85" s="92"/>
      <c r="D85" s="92"/>
      <c r="E85" s="92"/>
      <c r="F85" s="92"/>
      <c r="G85" s="92"/>
      <c r="H85" s="92"/>
      <c r="I85" s="93"/>
      <c r="J85" s="94"/>
      <c r="K85" s="305">
        <v>0.05</v>
      </c>
      <c r="L85" s="860">
        <f>N78*K85</f>
        <v>7470.3470875615385</v>
      </c>
      <c r="M85" s="861"/>
      <c r="N85" s="51"/>
    </row>
    <row r="86" spans="1:14" ht="15.75" thickBot="1">
      <c r="B86" s="824" t="s">
        <v>953</v>
      </c>
      <c r="C86" s="825"/>
      <c r="D86" s="825"/>
      <c r="E86" s="825"/>
      <c r="F86" s="825"/>
      <c r="G86" s="825"/>
      <c r="H86" s="825"/>
      <c r="I86" s="825"/>
      <c r="J86" s="825"/>
      <c r="K86" s="825"/>
      <c r="L86" s="825"/>
      <c r="M86" s="826"/>
      <c r="N86" s="52">
        <f>L83+L84+L85</f>
        <v>44822.082525369231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194229.02427659999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214184.39737229937</v>
      </c>
      <c r="L36" s="270"/>
      <c r="M36" s="271">
        <v>2.5</v>
      </c>
      <c r="N36" s="272">
        <f>K36/M36</f>
        <v>85673.758948919742</v>
      </c>
    </row>
    <row r="37" spans="1:14">
      <c r="A37" t="s">
        <v>180</v>
      </c>
      <c r="B37" s="837" t="str">
        <f>VLOOKUP(A37,EQUIPOS!A7:D154,3,FALSE)</f>
        <v>Compresor 120 HP, con martillo.</v>
      </c>
      <c r="C37" s="838"/>
      <c r="D37" s="838"/>
      <c r="E37" s="838"/>
      <c r="F37" s="838"/>
      <c r="G37" s="838"/>
      <c r="H37" s="839"/>
      <c r="I37" s="267"/>
      <c r="J37" s="268"/>
      <c r="K37" s="269">
        <f>VLOOKUP(A37,EQUIPOS!A7:D162,4,FALSE)</f>
        <v>110152.25058472411</v>
      </c>
      <c r="L37" s="270"/>
      <c r="M37" s="271">
        <v>2.5</v>
      </c>
      <c r="N37" s="272">
        <f>K37/M37</f>
        <v>44060.900233889646</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11627.876622451015</v>
      </c>
      <c r="L38" s="270"/>
      <c r="M38" s="271">
        <v>2.5</v>
      </c>
      <c r="N38" s="272">
        <f>K38/M38</f>
        <v>4651.150648980406</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214.948243614408</v>
      </c>
    </row>
    <row r="43" spans="1:14" ht="15.75" thickBot="1">
      <c r="B43" s="824" t="s">
        <v>953</v>
      </c>
      <c r="C43" s="825"/>
      <c r="D43" s="825"/>
      <c r="E43" s="825"/>
      <c r="F43" s="825"/>
      <c r="G43" s="825"/>
      <c r="H43" s="825"/>
      <c r="I43" s="825"/>
      <c r="J43" s="825"/>
      <c r="K43" s="825"/>
      <c r="L43" s="825"/>
      <c r="M43" s="826"/>
      <c r="N43" s="99">
        <f>SUM(N36:N42)</f>
        <v>134600.75807540418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8">
        <f>'900.2'!N78</f>
        <v>1298.0904951061766</v>
      </c>
      <c r="M59" s="829"/>
      <c r="N59" s="287">
        <f>K59*L59</f>
        <v>1817.3266931486471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1817.3266931486471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10747.412180720399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147165.49694927322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29433.099389854644</v>
      </c>
      <c r="M83" s="859"/>
      <c r="N83" s="51"/>
    </row>
    <row r="84" spans="1:14">
      <c r="B84" s="89" t="s">
        <v>973</v>
      </c>
      <c r="C84" s="90"/>
      <c r="D84" s="90"/>
      <c r="E84" s="90"/>
      <c r="F84" s="90"/>
      <c r="G84" s="90"/>
      <c r="H84" s="90"/>
      <c r="I84" s="87"/>
      <c r="J84" s="88"/>
      <c r="K84" s="304">
        <v>0.05</v>
      </c>
      <c r="L84" s="858">
        <f>N78*K84</f>
        <v>7358.274847463661</v>
      </c>
      <c r="M84" s="859"/>
      <c r="N84" s="51"/>
    </row>
    <row r="85" spans="1:14" ht="15.75" thickBot="1">
      <c r="B85" s="91" t="s">
        <v>974</v>
      </c>
      <c r="C85" s="92"/>
      <c r="D85" s="92"/>
      <c r="E85" s="92"/>
      <c r="F85" s="92"/>
      <c r="G85" s="92"/>
      <c r="H85" s="92"/>
      <c r="I85" s="93"/>
      <c r="J85" s="94"/>
      <c r="K85" s="305">
        <v>0.05</v>
      </c>
      <c r="L85" s="860">
        <f>N78*K85</f>
        <v>7358.274847463661</v>
      </c>
      <c r="M85" s="861"/>
      <c r="N85" s="51"/>
    </row>
    <row r="86" spans="1:14" ht="15.75" thickBot="1">
      <c r="B86" s="824" t="s">
        <v>953</v>
      </c>
      <c r="C86" s="825"/>
      <c r="D86" s="825"/>
      <c r="E86" s="825"/>
      <c r="F86" s="825"/>
      <c r="G86" s="825"/>
      <c r="H86" s="825"/>
      <c r="I86" s="825"/>
      <c r="J86" s="825"/>
      <c r="K86" s="825"/>
      <c r="L86" s="825"/>
      <c r="M86" s="826"/>
      <c r="N86" s="52">
        <f>L83+L84+L85</f>
        <v>44149.649084781966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191315.14603405519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165227.84155686642</v>
      </c>
      <c r="L36" s="270"/>
      <c r="M36" s="271">
        <v>22</v>
      </c>
      <c r="N36" s="272">
        <f>K36/M36</f>
        <v>7510.3564344030192</v>
      </c>
    </row>
    <row r="37" spans="1:14">
      <c r="A37" t="s">
        <v>180</v>
      </c>
      <c r="B37" s="837" t="str">
        <f>VLOOKUP(A37,EQUIPOS!A7:D154,3,FALSE)</f>
        <v>Compresor 120 HP, con martillo.</v>
      </c>
      <c r="C37" s="838"/>
      <c r="D37" s="838"/>
      <c r="E37" s="838"/>
      <c r="F37" s="838"/>
      <c r="G37" s="838"/>
      <c r="H37" s="839"/>
      <c r="I37" s="267"/>
      <c r="J37" s="268"/>
      <c r="K37" s="269">
        <f>VLOOKUP(A37,EQUIPOS!A7:D162,4,FALSE)</f>
        <v>110152.25058472411</v>
      </c>
      <c r="L37" s="270"/>
      <c r="M37" s="271">
        <v>22</v>
      </c>
      <c r="N37" s="272">
        <f>K37/M37</f>
        <v>5006.9204811238233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12541.702852301209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8">
        <f>'900.2'!N78</f>
        <v>1298.0904951061766</v>
      </c>
      <c r="M59" s="829"/>
      <c r="N59" s="287">
        <f>K59*L59</f>
        <v>545.19800794459411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545.19800794459411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14308.197698964032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2861.6395397928063</v>
      </c>
      <c r="M83" s="859"/>
      <c r="N83" s="51"/>
    </row>
    <row r="84" spans="1:14">
      <c r="B84" s="89" t="s">
        <v>973</v>
      </c>
      <c r="C84" s="90"/>
      <c r="D84" s="90"/>
      <c r="E84" s="90"/>
      <c r="F84" s="90"/>
      <c r="G84" s="90"/>
      <c r="H84" s="90"/>
      <c r="I84" s="87"/>
      <c r="J84" s="88"/>
      <c r="K84" s="304">
        <v>0.05</v>
      </c>
      <c r="L84" s="858">
        <f>N78*K84</f>
        <v>715.40988494820158</v>
      </c>
      <c r="M84" s="859"/>
      <c r="N84" s="51"/>
    </row>
    <row r="85" spans="1:14" ht="15.75" thickBot="1">
      <c r="B85" s="91" t="s">
        <v>974</v>
      </c>
      <c r="C85" s="92"/>
      <c r="D85" s="92"/>
      <c r="E85" s="92"/>
      <c r="F85" s="92"/>
      <c r="G85" s="92"/>
      <c r="H85" s="92"/>
      <c r="I85" s="93"/>
      <c r="J85" s="94"/>
      <c r="K85" s="305">
        <v>0.05</v>
      </c>
      <c r="L85" s="860">
        <f>N78*K85</f>
        <v>715.40988494820158</v>
      </c>
      <c r="M85" s="861"/>
      <c r="N85" s="51"/>
    </row>
    <row r="86" spans="1:14" ht="15.75" thickBot="1">
      <c r="B86" s="824" t="s">
        <v>953</v>
      </c>
      <c r="C86" s="825"/>
      <c r="D86" s="825"/>
      <c r="E86" s="825"/>
      <c r="F86" s="825"/>
      <c r="G86" s="825"/>
      <c r="H86" s="825"/>
      <c r="I86" s="825"/>
      <c r="J86" s="825"/>
      <c r="K86" s="825"/>
      <c r="L86" s="825"/>
      <c r="M86" s="826"/>
      <c r="N86" s="52">
        <f>L83+L84+L85</f>
        <v>4292.4593096892095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18600.657008653241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165227.84155686642</v>
      </c>
      <c r="L36" s="270"/>
      <c r="M36" s="271">
        <v>22</v>
      </c>
      <c r="N36" s="272">
        <f>K36/M36</f>
        <v>7510.3564344030192</v>
      </c>
    </row>
    <row r="37" spans="1:14">
      <c r="A37" t="s">
        <v>180</v>
      </c>
      <c r="B37" s="837" t="str">
        <f>VLOOKUP(A37,EQUIPOS!A7:D154,3,FALSE)</f>
        <v>Compresor 120 HP, con martillo.</v>
      </c>
      <c r="C37" s="838"/>
      <c r="D37" s="838"/>
      <c r="E37" s="838"/>
      <c r="F37" s="838"/>
      <c r="G37" s="838"/>
      <c r="H37" s="839"/>
      <c r="I37" s="267"/>
      <c r="J37" s="268"/>
      <c r="K37" s="269">
        <f>VLOOKUP(A37,EQUIPOS!A7:D162,4,FALSE)</f>
        <v>110152.25058472411</v>
      </c>
      <c r="L37" s="270"/>
      <c r="M37" s="271">
        <v>22</v>
      </c>
      <c r="N37" s="272">
        <f>K37/M37</f>
        <v>5006.9204811238233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12541.702852301209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8">
        <f>'900.2'!N78</f>
        <v>1298.0904951061766</v>
      </c>
      <c r="M59" s="829"/>
      <c r="N59" s="287">
        <f>K59*L59</f>
        <v>272.59900397229706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272.59900397229706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14035.598694991731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2807.1197389983463</v>
      </c>
      <c r="M83" s="859"/>
      <c r="N83" s="51"/>
    </row>
    <row r="84" spans="1:14">
      <c r="B84" s="89" t="s">
        <v>973</v>
      </c>
      <c r="C84" s="90"/>
      <c r="D84" s="90"/>
      <c r="E84" s="90"/>
      <c r="F84" s="90"/>
      <c r="G84" s="90"/>
      <c r="H84" s="90"/>
      <c r="I84" s="87"/>
      <c r="J84" s="88"/>
      <c r="K84" s="304">
        <v>0.05</v>
      </c>
      <c r="L84" s="858">
        <f>N78*K84</f>
        <v>701.77993474958657</v>
      </c>
      <c r="M84" s="859"/>
      <c r="N84" s="51"/>
    </row>
    <row r="85" spans="1:14" ht="15.75" thickBot="1">
      <c r="B85" s="91" t="s">
        <v>974</v>
      </c>
      <c r="C85" s="92"/>
      <c r="D85" s="92"/>
      <c r="E85" s="92"/>
      <c r="F85" s="92"/>
      <c r="G85" s="92"/>
      <c r="H85" s="92"/>
      <c r="I85" s="93"/>
      <c r="J85" s="94"/>
      <c r="K85" s="305">
        <v>0.05</v>
      </c>
      <c r="L85" s="860">
        <f>N78*K85</f>
        <v>701.77993474958657</v>
      </c>
      <c r="M85" s="861"/>
      <c r="N85" s="51"/>
    </row>
    <row r="86" spans="1:14" ht="15.75" thickBot="1">
      <c r="B86" s="824" t="s">
        <v>953</v>
      </c>
      <c r="C86" s="825"/>
      <c r="D86" s="825"/>
      <c r="E86" s="825"/>
      <c r="F86" s="825"/>
      <c r="G86" s="825"/>
      <c r="H86" s="825"/>
      <c r="I86" s="825"/>
      <c r="J86" s="825"/>
      <c r="K86" s="825"/>
      <c r="L86" s="825"/>
      <c r="M86" s="826"/>
      <c r="N86" s="52">
        <f>L83+L84+L85</f>
        <v>4210.6796084975194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18246.278303489249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110152.25058472411</v>
      </c>
      <c r="L36" s="270"/>
      <c r="M36" s="271">
        <v>20</v>
      </c>
      <c r="N36" s="272">
        <f>K36/M36</f>
        <v>5507.6125292362058</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67.663750000000007</v>
      </c>
    </row>
    <row r="43" spans="1:14" ht="15.75" thickBot="1">
      <c r="B43" s="824" t="s">
        <v>953</v>
      </c>
      <c r="C43" s="825"/>
      <c r="D43" s="825"/>
      <c r="E43" s="825"/>
      <c r="F43" s="825"/>
      <c r="G43" s="825"/>
      <c r="H43" s="825"/>
      <c r="I43" s="825"/>
      <c r="J43" s="825"/>
      <c r="K43" s="825"/>
      <c r="L43" s="825"/>
      <c r="M43" s="826"/>
      <c r="N43" s="99">
        <f>SUM(N36:N42)</f>
        <v>5575.2762792362055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8">
        <f>'900.2'!N78</f>
        <v>1298.0904951061766</v>
      </c>
      <c r="M59" s="829"/>
      <c r="N59" s="287">
        <f>K59*L59</f>
        <v>103.84723960849414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103.84723960849414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676.63750000000005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6355.7610188446997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1271.1522037689401</v>
      </c>
      <c r="M83" s="859"/>
      <c r="N83" s="51"/>
    </row>
    <row r="84" spans="1:14">
      <c r="B84" s="89" t="s">
        <v>973</v>
      </c>
      <c r="C84" s="90"/>
      <c r="D84" s="90"/>
      <c r="E84" s="90"/>
      <c r="F84" s="90"/>
      <c r="G84" s="90"/>
      <c r="H84" s="90"/>
      <c r="I84" s="87"/>
      <c r="J84" s="88"/>
      <c r="K84" s="304">
        <v>0.05</v>
      </c>
      <c r="L84" s="858">
        <f>N78*K84</f>
        <v>317.78805094223503</v>
      </c>
      <c r="M84" s="859"/>
      <c r="N84" s="51"/>
    </row>
    <row r="85" spans="1:14" ht="15.75" thickBot="1">
      <c r="B85" s="91" t="s">
        <v>974</v>
      </c>
      <c r="C85" s="92"/>
      <c r="D85" s="92"/>
      <c r="E85" s="92"/>
      <c r="F85" s="92"/>
      <c r="G85" s="92"/>
      <c r="H85" s="92"/>
      <c r="I85" s="93"/>
      <c r="J85" s="94"/>
      <c r="K85" s="305">
        <v>0.05</v>
      </c>
      <c r="L85" s="860">
        <f>N78*K85</f>
        <v>317.78805094223503</v>
      </c>
      <c r="M85" s="861"/>
      <c r="N85" s="51"/>
    </row>
    <row r="86" spans="1:14" ht="15.75" thickBot="1">
      <c r="B86" s="824" t="s">
        <v>953</v>
      </c>
      <c r="C86" s="825"/>
      <c r="D86" s="825"/>
      <c r="E86" s="825"/>
      <c r="F86" s="825"/>
      <c r="G86" s="825"/>
      <c r="H86" s="825"/>
      <c r="I86" s="825"/>
      <c r="J86" s="825"/>
      <c r="K86" s="825"/>
      <c r="L86" s="825"/>
      <c r="M86" s="826"/>
      <c r="N86" s="52">
        <f>L83+L84+L85</f>
        <v>1906.7283056534102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8262.4893244981104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195</v>
      </c>
      <c r="B36" s="837" t="str">
        <f>VLOOKUP(A36,EQUIPOS!A6:D154,3,FALSE)</f>
        <v xml:space="preserve">Equipo de oxicorte, Capacidad de corte: hasta 6´´ (152mm) </v>
      </c>
      <c r="C36" s="838"/>
      <c r="D36" s="838"/>
      <c r="E36" s="838"/>
      <c r="F36" s="838"/>
      <c r="G36" s="838"/>
      <c r="H36" s="839"/>
      <c r="I36" s="267"/>
      <c r="J36" s="268"/>
      <c r="K36" s="269">
        <f>VLOOKUP(A36,EQUIPOS!A6:D161,4,FALSE)</f>
        <v>11627.876622451015</v>
      </c>
      <c r="L36" s="270"/>
      <c r="M36" s="271">
        <v>321</v>
      </c>
      <c r="N36" s="272">
        <f>K36/M36</f>
        <v>36.223914711685403</v>
      </c>
    </row>
    <row r="37" spans="1:14">
      <c r="A37" t="s">
        <v>248</v>
      </c>
      <c r="B37" s="837" t="str">
        <f>VLOOKUP(A37,EQUIPOS!A7:D154,3,FALSE)</f>
        <v>Grúa telescópica de 50 Ton.</v>
      </c>
      <c r="C37" s="838"/>
      <c r="D37" s="838"/>
      <c r="E37" s="838"/>
      <c r="F37" s="838"/>
      <c r="G37" s="838"/>
      <c r="H37" s="839"/>
      <c r="I37" s="267"/>
      <c r="J37" s="268"/>
      <c r="K37" s="269">
        <f>VLOOKUP(A37,EQUIPOS!A7:D162,4,FALSE)</f>
        <v>258244.44269383739</v>
      </c>
      <c r="L37" s="270"/>
      <c r="M37" s="271">
        <v>321</v>
      </c>
      <c r="N37" s="272">
        <f>K37/M37</f>
        <v>804.499821476129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16.863239875389407</v>
      </c>
    </row>
    <row r="43" spans="1:14" ht="15.75" thickBot="1">
      <c r="B43" s="824" t="s">
        <v>953</v>
      </c>
      <c r="C43" s="825"/>
      <c r="D43" s="825"/>
      <c r="E43" s="825"/>
      <c r="F43" s="825"/>
      <c r="G43" s="825"/>
      <c r="H43" s="825"/>
      <c r="I43" s="825"/>
      <c r="J43" s="825"/>
      <c r="K43" s="825"/>
      <c r="L43" s="825"/>
      <c r="M43" s="826"/>
      <c r="N43" s="99">
        <f>SUM(N36:N42)</f>
        <v>857.58697606320379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8">
        <f>VLOOKUP(A59,TRANSPORTE!A5:D120,4,FALSE)</f>
        <v>0.45429277394783563</v>
      </c>
      <c r="M59" s="829"/>
      <c r="N59" s="287">
        <f>K59*L59</f>
        <v>0.45429277394783563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0.45429277394783563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168.63239875389408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1026.6736675910456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205.33473351820913</v>
      </c>
      <c r="M83" s="859"/>
      <c r="N83" s="51"/>
    </row>
    <row r="84" spans="1:14">
      <c r="B84" s="89" t="s">
        <v>973</v>
      </c>
      <c r="C84" s="90"/>
      <c r="D84" s="90"/>
      <c r="E84" s="90"/>
      <c r="F84" s="90"/>
      <c r="G84" s="90"/>
      <c r="H84" s="90"/>
      <c r="I84" s="87"/>
      <c r="J84" s="88"/>
      <c r="K84" s="304">
        <v>0.05</v>
      </c>
      <c r="L84" s="858">
        <f>N78*K84</f>
        <v>51.333683379552284</v>
      </c>
      <c r="M84" s="859"/>
      <c r="N84" s="51"/>
    </row>
    <row r="85" spans="1:14" ht="15.75" thickBot="1">
      <c r="B85" s="91" t="s">
        <v>974</v>
      </c>
      <c r="C85" s="92"/>
      <c r="D85" s="92"/>
      <c r="E85" s="92"/>
      <c r="F85" s="92"/>
      <c r="G85" s="92"/>
      <c r="H85" s="92"/>
      <c r="I85" s="93"/>
      <c r="J85" s="94"/>
      <c r="K85" s="305">
        <v>0.05</v>
      </c>
      <c r="L85" s="860">
        <f>N78*K85</f>
        <v>51.333683379552284</v>
      </c>
      <c r="M85" s="861"/>
      <c r="N85" s="51"/>
    </row>
    <row r="86" spans="1:14" ht="15.75" thickBot="1">
      <c r="B86" s="824" t="s">
        <v>953</v>
      </c>
      <c r="C86" s="825"/>
      <c r="D86" s="825"/>
      <c r="E86" s="825"/>
      <c r="F86" s="825"/>
      <c r="G86" s="825"/>
      <c r="H86" s="825"/>
      <c r="I86" s="825"/>
      <c r="J86" s="825"/>
      <c r="K86" s="825"/>
      <c r="L86" s="825"/>
      <c r="M86" s="826"/>
      <c r="N86" s="52">
        <f>L83+L84+L85</f>
        <v>308.00210027731367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1334.6757678683593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273</v>
      </c>
      <c r="B36" s="837" t="str">
        <f>VLOOKUP(A36,EQUIPOS!A6:D154,3,FALSE)</f>
        <v>Motosierra, 93.6 cm3 - 7.1 HP, 45-90 cm - 7.9 kg</v>
      </c>
      <c r="C36" s="838"/>
      <c r="D36" s="838"/>
      <c r="E36" s="838"/>
      <c r="F36" s="838"/>
      <c r="G36" s="838"/>
      <c r="H36" s="839"/>
      <c r="I36" s="267"/>
      <c r="J36" s="268"/>
      <c r="K36" s="269">
        <f>VLOOKUP(A36,EQUIPOS!A6:D161,4,FALSE)</f>
        <v>7516.8168516055903</v>
      </c>
      <c r="L36" s="270"/>
      <c r="M36" s="271">
        <v>3</v>
      </c>
      <c r="N36" s="272">
        <f>K36/M36</f>
        <v>2505.6056172018634</v>
      </c>
    </row>
    <row r="37" spans="1:14">
      <c r="A37" s="205" t="s">
        <v>312</v>
      </c>
      <c r="B37" s="837" t="str">
        <f>VLOOKUP(A37,EQUIPOS!A7:D154,3,FALSE)</f>
        <v>Retroexcavadora sobre oruga, potencia 138 HP, balde de 1,5 m3.</v>
      </c>
      <c r="C37" s="838"/>
      <c r="D37" s="838"/>
      <c r="E37" s="838"/>
      <c r="F37" s="838"/>
      <c r="G37" s="838"/>
      <c r="H37" s="839"/>
      <c r="I37" s="267"/>
      <c r="J37" s="268"/>
      <c r="K37" s="269">
        <f>VLOOKUP(A37,EQUIPOS!A7:D162,4,FALSE)</f>
        <v>214184.39737229937</v>
      </c>
      <c r="L37" s="270"/>
      <c r="M37" s="271">
        <v>3</v>
      </c>
      <c r="N37" s="272">
        <f>K37/M37</f>
        <v>71394.799124099794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673.35467419668339</v>
      </c>
    </row>
    <row r="43" spans="1:14" ht="15.75" thickBot="1">
      <c r="B43" s="824" t="s">
        <v>953</v>
      </c>
      <c r="C43" s="825"/>
      <c r="D43" s="825"/>
      <c r="E43" s="825"/>
      <c r="F43" s="825"/>
      <c r="G43" s="825"/>
      <c r="H43" s="825"/>
      <c r="I43" s="825"/>
      <c r="J43" s="825"/>
      <c r="K43" s="825"/>
      <c r="L43" s="825"/>
      <c r="M43" s="826"/>
      <c r="N43" s="99">
        <f>SUM(N36:N42)</f>
        <v>74573.759415498338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8">
        <f>VLOOKUP(A59,TRANSPORTE!A5:D94,4,FALSE)</f>
        <v>1300.8769506995866</v>
      </c>
      <c r="M59" s="829"/>
      <c r="N59" s="287">
        <f>K59*L59</f>
        <v>7805.2617041975191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7805.2617041975191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13467.093483933666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95846.114603629525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19169.222920725904</v>
      </c>
      <c r="M83" s="859"/>
      <c r="N83" s="51"/>
    </row>
    <row r="84" spans="1:14">
      <c r="B84" s="89" t="s">
        <v>973</v>
      </c>
      <c r="C84" s="90"/>
      <c r="D84" s="90"/>
      <c r="E84" s="90"/>
      <c r="F84" s="90"/>
      <c r="G84" s="90"/>
      <c r="H84" s="90"/>
      <c r="I84" s="87"/>
      <c r="J84" s="88"/>
      <c r="K84" s="304">
        <v>0.05</v>
      </c>
      <c r="L84" s="858">
        <f>N78*K84</f>
        <v>4792.3057301814761</v>
      </c>
      <c r="M84" s="859"/>
      <c r="N84" s="51"/>
    </row>
    <row r="85" spans="1:14" ht="15.75" thickBot="1">
      <c r="B85" s="91" t="s">
        <v>974</v>
      </c>
      <c r="C85" s="92"/>
      <c r="D85" s="92"/>
      <c r="E85" s="92"/>
      <c r="F85" s="92"/>
      <c r="G85" s="92"/>
      <c r="H85" s="92"/>
      <c r="I85" s="93"/>
      <c r="J85" s="94"/>
      <c r="K85" s="305">
        <v>0.05</v>
      </c>
      <c r="L85" s="860">
        <f>N78*K85</f>
        <v>4792.3057301814761</v>
      </c>
      <c r="M85" s="861"/>
      <c r="N85" s="51"/>
    </row>
    <row r="86" spans="1:14" ht="15.75" thickBot="1">
      <c r="B86" s="824" t="s">
        <v>953</v>
      </c>
      <c r="C86" s="825"/>
      <c r="D86" s="825"/>
      <c r="E86" s="825"/>
      <c r="F86" s="825"/>
      <c r="G86" s="825"/>
      <c r="H86" s="825"/>
      <c r="I86" s="825"/>
      <c r="J86" s="825"/>
      <c r="K86" s="825"/>
      <c r="L86" s="825"/>
      <c r="M86" s="826"/>
      <c r="N86" s="52">
        <f>L83+L84+L85</f>
        <v>28753.834381088858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124599.94898471839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195</v>
      </c>
      <c r="B36" s="837" t="str">
        <f>VLOOKUP(A36,EQUIPOS!A6:D154,3,FALSE)</f>
        <v xml:space="preserve">Equipo de oxicorte, Capacidad de corte: hasta 6´´ (152mm) </v>
      </c>
      <c r="C36" s="838"/>
      <c r="D36" s="838"/>
      <c r="E36" s="838"/>
      <c r="F36" s="838"/>
      <c r="G36" s="838"/>
      <c r="H36" s="839"/>
      <c r="I36" s="267"/>
      <c r="J36" s="268"/>
      <c r="K36" s="269">
        <f>VLOOKUP(A36,EQUIPOS!A6:D161,4,FALSE)</f>
        <v>11627.876622451015</v>
      </c>
      <c r="L36" s="270"/>
      <c r="M36" s="271">
        <v>4</v>
      </c>
      <c r="N36" s="272">
        <f>K36/M36</f>
        <v>2906.9691556127536</v>
      </c>
    </row>
    <row r="37" spans="1:14">
      <c r="A37" s="108" t="s">
        <v>248</v>
      </c>
      <c r="B37" s="837" t="str">
        <f>VLOOKUP(A37,EQUIPOS!A7:D154,3,FALSE)</f>
        <v>Grúa telescópica de 50 Ton.</v>
      </c>
      <c r="C37" s="838"/>
      <c r="D37" s="838"/>
      <c r="E37" s="838"/>
      <c r="F37" s="838"/>
      <c r="G37" s="838"/>
      <c r="H37" s="839"/>
      <c r="I37" s="267"/>
      <c r="J37" s="268"/>
      <c r="K37" s="269">
        <f>VLOOKUP(A37,EQUIPOS!A7:D162,4,FALSE)</f>
        <v>258244.44269383739</v>
      </c>
      <c r="L37" s="270"/>
      <c r="M37" s="271">
        <v>4</v>
      </c>
      <c r="N37" s="272">
        <f>K37/M37</f>
        <v>64561.110673459349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1010.0320112950249</v>
      </c>
    </row>
    <row r="43" spans="1:14" ht="15.75" thickBot="1">
      <c r="B43" s="824" t="s">
        <v>953</v>
      </c>
      <c r="C43" s="825"/>
      <c r="D43" s="825"/>
      <c r="E43" s="825"/>
      <c r="F43" s="825"/>
      <c r="G43" s="825"/>
      <c r="H43" s="825"/>
      <c r="I43" s="825"/>
      <c r="J43" s="825"/>
      <c r="K43" s="825"/>
      <c r="L43" s="825"/>
      <c r="M43" s="826"/>
      <c r="N43" s="99">
        <f>SUM(N36:N42)</f>
        <v>68478.111840367128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8">
        <f>VLOOKUP(A59,TRANSPORTE!A5:D117,4,FALSE)</f>
        <v>0.45429277394783563</v>
      </c>
      <c r="M59" s="829"/>
      <c r="N59" s="287">
        <f>K59*L59</f>
        <v>0.45429277394783563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0.45429277394783563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78578.886246091337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15715.777249218268</v>
      </c>
      <c r="M83" s="859"/>
      <c r="N83" s="51"/>
    </row>
    <row r="84" spans="1:14">
      <c r="B84" s="89" t="s">
        <v>973</v>
      </c>
      <c r="C84" s="90"/>
      <c r="D84" s="90"/>
      <c r="E84" s="90"/>
      <c r="F84" s="90"/>
      <c r="G84" s="90"/>
      <c r="H84" s="90"/>
      <c r="I84" s="87"/>
      <c r="J84" s="88"/>
      <c r="K84" s="304">
        <v>0.05</v>
      </c>
      <c r="L84" s="858">
        <f>N78*K84</f>
        <v>3928.9443123045671</v>
      </c>
      <c r="M84" s="859"/>
      <c r="N84" s="51"/>
    </row>
    <row r="85" spans="1:14" ht="15.75" thickBot="1">
      <c r="B85" s="91" t="s">
        <v>974</v>
      </c>
      <c r="C85" s="92"/>
      <c r="D85" s="92"/>
      <c r="E85" s="92"/>
      <c r="F85" s="92"/>
      <c r="G85" s="92"/>
      <c r="H85" s="92"/>
      <c r="I85" s="93"/>
      <c r="J85" s="94"/>
      <c r="K85" s="305">
        <v>0.05</v>
      </c>
      <c r="L85" s="860">
        <f>N78*K85</f>
        <v>3928.9443123045671</v>
      </c>
      <c r="M85" s="861"/>
      <c r="N85" s="51"/>
    </row>
    <row r="86" spans="1:14" ht="15.75" thickBot="1">
      <c r="B86" s="824" t="s">
        <v>953</v>
      </c>
      <c r="C86" s="825"/>
      <c r="D86" s="825"/>
      <c r="E86" s="825"/>
      <c r="F86" s="825"/>
      <c r="G86" s="825"/>
      <c r="H86" s="825"/>
      <c r="I86" s="825"/>
      <c r="J86" s="825"/>
      <c r="K86" s="825"/>
      <c r="L86" s="825"/>
      <c r="M86" s="826"/>
      <c r="N86" s="52">
        <f>L83+L84+L85</f>
        <v>23573.665873827402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102152.55211991874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116271.28574143347</v>
      </c>
      <c r="L36" s="270"/>
      <c r="M36" s="271">
        <v>5</v>
      </c>
      <c r="N36" s="272">
        <f>K36/M36</f>
        <v>23254.257148286695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107.474121807204</v>
      </c>
    </row>
    <row r="43" spans="1:14" ht="15.75" thickBot="1">
      <c r="B43" s="824" t="s">
        <v>953</v>
      </c>
      <c r="C43" s="825"/>
      <c r="D43" s="825"/>
      <c r="E43" s="825"/>
      <c r="F43" s="825"/>
      <c r="G43" s="825"/>
      <c r="H43" s="825"/>
      <c r="I43" s="825"/>
      <c r="J43" s="825"/>
      <c r="K43" s="825"/>
      <c r="L43" s="825"/>
      <c r="M43" s="826"/>
      <c r="N43" s="99">
        <f>SUM(N36:N42)</f>
        <v>23361.7312700939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8">
        <f>VLOOKUP(A59,TRANSPORTE!A5:D94,4,FALSE)</f>
        <v>1300.8769506995866</v>
      </c>
      <c r="M59" s="829"/>
      <c r="N59" s="287">
        <f>K59*L59</f>
        <v>913.21561939110973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913.21561939110973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5373.7060903601996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29648.65297984521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5929.730595969042</v>
      </c>
      <c r="M83" s="859"/>
      <c r="N83" s="51"/>
    </row>
    <row r="84" spans="1:14">
      <c r="B84" s="89" t="s">
        <v>973</v>
      </c>
      <c r="C84" s="90"/>
      <c r="D84" s="90"/>
      <c r="E84" s="90"/>
      <c r="F84" s="90"/>
      <c r="G84" s="90"/>
      <c r="H84" s="90"/>
      <c r="I84" s="87"/>
      <c r="J84" s="88"/>
      <c r="K84" s="304">
        <v>0.05</v>
      </c>
      <c r="L84" s="858">
        <f>N78*K84</f>
        <v>1482.4326489922605</v>
      </c>
      <c r="M84" s="859"/>
      <c r="N84" s="51"/>
    </row>
    <row r="85" spans="1:14" ht="15.75" thickBot="1">
      <c r="B85" s="91" t="s">
        <v>974</v>
      </c>
      <c r="C85" s="92"/>
      <c r="D85" s="92"/>
      <c r="E85" s="92"/>
      <c r="F85" s="92"/>
      <c r="G85" s="92"/>
      <c r="H85" s="92"/>
      <c r="I85" s="93"/>
      <c r="J85" s="94"/>
      <c r="K85" s="305">
        <v>0.05</v>
      </c>
      <c r="L85" s="860">
        <f>N78*K85</f>
        <v>1482.4326489922605</v>
      </c>
      <c r="M85" s="861"/>
      <c r="N85" s="51"/>
    </row>
    <row r="86" spans="1:14" ht="15.75" thickBot="1">
      <c r="B86" s="824" t="s">
        <v>953</v>
      </c>
      <c r="C86" s="825"/>
      <c r="D86" s="825"/>
      <c r="E86" s="825"/>
      <c r="F86" s="825"/>
      <c r="G86" s="825"/>
      <c r="H86" s="825"/>
      <c r="I86" s="825"/>
      <c r="J86" s="825"/>
      <c r="K86" s="825"/>
      <c r="L86" s="825"/>
      <c r="M86" s="826"/>
      <c r="N86" s="52">
        <f>L83+L84+L85</f>
        <v>8894.5958939535631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38543.248873798773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116271.28574143347</v>
      </c>
      <c r="L36" s="270"/>
      <c r="M36" s="271">
        <v>4</v>
      </c>
      <c r="N36" s="272">
        <f>K36/M36</f>
        <v>29067.821435358368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67.663750000000007</v>
      </c>
    </row>
    <row r="43" spans="1:14" ht="15.75" thickBot="1">
      <c r="B43" s="824" t="s">
        <v>953</v>
      </c>
      <c r="C43" s="825"/>
      <c r="D43" s="825"/>
      <c r="E43" s="825"/>
      <c r="F43" s="825"/>
      <c r="G43" s="825"/>
      <c r="H43" s="825"/>
      <c r="I43" s="825"/>
      <c r="J43" s="825"/>
      <c r="K43" s="825"/>
      <c r="L43" s="825"/>
      <c r="M43" s="826"/>
      <c r="N43" s="99">
        <f>SUM(N36:N42)</f>
        <v>29135.485185358368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8">
        <f>VLOOKUP(A59,TRANSPORTE!A5:D94,4,FALSE)</f>
        <v>1300.8769506995866</v>
      </c>
      <c r="M59" s="829"/>
      <c r="N59" s="287">
        <f>K59*L59</f>
        <v>3941.6571606197472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3941.6571606197472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3383.1875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36460.329845978114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7292.0659691956234</v>
      </c>
      <c r="M83" s="859"/>
      <c r="N83" s="51"/>
    </row>
    <row r="84" spans="1:14">
      <c r="B84" s="89" t="s">
        <v>973</v>
      </c>
      <c r="C84" s="90"/>
      <c r="D84" s="90"/>
      <c r="E84" s="90"/>
      <c r="F84" s="90"/>
      <c r="G84" s="90"/>
      <c r="H84" s="90"/>
      <c r="I84" s="87"/>
      <c r="J84" s="88"/>
      <c r="K84" s="304">
        <v>0.05</v>
      </c>
      <c r="L84" s="858">
        <f>N78*K84</f>
        <v>1823.0164922989059</v>
      </c>
      <c r="M84" s="859"/>
      <c r="N84" s="51"/>
    </row>
    <row r="85" spans="1:14" ht="15.75" thickBot="1">
      <c r="B85" s="91" t="s">
        <v>974</v>
      </c>
      <c r="C85" s="92"/>
      <c r="D85" s="92"/>
      <c r="E85" s="92"/>
      <c r="F85" s="92"/>
      <c r="G85" s="92"/>
      <c r="H85" s="92"/>
      <c r="I85" s="93"/>
      <c r="J85" s="94"/>
      <c r="K85" s="305">
        <v>0.05</v>
      </c>
      <c r="L85" s="860">
        <f>N78*K85</f>
        <v>1823.0164922989059</v>
      </c>
      <c r="M85" s="861"/>
      <c r="N85" s="51"/>
    </row>
    <row r="86" spans="1:14" ht="15.75" thickBot="1">
      <c r="B86" s="824" t="s">
        <v>953</v>
      </c>
      <c r="C86" s="825"/>
      <c r="D86" s="825"/>
      <c r="E86" s="825"/>
      <c r="F86" s="825"/>
      <c r="G86" s="825"/>
      <c r="H86" s="825"/>
      <c r="I86" s="825"/>
      <c r="J86" s="825"/>
      <c r="K86" s="825"/>
      <c r="L86" s="825"/>
      <c r="M86" s="826"/>
      <c r="N86" s="52">
        <f>L83+L84+L85</f>
        <v>10938.098953793435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47398.428799771551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144.34933333333333</v>
      </c>
    </row>
    <row r="43" spans="1:14" ht="15.75" thickBot="1">
      <c r="B43" s="824" t="s">
        <v>953</v>
      </c>
      <c r="C43" s="825"/>
      <c r="D43" s="825"/>
      <c r="E43" s="825"/>
      <c r="F43" s="825"/>
      <c r="G43" s="825"/>
      <c r="H43" s="825"/>
      <c r="I43" s="825"/>
      <c r="J43" s="825"/>
      <c r="K43" s="825"/>
      <c r="L43" s="825"/>
      <c r="M43" s="826"/>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1443.4933333333333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4" t="s">
        <v>953</v>
      </c>
      <c r="C86" s="825"/>
      <c r="D86" s="825"/>
      <c r="E86" s="825"/>
      <c r="F86" s="825"/>
      <c r="G86" s="825"/>
      <c r="H86" s="825"/>
      <c r="I86" s="825"/>
      <c r="J86" s="825"/>
      <c r="K86" s="825"/>
      <c r="L86" s="825"/>
      <c r="M86" s="826"/>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168064.71120979774</v>
      </c>
      <c r="L36" s="270"/>
      <c r="M36" s="271">
        <v>3</v>
      </c>
      <c r="N36" s="272">
        <f>K36/M36</f>
        <v>56021.570403265912</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56111.788736599243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1300.8769506995866</v>
      </c>
      <c r="M59" s="829"/>
      <c r="N59" s="287">
        <f>K59*L59</f>
        <v>2211.4908161892972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2211.4908161892972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67345.112886121875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13469.022577224376</v>
      </c>
      <c r="M83" s="859"/>
      <c r="N83" s="51"/>
    </row>
    <row r="84" spans="1:14">
      <c r="B84" s="89" t="s">
        <v>973</v>
      </c>
      <c r="C84" s="90"/>
      <c r="D84" s="90"/>
      <c r="E84" s="90"/>
      <c r="F84" s="90"/>
      <c r="G84" s="90"/>
      <c r="H84" s="90"/>
      <c r="I84" s="87"/>
      <c r="J84" s="88"/>
      <c r="K84" s="304">
        <v>0.05</v>
      </c>
      <c r="L84" s="858">
        <f>N78*K84</f>
        <v>3367.2556443060939</v>
      </c>
      <c r="M84" s="859"/>
      <c r="N84" s="51"/>
    </row>
    <row r="85" spans="1:14" ht="15.75" thickBot="1">
      <c r="B85" s="91" t="s">
        <v>974</v>
      </c>
      <c r="C85" s="92"/>
      <c r="D85" s="92"/>
      <c r="E85" s="92"/>
      <c r="F85" s="92"/>
      <c r="G85" s="92"/>
      <c r="H85" s="92"/>
      <c r="I85" s="93"/>
      <c r="J85" s="94"/>
      <c r="K85" s="305">
        <v>0.05</v>
      </c>
      <c r="L85" s="860">
        <f>N78*K85</f>
        <v>3367.2556443060939</v>
      </c>
      <c r="M85" s="861"/>
      <c r="N85" s="51"/>
    </row>
    <row r="86" spans="1:14" ht="15.75" thickBot="1">
      <c r="B86" s="824" t="s">
        <v>953</v>
      </c>
      <c r="C86" s="825"/>
      <c r="D86" s="825"/>
      <c r="E86" s="825"/>
      <c r="F86" s="825"/>
      <c r="G86" s="825"/>
      <c r="H86" s="825"/>
      <c r="I86" s="825"/>
      <c r="J86" s="825"/>
      <c r="K86" s="825"/>
      <c r="L86" s="825"/>
      <c r="M86" s="826"/>
      <c r="N86" s="52">
        <f>L83+L84+L85</f>
        <v>20203.533865836562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87548.64675195844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168064.71120979774</v>
      </c>
      <c r="L36" s="270"/>
      <c r="M36" s="271">
        <v>3</v>
      </c>
      <c r="N36" s="272">
        <f>K36/M36</f>
        <v>56021.570403265912</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56111.788736599243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1300.8769506995866</v>
      </c>
      <c r="M59" s="829"/>
      <c r="N59" s="287">
        <f>K59*L59</f>
        <v>2211.4908161892972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2211.4908161892972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67345.112886121875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13469.022577224376</v>
      </c>
      <c r="M83" s="859"/>
      <c r="N83" s="51"/>
    </row>
    <row r="84" spans="1:14">
      <c r="B84" s="89" t="s">
        <v>973</v>
      </c>
      <c r="C84" s="90"/>
      <c r="D84" s="90"/>
      <c r="E84" s="90"/>
      <c r="F84" s="90"/>
      <c r="G84" s="90"/>
      <c r="H84" s="90"/>
      <c r="I84" s="87"/>
      <c r="J84" s="88"/>
      <c r="K84" s="304">
        <v>0.05</v>
      </c>
      <c r="L84" s="858">
        <f>N78*K84</f>
        <v>3367.2556443060939</v>
      </c>
      <c r="M84" s="859"/>
      <c r="N84" s="51"/>
    </row>
    <row r="85" spans="1:14" ht="15.75" thickBot="1">
      <c r="B85" s="91" t="s">
        <v>974</v>
      </c>
      <c r="C85" s="92"/>
      <c r="D85" s="92"/>
      <c r="E85" s="92"/>
      <c r="F85" s="92"/>
      <c r="G85" s="92"/>
      <c r="H85" s="92"/>
      <c r="I85" s="93"/>
      <c r="J85" s="94"/>
      <c r="K85" s="305">
        <v>0.05</v>
      </c>
      <c r="L85" s="860">
        <f>N78*K85</f>
        <v>3367.2556443060939</v>
      </c>
      <c r="M85" s="861"/>
      <c r="N85" s="51"/>
    </row>
    <row r="86" spans="1:14" ht="15.75" thickBot="1">
      <c r="B86" s="824" t="s">
        <v>953</v>
      </c>
      <c r="C86" s="825"/>
      <c r="D86" s="825"/>
      <c r="E86" s="825"/>
      <c r="F86" s="825"/>
      <c r="G86" s="825"/>
      <c r="H86" s="825"/>
      <c r="I86" s="825"/>
      <c r="J86" s="825"/>
      <c r="K86" s="825"/>
      <c r="L86" s="825"/>
      <c r="M86" s="826"/>
      <c r="N86" s="52">
        <f>L83+L84+L85</f>
        <v>20203.533865836562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87548.64675195844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214184.39737229937</v>
      </c>
      <c r="L36" s="270"/>
      <c r="M36" s="271">
        <v>45</v>
      </c>
      <c r="N36" s="272">
        <f>K36/M36</f>
        <v>4759.6532749399857</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4761.1569138288751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8">
        <f>VLOOKUP(A59,TRANSPORTE!A6:D117,4,FALSE)</f>
        <v>0.45429277394783563</v>
      </c>
      <c r="M59" s="829"/>
      <c r="N59" s="287">
        <f>K59*L59</f>
        <v>16.218252029937734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16.218252029937734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4927.7390547477016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985.54781094954035</v>
      </c>
      <c r="M83" s="859"/>
      <c r="N83" s="51"/>
    </row>
    <row r="84" spans="1:14">
      <c r="B84" s="89" t="s">
        <v>973</v>
      </c>
      <c r="C84" s="90"/>
      <c r="D84" s="90"/>
      <c r="E84" s="90"/>
      <c r="F84" s="90"/>
      <c r="G84" s="90"/>
      <c r="H84" s="90"/>
      <c r="I84" s="87"/>
      <c r="J84" s="88"/>
      <c r="K84" s="304">
        <v>0.05</v>
      </c>
      <c r="L84" s="858">
        <f>N78*K84</f>
        <v>246.38695273738509</v>
      </c>
      <c r="M84" s="859"/>
      <c r="N84" s="51"/>
    </row>
    <row r="85" spans="1:14" ht="15.75" thickBot="1">
      <c r="B85" s="91" t="s">
        <v>974</v>
      </c>
      <c r="C85" s="92"/>
      <c r="D85" s="92"/>
      <c r="E85" s="92"/>
      <c r="F85" s="92"/>
      <c r="G85" s="92"/>
      <c r="H85" s="92"/>
      <c r="I85" s="93"/>
      <c r="J85" s="94"/>
      <c r="K85" s="305">
        <v>0.05</v>
      </c>
      <c r="L85" s="860">
        <f>N78*K85</f>
        <v>246.38695273738509</v>
      </c>
      <c r="M85" s="861"/>
      <c r="N85" s="51"/>
    </row>
    <row r="86" spans="1:14" ht="15.75" thickBot="1">
      <c r="B86" s="824" t="s">
        <v>953</v>
      </c>
      <c r="C86" s="825"/>
      <c r="D86" s="825"/>
      <c r="E86" s="825"/>
      <c r="F86" s="825"/>
      <c r="G86" s="825"/>
      <c r="H86" s="825"/>
      <c r="I86" s="825"/>
      <c r="J86" s="825"/>
      <c r="K86" s="825"/>
      <c r="L86" s="825"/>
      <c r="M86" s="826"/>
      <c r="N86" s="52">
        <f>L83+L84+L85</f>
        <v>1478.3217164243106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6406.0607711720122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60.145555555555553</v>
      </c>
    </row>
    <row r="43" spans="1:14" ht="15.75" thickBot="1">
      <c r="B43" s="824" t="s">
        <v>953</v>
      </c>
      <c r="C43" s="825"/>
      <c r="D43" s="825"/>
      <c r="E43" s="825"/>
      <c r="F43" s="825"/>
      <c r="G43" s="825"/>
      <c r="H43" s="825"/>
      <c r="I43" s="825"/>
      <c r="J43" s="825"/>
      <c r="K43" s="825"/>
      <c r="L43" s="825"/>
      <c r="M43" s="826"/>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8">
        <f>VLOOKUP(A59,TRANSPORTE!A6:D117,4,FALSE)</f>
        <v>0.45429277394783563</v>
      </c>
      <c r="M59" s="829"/>
      <c r="N59" s="287">
        <f>K59*L59</f>
        <v>4.6565009329653151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4.6565009329653151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601.45555555555552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666.25761204407638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133.25152240881528</v>
      </c>
      <c r="M83" s="859"/>
      <c r="N83" s="51"/>
    </row>
    <row r="84" spans="1:14">
      <c r="B84" s="89" t="s">
        <v>973</v>
      </c>
      <c r="C84" s="90"/>
      <c r="D84" s="90"/>
      <c r="E84" s="90"/>
      <c r="F84" s="90"/>
      <c r="G84" s="90"/>
      <c r="H84" s="90"/>
      <c r="I84" s="87"/>
      <c r="J84" s="88"/>
      <c r="K84" s="304">
        <v>0.05</v>
      </c>
      <c r="L84" s="858">
        <f>N78*K84</f>
        <v>33.312880602203819</v>
      </c>
      <c r="M84" s="859"/>
      <c r="N84" s="51"/>
    </row>
    <row r="85" spans="1:14" ht="15.75" thickBot="1">
      <c r="B85" s="91" t="s">
        <v>974</v>
      </c>
      <c r="C85" s="92"/>
      <c r="D85" s="92"/>
      <c r="E85" s="92"/>
      <c r="F85" s="92"/>
      <c r="G85" s="92"/>
      <c r="H85" s="92"/>
      <c r="I85" s="93"/>
      <c r="J85" s="94"/>
      <c r="K85" s="305">
        <v>0.05</v>
      </c>
      <c r="L85" s="860">
        <f>N78*K85</f>
        <v>33.312880602203819</v>
      </c>
      <c r="M85" s="861"/>
      <c r="N85" s="51"/>
    </row>
    <row r="86" spans="1:14" ht="15.75" thickBot="1">
      <c r="B86" s="824" t="s">
        <v>953</v>
      </c>
      <c r="C86" s="825"/>
      <c r="D86" s="825"/>
      <c r="E86" s="825"/>
      <c r="F86" s="825"/>
      <c r="G86" s="825"/>
      <c r="H86" s="825"/>
      <c r="I86" s="825"/>
      <c r="J86" s="825"/>
      <c r="K86" s="825"/>
      <c r="L86" s="825"/>
      <c r="M86" s="826"/>
      <c r="N86" s="52">
        <f>L83+L84+L85</f>
        <v>199.87728361322291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866.13489565729924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214184.39737229937</v>
      </c>
      <c r="L36" s="270"/>
      <c r="M36" s="271">
        <v>45</v>
      </c>
      <c r="N36" s="272">
        <f>K36/M36</f>
        <v>4759.6532749399857</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4761.1569138288751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8">
        <f>VLOOKUP(A59,TRANSPORTE!A6:D117,4,FALSE)</f>
        <v>1282.9793658294759</v>
      </c>
      <c r="M59" s="829"/>
      <c r="N59" s="287">
        <f>K59*L59</f>
        <v>1039.848361107961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1039.848361107961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5951.3691638257251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1190.273832765145</v>
      </c>
      <c r="M83" s="859"/>
      <c r="N83" s="51"/>
    </row>
    <row r="84" spans="1:14">
      <c r="B84" s="89" t="s">
        <v>973</v>
      </c>
      <c r="C84" s="90"/>
      <c r="D84" s="90"/>
      <c r="E84" s="90"/>
      <c r="F84" s="90"/>
      <c r="G84" s="90"/>
      <c r="H84" s="90"/>
      <c r="I84" s="87"/>
      <c r="J84" s="88"/>
      <c r="K84" s="304">
        <v>0.05</v>
      </c>
      <c r="L84" s="858">
        <f>N78*K84</f>
        <v>297.56845819128625</v>
      </c>
      <c r="M84" s="859"/>
      <c r="N84" s="51"/>
    </row>
    <row r="85" spans="1:14" ht="15.75" thickBot="1">
      <c r="B85" s="91" t="s">
        <v>974</v>
      </c>
      <c r="C85" s="92"/>
      <c r="D85" s="92"/>
      <c r="E85" s="92"/>
      <c r="F85" s="92"/>
      <c r="G85" s="92"/>
      <c r="H85" s="92"/>
      <c r="I85" s="93"/>
      <c r="J85" s="94"/>
      <c r="K85" s="305">
        <v>0.05</v>
      </c>
      <c r="L85" s="860">
        <f>N78*K85</f>
        <v>297.56845819128625</v>
      </c>
      <c r="M85" s="861"/>
      <c r="N85" s="51"/>
    </row>
    <row r="86" spans="1:14" ht="15.75" thickBot="1">
      <c r="B86" s="824" t="s">
        <v>953</v>
      </c>
      <c r="C86" s="825"/>
      <c r="D86" s="825"/>
      <c r="E86" s="825"/>
      <c r="F86" s="825"/>
      <c r="G86" s="825"/>
      <c r="H86" s="825"/>
      <c r="I86" s="825"/>
      <c r="J86" s="825"/>
      <c r="K86" s="825"/>
      <c r="L86" s="825"/>
      <c r="M86" s="826"/>
      <c r="N86" s="52">
        <f>L83+L84+L85</f>
        <v>1785.4107491477175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7736.7799129734431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VLOOKUP(A36,EQUIPOS!A5:D154,4,FALSE)</f>
        <v>130672.53845886922</v>
      </c>
      <c r="L36" s="270"/>
      <c r="M36" s="271">
        <v>0.625</v>
      </c>
      <c r="N36" s="272">
        <f>K36/M36</f>
        <v>209076.06153419075</v>
      </c>
    </row>
    <row r="37" spans="1:14">
      <c r="A37" s="108" t="s">
        <v>241</v>
      </c>
      <c r="B37" s="837" t="str">
        <f>VLOOKUP(A37,EQUIPOS!A7:D154,3,FALSE)</f>
        <v>Grúa (capacidad 15 ton)</v>
      </c>
      <c r="C37" s="838"/>
      <c r="D37" s="838"/>
      <c r="E37" s="838"/>
      <c r="F37" s="838"/>
      <c r="G37" s="838"/>
      <c r="H37" s="839"/>
      <c r="I37" s="267"/>
      <c r="J37" s="268"/>
      <c r="K37" s="269">
        <f>VLOOKUP(A37,EQUIPOS!A6:D154,4,FALSE)</f>
        <v>107426.76192689058</v>
      </c>
      <c r="L37" s="270"/>
      <c r="M37" s="271">
        <v>0.625</v>
      </c>
      <c r="N37" s="272">
        <f>K37/M37</f>
        <v>171882.81908302492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2706.55</v>
      </c>
    </row>
    <row r="43" spans="1:14" ht="15.75" thickBot="1">
      <c r="B43" s="824" t="s">
        <v>953</v>
      </c>
      <c r="C43" s="825"/>
      <c r="D43" s="825"/>
      <c r="E43" s="825"/>
      <c r="F43" s="825"/>
      <c r="G43" s="825"/>
      <c r="H43" s="825"/>
      <c r="I43" s="825"/>
      <c r="J43" s="825"/>
      <c r="K43" s="825"/>
      <c r="L43" s="825"/>
      <c r="M43" s="826"/>
      <c r="N43" s="394">
        <f>SUM(N36:N42)</f>
        <v>383665.43061721564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17573.194972537531</v>
      </c>
      <c r="N49" s="272">
        <f>K49*M49</f>
        <v>17573.194972537531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1492.1138273941328</v>
      </c>
      <c r="N50" s="272">
        <f>K50*M50</f>
        <v>1492.1138273941328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131657.10241712938</v>
      </c>
      <c r="N51" s="272">
        <f>K51*M51</f>
        <v>263314.20483425877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287679.71904550801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725476.14966272365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145095.22993254472</v>
      </c>
      <c r="M83" s="859"/>
      <c r="N83" s="51"/>
    </row>
    <row r="84" spans="1:14">
      <c r="B84" s="89" t="s">
        <v>973</v>
      </c>
      <c r="C84" s="90"/>
      <c r="D84" s="90"/>
      <c r="E84" s="90"/>
      <c r="F84" s="90"/>
      <c r="G84" s="90"/>
      <c r="H84" s="90"/>
      <c r="I84" s="87"/>
      <c r="J84" s="88"/>
      <c r="K84" s="304">
        <v>0.05</v>
      </c>
      <c r="L84" s="858">
        <f>N78*K84</f>
        <v>36273.807483136181</v>
      </c>
      <c r="M84" s="859"/>
      <c r="N84" s="51"/>
    </row>
    <row r="85" spans="1:14" ht="15.75" thickBot="1">
      <c r="B85" s="91" t="s">
        <v>974</v>
      </c>
      <c r="C85" s="92"/>
      <c r="D85" s="92"/>
      <c r="E85" s="92"/>
      <c r="F85" s="92"/>
      <c r="G85" s="92"/>
      <c r="H85" s="92"/>
      <c r="I85" s="93"/>
      <c r="J85" s="94"/>
      <c r="K85" s="305">
        <v>0.05</v>
      </c>
      <c r="L85" s="860">
        <f>N78*K85</f>
        <v>36273.807483136181</v>
      </c>
      <c r="M85" s="861"/>
      <c r="N85" s="51"/>
    </row>
    <row r="86" spans="1:14" ht="15.75" thickBot="1">
      <c r="B86" s="824" t="s">
        <v>953</v>
      </c>
      <c r="C86" s="825"/>
      <c r="D86" s="825"/>
      <c r="E86" s="825"/>
      <c r="F86" s="825"/>
      <c r="G86" s="825"/>
      <c r="H86" s="825"/>
      <c r="I86" s="825"/>
      <c r="J86" s="825"/>
      <c r="K86" s="825"/>
      <c r="L86" s="825"/>
      <c r="M86" s="826"/>
      <c r="N86" s="52">
        <f>L83+L84+L85</f>
        <v>217642.8448988171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943118.99456154078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130672.53845886922</v>
      </c>
      <c r="L36" s="270"/>
      <c r="M36" s="271">
        <v>0.5</v>
      </c>
      <c r="N36" s="272">
        <f>K36/M36</f>
        <v>261345.07691773845</v>
      </c>
    </row>
    <row r="37" spans="1:14">
      <c r="A37" s="108" t="s">
        <v>241</v>
      </c>
      <c r="B37" s="837" t="str">
        <f>VLOOKUP(A37,EQUIPOS!A7:D154,3,FALSE)</f>
        <v>Grúa (capacidad 15 ton)</v>
      </c>
      <c r="C37" s="838"/>
      <c r="D37" s="838"/>
      <c r="E37" s="838"/>
      <c r="F37" s="838"/>
      <c r="G37" s="838"/>
      <c r="H37" s="839"/>
      <c r="I37" s="267"/>
      <c r="J37" s="268"/>
      <c r="K37" s="269">
        <f>VLOOKUP(A37,EQUIPOS!A7:D164,4,FALSE)</f>
        <v>107426.76192689058</v>
      </c>
      <c r="L37" s="270"/>
      <c r="M37" s="271">
        <v>0.5</v>
      </c>
      <c r="N37" s="272">
        <f>K37/M37</f>
        <v>214853.52385378117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3383.1875</v>
      </c>
    </row>
    <row r="43" spans="1:14" ht="15.75" thickBot="1">
      <c r="B43" s="824" t="s">
        <v>953</v>
      </c>
      <c r="C43" s="825"/>
      <c r="D43" s="825"/>
      <c r="E43" s="825"/>
      <c r="F43" s="825"/>
      <c r="G43" s="825"/>
      <c r="H43" s="825"/>
      <c r="I43" s="825"/>
      <c r="J43" s="825"/>
      <c r="K43" s="825"/>
      <c r="L43" s="825"/>
      <c r="M43" s="826"/>
      <c r="N43" s="394">
        <f>SUM(N36:N42)</f>
        <v>479581.78827151959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17573.194972537531</v>
      </c>
      <c r="N49" s="272">
        <f>K49*M49</f>
        <v>17573.194972537531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1492.1138273941328</v>
      </c>
      <c r="N50" s="272">
        <f>K50*M50</f>
        <v>1492.1138273941328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131657.10241712938</v>
      </c>
      <c r="N51" s="272">
        <f>K51*M51</f>
        <v>263314.20483425877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287679.71904550801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67663.75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834925.25731702754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166985.05146340551</v>
      </c>
      <c r="M83" s="859"/>
      <c r="N83" s="51"/>
    </row>
    <row r="84" spans="1:14">
      <c r="B84" s="89" t="s">
        <v>973</v>
      </c>
      <c r="C84" s="90"/>
      <c r="D84" s="90"/>
      <c r="E84" s="90"/>
      <c r="F84" s="90"/>
      <c r="G84" s="90"/>
      <c r="H84" s="90"/>
      <c r="I84" s="87"/>
      <c r="J84" s="88"/>
      <c r="K84" s="304">
        <v>0.05</v>
      </c>
      <c r="L84" s="858">
        <f>N78*K84</f>
        <v>41746.262865851379</v>
      </c>
      <c r="M84" s="859"/>
      <c r="N84" s="51"/>
    </row>
    <row r="85" spans="1:14" ht="15.75" thickBot="1">
      <c r="B85" s="91" t="s">
        <v>974</v>
      </c>
      <c r="C85" s="92"/>
      <c r="D85" s="92"/>
      <c r="E85" s="92"/>
      <c r="F85" s="92"/>
      <c r="G85" s="92"/>
      <c r="H85" s="92"/>
      <c r="I85" s="93"/>
      <c r="J85" s="94"/>
      <c r="K85" s="305">
        <v>0.05</v>
      </c>
      <c r="L85" s="860">
        <f>N78*K85</f>
        <v>41746.262865851379</v>
      </c>
      <c r="M85" s="861"/>
      <c r="N85" s="51"/>
    </row>
    <row r="86" spans="1:14" ht="15.75" thickBot="1">
      <c r="B86" s="824" t="s">
        <v>953</v>
      </c>
      <c r="C86" s="825"/>
      <c r="D86" s="825"/>
      <c r="E86" s="825"/>
      <c r="F86" s="825"/>
      <c r="G86" s="825"/>
      <c r="H86" s="825"/>
      <c r="I86" s="825"/>
      <c r="J86" s="825"/>
      <c r="K86" s="825"/>
      <c r="L86" s="825"/>
      <c r="M86" s="826"/>
      <c r="N86" s="52">
        <f>L83+L84+L85</f>
        <v>250477.57719510826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1085402.8345121357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130672.53845886922</v>
      </c>
      <c r="L36" s="270"/>
      <c r="M36" s="271">
        <v>0.4375</v>
      </c>
      <c r="N36" s="272">
        <f>K36/M36</f>
        <v>298680.08790598682</v>
      </c>
    </row>
    <row r="37" spans="1:14">
      <c r="A37" s="108" t="s">
        <v>241</v>
      </c>
      <c r="B37" s="837" t="str">
        <f>VLOOKUP(A37,EQUIPOS!A7:D154,3,FALSE)</f>
        <v>Grúa (capacidad 15 ton)</v>
      </c>
      <c r="C37" s="838"/>
      <c r="D37" s="838"/>
      <c r="E37" s="838"/>
      <c r="F37" s="838"/>
      <c r="G37" s="838"/>
      <c r="H37" s="839"/>
      <c r="I37" s="267"/>
      <c r="J37" s="268"/>
      <c r="K37" s="269">
        <f>VLOOKUP(A37,EQUIPOS!A7:D164,4,FALSE)</f>
        <v>107426.76192689058</v>
      </c>
      <c r="L37" s="270"/>
      <c r="M37" s="271">
        <v>0.4375</v>
      </c>
      <c r="N37" s="272">
        <f>K37/M37</f>
        <v>245546.88440432135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3866.5</v>
      </c>
    </row>
    <row r="43" spans="1:14" ht="15.75" thickBot="1">
      <c r="B43" s="824" t="s">
        <v>953</v>
      </c>
      <c r="C43" s="825"/>
      <c r="D43" s="825"/>
      <c r="E43" s="825"/>
      <c r="F43" s="825"/>
      <c r="G43" s="825"/>
      <c r="H43" s="825"/>
      <c r="I43" s="825"/>
      <c r="J43" s="825"/>
      <c r="K43" s="825"/>
      <c r="L43" s="825"/>
      <c r="M43" s="826"/>
      <c r="N43" s="394">
        <f>SUM(N36:N42)</f>
        <v>548093.47231030813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17573.194972537531</v>
      </c>
      <c r="N49" s="272">
        <f>K49*M49</f>
        <v>17573.194972537531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1492.1138273941328</v>
      </c>
      <c r="N50" s="272">
        <f>K50*M50</f>
        <v>1492.1138273941328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131657.10241712938</v>
      </c>
      <c r="N51" s="272">
        <f>K51*M51</f>
        <v>263314.20483425877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287679.71904550801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77330</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913103.19135581609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182620.63827116322</v>
      </c>
      <c r="M83" s="859"/>
      <c r="N83" s="51"/>
    </row>
    <row r="84" spans="1:14">
      <c r="B84" s="89" t="s">
        <v>973</v>
      </c>
      <c r="C84" s="90"/>
      <c r="D84" s="90"/>
      <c r="E84" s="90"/>
      <c r="F84" s="90"/>
      <c r="G84" s="90"/>
      <c r="H84" s="90"/>
      <c r="I84" s="87"/>
      <c r="J84" s="88"/>
      <c r="K84" s="304">
        <v>0.05</v>
      </c>
      <c r="L84" s="858">
        <f>N78*K84</f>
        <v>45655.159567790804</v>
      </c>
      <c r="M84" s="859"/>
      <c r="N84" s="51"/>
    </row>
    <row r="85" spans="1:14" ht="15.75" thickBot="1">
      <c r="B85" s="91" t="s">
        <v>974</v>
      </c>
      <c r="C85" s="92"/>
      <c r="D85" s="92"/>
      <c r="E85" s="92"/>
      <c r="F85" s="92"/>
      <c r="G85" s="92"/>
      <c r="H85" s="92"/>
      <c r="I85" s="93"/>
      <c r="J85" s="94"/>
      <c r="K85" s="305">
        <v>0.05</v>
      </c>
      <c r="L85" s="860">
        <f>N78*K85</f>
        <v>45655.159567790804</v>
      </c>
      <c r="M85" s="861"/>
      <c r="N85" s="51"/>
    </row>
    <row r="86" spans="1:14" ht="15.75" thickBot="1">
      <c r="B86" s="824" t="s">
        <v>953</v>
      </c>
      <c r="C86" s="825"/>
      <c r="D86" s="825"/>
      <c r="E86" s="825"/>
      <c r="F86" s="825"/>
      <c r="G86" s="825"/>
      <c r="H86" s="825"/>
      <c r="I86" s="825"/>
      <c r="J86" s="825"/>
      <c r="K86" s="825"/>
      <c r="L86" s="825"/>
      <c r="M86" s="826"/>
      <c r="N86" s="52">
        <f>L83+L84+L85</f>
        <v>273930.95740674483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1187034.1487625609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130672.53845886922</v>
      </c>
      <c r="L36" s="270"/>
      <c r="M36" s="271">
        <v>0.875</v>
      </c>
      <c r="N36" s="272">
        <f>K36/M36</f>
        <v>149340.04395299341</v>
      </c>
    </row>
    <row r="37" spans="1:14">
      <c r="A37" s="108" t="s">
        <v>241</v>
      </c>
      <c r="B37" s="837" t="str">
        <f>VLOOKUP(A37,EQUIPOS!A7:D154,3,FALSE)</f>
        <v>Grúa (capacidad 15 ton)</v>
      </c>
      <c r="C37" s="838"/>
      <c r="D37" s="838"/>
      <c r="E37" s="838"/>
      <c r="F37" s="838"/>
      <c r="G37" s="838"/>
      <c r="H37" s="839"/>
      <c r="I37" s="267"/>
      <c r="J37" s="268"/>
      <c r="K37" s="269">
        <f>VLOOKUP(A37,EQUIPOS!A7:D164,4,FALSE)</f>
        <v>107426.76192689058</v>
      </c>
      <c r="L37" s="270"/>
      <c r="M37" s="271">
        <v>0.875</v>
      </c>
      <c r="N37" s="272">
        <f>K37/M37</f>
        <v>122773.44220216067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1546.6000000000001</v>
      </c>
    </row>
    <row r="43" spans="1:14" ht="15.75" thickBot="1">
      <c r="B43" s="824" t="s">
        <v>953</v>
      </c>
      <c r="C43" s="825"/>
      <c r="D43" s="825"/>
      <c r="E43" s="825"/>
      <c r="F43" s="825"/>
      <c r="G43" s="825"/>
      <c r="H43" s="825"/>
      <c r="I43" s="825"/>
      <c r="J43" s="825"/>
      <c r="K43" s="825"/>
      <c r="L43" s="825"/>
      <c r="M43" s="826"/>
      <c r="N43" s="394">
        <f>SUM(N36:N42)</f>
        <v>273660.08615515404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17573.194972537531</v>
      </c>
      <c r="N49" s="272">
        <f>K49*M49</f>
        <v>17573.194972537531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1492.1138273941328</v>
      </c>
      <c r="N50" s="272">
        <f>K50*M50</f>
        <v>1492.1138273941328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30932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328957.60036640329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65791.520073280655</v>
      </c>
      <c r="M83" s="859"/>
      <c r="N83" s="51"/>
    </row>
    <row r="84" spans="1:14">
      <c r="B84" s="89" t="s">
        <v>973</v>
      </c>
      <c r="C84" s="90"/>
      <c r="D84" s="90"/>
      <c r="E84" s="90"/>
      <c r="F84" s="90"/>
      <c r="G84" s="90"/>
      <c r="H84" s="90"/>
      <c r="I84" s="87"/>
      <c r="J84" s="88"/>
      <c r="K84" s="304">
        <v>0.05</v>
      </c>
      <c r="L84" s="858">
        <f>N78*K84</f>
        <v>16447.880018320164</v>
      </c>
      <c r="M84" s="859"/>
      <c r="N84" s="51"/>
    </row>
    <row r="85" spans="1:14" ht="15.75" thickBot="1">
      <c r="B85" s="91" t="s">
        <v>974</v>
      </c>
      <c r="C85" s="92"/>
      <c r="D85" s="92"/>
      <c r="E85" s="92"/>
      <c r="F85" s="92"/>
      <c r="G85" s="92"/>
      <c r="H85" s="92"/>
      <c r="I85" s="93"/>
      <c r="J85" s="94"/>
      <c r="K85" s="305">
        <v>0.05</v>
      </c>
      <c r="L85" s="860">
        <f>N78*K85</f>
        <v>16447.880018320164</v>
      </c>
      <c r="M85" s="861"/>
      <c r="N85" s="51"/>
    </row>
    <row r="86" spans="1:14" ht="15.75" thickBot="1">
      <c r="B86" s="824" t="s">
        <v>953</v>
      </c>
      <c r="C86" s="825"/>
      <c r="D86" s="825"/>
      <c r="E86" s="825"/>
      <c r="F86" s="825"/>
      <c r="G86" s="825"/>
      <c r="H86" s="825"/>
      <c r="I86" s="825"/>
      <c r="J86" s="825"/>
      <c r="K86" s="825"/>
      <c r="L86" s="825"/>
      <c r="M86" s="826"/>
      <c r="N86" s="52">
        <f>L83+L84+L85</f>
        <v>98687.28010992099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427644.8804763243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130672.53845886922</v>
      </c>
      <c r="L36" s="270"/>
      <c r="M36" s="271">
        <v>0.75</v>
      </c>
      <c r="N36" s="272">
        <f>K36/M36</f>
        <v>174230.05127849229</v>
      </c>
    </row>
    <row r="37" spans="1:14">
      <c r="A37" s="108" t="s">
        <v>241</v>
      </c>
      <c r="B37" s="837" t="str">
        <f>VLOOKUP(A37,EQUIPOS!A7:D154,3,FALSE)</f>
        <v>Grúa (capacidad 15 ton)</v>
      </c>
      <c r="C37" s="838"/>
      <c r="D37" s="838"/>
      <c r="E37" s="838"/>
      <c r="F37" s="838"/>
      <c r="G37" s="838"/>
      <c r="H37" s="839"/>
      <c r="I37" s="267"/>
      <c r="J37" s="268"/>
      <c r="K37" s="269">
        <f>VLOOKUP(A37,EQUIPOS!A7:D164,4,FALSE)</f>
        <v>107426.76192689058</v>
      </c>
      <c r="L37" s="270"/>
      <c r="M37" s="271">
        <v>0.75</v>
      </c>
      <c r="N37" s="272">
        <f>K37/M37</f>
        <v>143235.68256918745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1804.3666666666668</v>
      </c>
    </row>
    <row r="43" spans="1:14" ht="15.75" thickBot="1">
      <c r="B43" s="824" t="s">
        <v>953</v>
      </c>
      <c r="C43" s="825"/>
      <c r="D43" s="825"/>
      <c r="E43" s="825"/>
      <c r="F43" s="825"/>
      <c r="G43" s="825"/>
      <c r="H43" s="825"/>
      <c r="I43" s="825"/>
      <c r="J43" s="825"/>
      <c r="K43" s="825"/>
      <c r="L43" s="825"/>
      <c r="M43" s="826"/>
      <c r="N43" s="394">
        <f>SUM(N36:N42)</f>
        <v>319270.10051434638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17573.194972537531</v>
      </c>
      <c r="N49" s="272">
        <f>K49*M49</f>
        <v>17573.194972537531</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1492.1138273941328</v>
      </c>
      <c r="N50" s="272">
        <f>K50*M50</f>
        <v>1492.1138273941328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36087.333333333336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379722.94805892895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75944.589611785792</v>
      </c>
      <c r="M83" s="859"/>
      <c r="N83" s="51"/>
    </row>
    <row r="84" spans="1:14">
      <c r="B84" s="89" t="s">
        <v>973</v>
      </c>
      <c r="C84" s="90"/>
      <c r="D84" s="90"/>
      <c r="E84" s="90"/>
      <c r="F84" s="90"/>
      <c r="G84" s="90"/>
      <c r="H84" s="90"/>
      <c r="I84" s="87"/>
      <c r="J84" s="88"/>
      <c r="K84" s="304">
        <v>0.05</v>
      </c>
      <c r="L84" s="858">
        <f>N78*K84</f>
        <v>18986.147402946448</v>
      </c>
      <c r="M84" s="859"/>
      <c r="N84" s="51"/>
    </row>
    <row r="85" spans="1:14" ht="15.75" thickBot="1">
      <c r="B85" s="91" t="s">
        <v>974</v>
      </c>
      <c r="C85" s="92"/>
      <c r="D85" s="92"/>
      <c r="E85" s="92"/>
      <c r="F85" s="92"/>
      <c r="G85" s="92"/>
      <c r="H85" s="92"/>
      <c r="I85" s="93"/>
      <c r="J85" s="94"/>
      <c r="K85" s="305">
        <v>0.05</v>
      </c>
      <c r="L85" s="860">
        <f>N78*K85</f>
        <v>18986.147402946448</v>
      </c>
      <c r="M85" s="861"/>
      <c r="N85" s="51"/>
    </row>
    <row r="86" spans="1:14" ht="15.75" thickBot="1">
      <c r="B86" s="824" t="s">
        <v>953</v>
      </c>
      <c r="C86" s="825"/>
      <c r="D86" s="825"/>
      <c r="E86" s="825"/>
      <c r="F86" s="825"/>
      <c r="G86" s="825"/>
      <c r="H86" s="825"/>
      <c r="I86" s="825"/>
      <c r="J86" s="825"/>
      <c r="K86" s="825"/>
      <c r="L86" s="825"/>
      <c r="M86" s="826"/>
      <c r="N86" s="52">
        <f>L83+L84+L85</f>
        <v>113916.88441767868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493639.83247660764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130672.53845886922</v>
      </c>
      <c r="L36" s="270"/>
      <c r="M36" s="271">
        <v>0.6875</v>
      </c>
      <c r="N36" s="272">
        <f>K36/M36</f>
        <v>190069.14684926433</v>
      </c>
    </row>
    <row r="37" spans="1:14">
      <c r="A37" s="108" t="s">
        <v>241</v>
      </c>
      <c r="B37" s="837" t="str">
        <f>VLOOKUP(A37,EQUIPOS!A7:D154,3,FALSE)</f>
        <v>Grúa (capacidad 15 ton)</v>
      </c>
      <c r="C37" s="838"/>
      <c r="D37" s="838"/>
      <c r="E37" s="838"/>
      <c r="F37" s="838"/>
      <c r="G37" s="838"/>
      <c r="H37" s="839"/>
      <c r="I37" s="267"/>
      <c r="J37" s="268"/>
      <c r="K37" s="269">
        <f>VLOOKUP(A37,EQUIPOS!A7:D164,4,FALSE)</f>
        <v>107426.76192689058</v>
      </c>
      <c r="L37" s="270"/>
      <c r="M37" s="271">
        <v>0.6875</v>
      </c>
      <c r="N37" s="272">
        <f>K37/M37</f>
        <v>156257.10825729539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1968.4</v>
      </c>
    </row>
    <row r="43" spans="1:14" ht="15.75" thickBot="1">
      <c r="B43" s="824" t="s">
        <v>953</v>
      </c>
      <c r="C43" s="825"/>
      <c r="D43" s="825"/>
      <c r="E43" s="825"/>
      <c r="F43" s="825"/>
      <c r="G43" s="825"/>
      <c r="H43" s="825"/>
      <c r="I43" s="825"/>
      <c r="J43" s="825"/>
      <c r="K43" s="825"/>
      <c r="L43" s="825"/>
      <c r="M43" s="826"/>
      <c r="N43" s="394">
        <f>SUM(N36:N42)</f>
        <v>348294.65510655975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17573.194972537531</v>
      </c>
      <c r="N49" s="272">
        <f>K49*M49</f>
        <v>17573.194972537531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1492.1138273941328</v>
      </c>
      <c r="N50" s="272">
        <f>K50*M50</f>
        <v>1492.1138273941328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39368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412028.16931780899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82405.633863561801</v>
      </c>
      <c r="M83" s="859"/>
      <c r="N83" s="51"/>
    </row>
    <row r="84" spans="1:14">
      <c r="B84" s="89" t="s">
        <v>973</v>
      </c>
      <c r="C84" s="90"/>
      <c r="D84" s="90"/>
      <c r="E84" s="90"/>
      <c r="F84" s="90"/>
      <c r="G84" s="90"/>
      <c r="H84" s="90"/>
      <c r="I84" s="87"/>
      <c r="J84" s="88"/>
      <c r="K84" s="304">
        <v>0.05</v>
      </c>
      <c r="L84" s="858">
        <f>N78*K84</f>
        <v>20601.40846589045</v>
      </c>
      <c r="M84" s="859"/>
      <c r="N84" s="51"/>
    </row>
    <row r="85" spans="1:14" ht="15.75" thickBot="1">
      <c r="B85" s="91" t="s">
        <v>974</v>
      </c>
      <c r="C85" s="92"/>
      <c r="D85" s="92"/>
      <c r="E85" s="92"/>
      <c r="F85" s="92"/>
      <c r="G85" s="92"/>
      <c r="H85" s="92"/>
      <c r="I85" s="93"/>
      <c r="J85" s="94"/>
      <c r="K85" s="305">
        <v>0.05</v>
      </c>
      <c r="L85" s="860">
        <f>N78*K85</f>
        <v>20601.40846589045</v>
      </c>
      <c r="M85" s="861"/>
      <c r="N85" s="51"/>
    </row>
    <row r="86" spans="1:14" ht="15.75" thickBot="1">
      <c r="B86" s="824" t="s">
        <v>953</v>
      </c>
      <c r="C86" s="825"/>
      <c r="D86" s="825"/>
      <c r="E86" s="825"/>
      <c r="F86" s="825"/>
      <c r="G86" s="825"/>
      <c r="H86" s="825"/>
      <c r="I86" s="825"/>
      <c r="J86" s="825"/>
      <c r="K86" s="825"/>
      <c r="L86" s="825"/>
      <c r="M86" s="826"/>
      <c r="N86" s="52">
        <f>L83+L84+L85</f>
        <v>123608.45079534269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535636.62011315173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2" t="s">
        <v>241</v>
      </c>
      <c r="B36" s="837" t="str">
        <f>VLOOKUP(A36,EQUIPOS!A6:D154,3,FALSE)</f>
        <v>Grúa (capacidad 15 ton)</v>
      </c>
      <c r="C36" s="838"/>
      <c r="D36" s="838"/>
      <c r="E36" s="838"/>
      <c r="F36" s="838"/>
      <c r="G36" s="838"/>
      <c r="H36" s="839"/>
      <c r="I36" s="267"/>
      <c r="J36" s="268"/>
      <c r="K36" s="269">
        <f>VLOOKUP(A36,EQUIPOS!A6:D163,4,FALSE)</f>
        <v>107426.76192689058</v>
      </c>
      <c r="L36" s="270"/>
      <c r="M36" s="396">
        <v>1.125</v>
      </c>
      <c r="N36" s="272">
        <f>K36/M36</f>
        <v>95490.45504612496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1202.9111111111113</v>
      </c>
    </row>
    <row r="43" spans="1:14" ht="15.75" thickBot="1">
      <c r="B43" s="824" t="s">
        <v>953</v>
      </c>
      <c r="C43" s="825"/>
      <c r="D43" s="825"/>
      <c r="E43" s="825"/>
      <c r="F43" s="825"/>
      <c r="G43" s="825"/>
      <c r="H43" s="825"/>
      <c r="I43" s="825"/>
      <c r="J43" s="825"/>
      <c r="K43" s="825"/>
      <c r="L43" s="825"/>
      <c r="M43" s="826"/>
      <c r="N43" s="394">
        <f>SUM(N36:N42)</f>
        <v>96693.366157236072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530.02054113176087</v>
      </c>
      <c r="N48" s="272">
        <f>K48*M48</f>
        <v>5300.2054113176091</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1492.1138273941328</v>
      </c>
      <c r="N49" s="272">
        <f>K49*M49</f>
        <v>1492.1138273941328</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17573.194972537531</v>
      </c>
      <c r="N50" s="272">
        <f>K50*M50</f>
        <v>17573.194972537531</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24058.222222222223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145117.10259070757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29023.420518141516</v>
      </c>
      <c r="M83" s="859"/>
      <c r="N83" s="51"/>
    </row>
    <row r="84" spans="1:14">
      <c r="B84" s="89" t="s">
        <v>973</v>
      </c>
      <c r="C84" s="90"/>
      <c r="D84" s="90"/>
      <c r="E84" s="90"/>
      <c r="F84" s="90"/>
      <c r="G84" s="90"/>
      <c r="H84" s="90"/>
      <c r="I84" s="87"/>
      <c r="J84" s="88"/>
      <c r="K84" s="304">
        <v>0.05</v>
      </c>
      <c r="L84" s="858">
        <f>N78*K84</f>
        <v>7255.8551295353791</v>
      </c>
      <c r="M84" s="859"/>
      <c r="N84" s="51"/>
    </row>
    <row r="85" spans="1:14" ht="15.75" thickBot="1">
      <c r="B85" s="91" t="s">
        <v>974</v>
      </c>
      <c r="C85" s="92"/>
      <c r="D85" s="92"/>
      <c r="E85" s="92"/>
      <c r="F85" s="92"/>
      <c r="G85" s="92"/>
      <c r="H85" s="92"/>
      <c r="I85" s="93"/>
      <c r="J85" s="94"/>
      <c r="K85" s="305">
        <v>0.05</v>
      </c>
      <c r="L85" s="860">
        <f>N78*K85</f>
        <v>7255.8551295353791</v>
      </c>
      <c r="M85" s="861"/>
      <c r="N85" s="51"/>
    </row>
    <row r="86" spans="1:14" ht="15.75" thickBot="1">
      <c r="B86" s="824" t="s">
        <v>953</v>
      </c>
      <c r="C86" s="825"/>
      <c r="D86" s="825"/>
      <c r="E86" s="825"/>
      <c r="F86" s="825"/>
      <c r="G86" s="825"/>
      <c r="H86" s="825"/>
      <c r="I86" s="825"/>
      <c r="J86" s="825"/>
      <c r="K86" s="825"/>
      <c r="L86" s="825"/>
      <c r="M86" s="826"/>
      <c r="N86" s="52">
        <f>L83+L84+L85</f>
        <v>43535.130777212282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188652.23336791986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5" t="s">
        <v>241</v>
      </c>
      <c r="B36" s="837" t="str">
        <f>VLOOKUP(A36,EQUIPOS!A6:D154,3,FALSE)</f>
        <v>Grúa (capacidad 15 ton)</v>
      </c>
      <c r="C36" s="838"/>
      <c r="D36" s="838"/>
      <c r="E36" s="838"/>
      <c r="F36" s="838"/>
      <c r="G36" s="838"/>
      <c r="H36" s="839"/>
      <c r="I36" s="267"/>
      <c r="J36" s="268"/>
      <c r="K36" s="269">
        <f>VLOOKUP(A36,EQUIPOS!A6:D163,4,FALSE)</f>
        <v>107426.76192689058</v>
      </c>
      <c r="L36" s="270"/>
      <c r="M36" s="462">
        <v>1</v>
      </c>
      <c r="N36" s="272">
        <f>K36/M36</f>
        <v>107426.76192689058</v>
      </c>
    </row>
    <row r="37" spans="1:14">
      <c r="A37" s="155" t="s">
        <v>373</v>
      </c>
      <c r="B37" s="837" t="str">
        <f>VLOOKUP(A37,EQUIPOS!A7:D154,3,FALSE)</f>
        <v>Volqueta 6 m3</v>
      </c>
      <c r="C37" s="838"/>
      <c r="D37" s="838"/>
      <c r="E37" s="838"/>
      <c r="F37" s="838"/>
      <c r="G37" s="838"/>
      <c r="H37" s="839"/>
      <c r="I37" s="267"/>
      <c r="J37" s="268"/>
      <c r="K37" s="269">
        <f>VLOOKUP(A37,EQUIPOS!A7:D164,4,FALSE)</f>
        <v>85673.972677007652</v>
      </c>
      <c r="L37" s="270"/>
      <c r="M37" s="463">
        <v>1</v>
      </c>
      <c r="N37" s="272">
        <f>K37/M37</f>
        <v>85673.972677007652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1353.2750000000001</v>
      </c>
    </row>
    <row r="43" spans="1:14" ht="15.75" thickBot="1">
      <c r="B43" s="824" t="s">
        <v>953</v>
      </c>
      <c r="C43" s="825"/>
      <c r="D43" s="825"/>
      <c r="E43" s="825"/>
      <c r="F43" s="825"/>
      <c r="G43" s="825"/>
      <c r="H43" s="825"/>
      <c r="I43" s="825"/>
      <c r="J43" s="825"/>
      <c r="K43" s="825"/>
      <c r="L43" s="825"/>
      <c r="M43" s="826"/>
      <c r="N43" s="394">
        <f>SUM(N36:N42)</f>
        <v>194454.00960389824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530.02054113176087</v>
      </c>
      <c r="N48" s="272">
        <f>K48*M48</f>
        <v>5300.2054113176091</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1492.1138273941328</v>
      </c>
      <c r="N49" s="272">
        <f>K49*M49</f>
        <v>1492.1138273941328</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17573.194972537531</v>
      </c>
      <c r="N50" s="272">
        <f>K50*M50</f>
        <v>17573.194972537531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27065.5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245885.02381514752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49177.004763029508</v>
      </c>
      <c r="M83" s="859"/>
      <c r="N83" s="51"/>
    </row>
    <row r="84" spans="1:14">
      <c r="B84" s="89" t="s">
        <v>973</v>
      </c>
      <c r="C84" s="90"/>
      <c r="D84" s="90"/>
      <c r="E84" s="90"/>
      <c r="F84" s="90"/>
      <c r="G84" s="90"/>
      <c r="H84" s="90"/>
      <c r="I84" s="87"/>
      <c r="J84" s="88"/>
      <c r="K84" s="304">
        <v>0.05</v>
      </c>
      <c r="L84" s="858">
        <f>N78*K84</f>
        <v>12294.251190757377</v>
      </c>
      <c r="M84" s="859"/>
      <c r="N84" s="51"/>
    </row>
    <row r="85" spans="1:14" ht="15.75" thickBot="1">
      <c r="B85" s="91" t="s">
        <v>974</v>
      </c>
      <c r="C85" s="92"/>
      <c r="D85" s="92"/>
      <c r="E85" s="92"/>
      <c r="F85" s="92"/>
      <c r="G85" s="92"/>
      <c r="H85" s="92"/>
      <c r="I85" s="93"/>
      <c r="J85" s="94"/>
      <c r="K85" s="305">
        <v>0.05</v>
      </c>
      <c r="L85" s="860">
        <f>N78*K85</f>
        <v>12294.251190757377</v>
      </c>
      <c r="M85" s="861"/>
      <c r="N85" s="51"/>
    </row>
    <row r="86" spans="1:14" ht="15.75" thickBot="1">
      <c r="B86" s="824" t="s">
        <v>953</v>
      </c>
      <c r="C86" s="825"/>
      <c r="D86" s="825"/>
      <c r="E86" s="825"/>
      <c r="F86" s="825"/>
      <c r="G86" s="825"/>
      <c r="H86" s="825"/>
      <c r="I86" s="825"/>
      <c r="J86" s="825"/>
      <c r="K86" s="825"/>
      <c r="L86" s="825"/>
      <c r="M86" s="826"/>
      <c r="N86" s="52">
        <f>L83+L84+L85</f>
        <v>73765.507144544259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319650.53095969179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107426.76192689058</v>
      </c>
      <c r="L36" s="270"/>
      <c r="M36" s="271">
        <v>0.9375</v>
      </c>
      <c r="N36" s="272">
        <f>K36/M36</f>
        <v>114588.54605534996</v>
      </c>
    </row>
    <row r="37" spans="1:14">
      <c r="A37" s="144" t="s">
        <v>373</v>
      </c>
      <c r="B37" s="837" t="str">
        <f>VLOOKUP(A37,EQUIPOS!A7:D154,3,FALSE)</f>
        <v>Volqueta 6 m3</v>
      </c>
      <c r="C37" s="838"/>
      <c r="D37" s="838"/>
      <c r="E37" s="838"/>
      <c r="F37" s="838"/>
      <c r="G37" s="838"/>
      <c r="H37" s="839"/>
      <c r="I37" s="267"/>
      <c r="J37" s="268"/>
      <c r="K37" s="269">
        <f>VLOOKUP(A37,EQUIPOS!A7:D164,4,FALSE)</f>
        <v>85673.972677007652</v>
      </c>
      <c r="L37" s="270"/>
      <c r="M37" s="271">
        <v>0.9375</v>
      </c>
      <c r="N37" s="272">
        <f>K37/M37</f>
        <v>91385.570855474827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1443.4933333333333</v>
      </c>
    </row>
    <row r="43" spans="1:14" ht="15.75" thickBot="1">
      <c r="B43" s="824" t="s">
        <v>953</v>
      </c>
      <c r="C43" s="825"/>
      <c r="D43" s="825"/>
      <c r="E43" s="825"/>
      <c r="F43" s="825"/>
      <c r="G43" s="825"/>
      <c r="H43" s="825"/>
      <c r="I43" s="825"/>
      <c r="J43" s="825"/>
      <c r="K43" s="825"/>
      <c r="L43" s="825"/>
      <c r="M43" s="826"/>
      <c r="N43" s="394">
        <f>SUM(N36:N42)</f>
        <v>207417.61024415813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17573.194972537531</v>
      </c>
      <c r="N49" s="272">
        <f>K49*M49</f>
        <v>17573.194972537531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1492.1138273941328</v>
      </c>
      <c r="N50" s="272">
        <f>K50*M50</f>
        <v>1492.1138273941328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28869.866666666665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260652.99112207408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52130.598224414818</v>
      </c>
      <c r="M83" s="859"/>
      <c r="N83" s="51"/>
    </row>
    <row r="84" spans="1:14">
      <c r="B84" s="89" t="s">
        <v>973</v>
      </c>
      <c r="C84" s="90"/>
      <c r="D84" s="90"/>
      <c r="E84" s="90"/>
      <c r="F84" s="90"/>
      <c r="G84" s="90"/>
      <c r="H84" s="90"/>
      <c r="I84" s="87"/>
      <c r="J84" s="88"/>
      <c r="K84" s="304">
        <v>0.05</v>
      </c>
      <c r="L84" s="858">
        <f>N78*K84</f>
        <v>13032.649556103705</v>
      </c>
      <c r="M84" s="859"/>
      <c r="N84" s="51"/>
    </row>
    <row r="85" spans="1:14" ht="15.75" thickBot="1">
      <c r="B85" s="91" t="s">
        <v>974</v>
      </c>
      <c r="C85" s="92"/>
      <c r="D85" s="92"/>
      <c r="E85" s="92"/>
      <c r="F85" s="92"/>
      <c r="G85" s="92"/>
      <c r="H85" s="92"/>
      <c r="I85" s="93"/>
      <c r="J85" s="94"/>
      <c r="K85" s="305">
        <v>0.05</v>
      </c>
      <c r="L85" s="860">
        <f>N78*K85</f>
        <v>13032.649556103705</v>
      </c>
      <c r="M85" s="861"/>
      <c r="N85" s="51"/>
    </row>
    <row r="86" spans="1:14" ht="15.75" thickBot="1">
      <c r="B86" s="824" t="s">
        <v>953</v>
      </c>
      <c r="C86" s="825"/>
      <c r="D86" s="825"/>
      <c r="E86" s="825"/>
      <c r="F86" s="825"/>
      <c r="G86" s="825"/>
      <c r="H86" s="825"/>
      <c r="I86" s="825"/>
      <c r="J86" s="825"/>
      <c r="K86" s="825"/>
      <c r="L86" s="825"/>
      <c r="M86" s="826"/>
      <c r="N86" s="52">
        <f>L83+L84+L85</f>
        <v>78195.89733662222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338848.88845869631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107426.76192689058</v>
      </c>
      <c r="L36" s="270"/>
      <c r="M36" s="271">
        <v>1.5</v>
      </c>
      <c r="N36" s="272">
        <f>K36/M36</f>
        <v>71617.841284593727</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394">
        <f>SUM(N36:N42)</f>
        <v>72520.024617927062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17573.194972537531</v>
      </c>
      <c r="N49" s="272">
        <f>K49*M49</f>
        <v>17573.194972537531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1492.1138273941328</v>
      </c>
      <c r="N50" s="272">
        <f>K50*M50</f>
        <v>1492.1138273941328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18043.666666666668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114929.20549584301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22985.841099168603</v>
      </c>
      <c r="M83" s="859"/>
      <c r="N83" s="51"/>
    </row>
    <row r="84" spans="1:14">
      <c r="B84" s="89" t="s">
        <v>973</v>
      </c>
      <c r="C84" s="90"/>
      <c r="D84" s="90"/>
      <c r="E84" s="90"/>
      <c r="F84" s="90"/>
      <c r="G84" s="90"/>
      <c r="H84" s="90"/>
      <c r="I84" s="87"/>
      <c r="J84" s="88"/>
      <c r="K84" s="304">
        <v>0.05</v>
      </c>
      <c r="L84" s="858">
        <f>N78*K84</f>
        <v>5746.4602747921508</v>
      </c>
      <c r="M84" s="859"/>
      <c r="N84" s="51"/>
    </row>
    <row r="85" spans="1:14" ht="15.75" thickBot="1">
      <c r="B85" s="91" t="s">
        <v>974</v>
      </c>
      <c r="C85" s="92"/>
      <c r="D85" s="92"/>
      <c r="E85" s="92"/>
      <c r="F85" s="92"/>
      <c r="G85" s="92"/>
      <c r="H85" s="92"/>
      <c r="I85" s="93"/>
      <c r="J85" s="94"/>
      <c r="K85" s="305">
        <v>0.05</v>
      </c>
      <c r="L85" s="860">
        <f>N78*K85</f>
        <v>5746.4602747921508</v>
      </c>
      <c r="M85" s="861"/>
      <c r="N85" s="51"/>
    </row>
    <row r="86" spans="1:14" ht="15.75" thickBot="1">
      <c r="B86" s="824" t="s">
        <v>953</v>
      </c>
      <c r="C86" s="825"/>
      <c r="D86" s="825"/>
      <c r="E86" s="825"/>
      <c r="F86" s="825"/>
      <c r="G86" s="825"/>
      <c r="H86" s="825"/>
      <c r="I86" s="825"/>
      <c r="J86" s="825"/>
      <c r="K86" s="825"/>
      <c r="L86" s="825"/>
      <c r="M86" s="826"/>
      <c r="N86" s="52">
        <f>L83+L84+L85</f>
        <v>34478.761648752909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149407.96714459592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107426.76192689058</v>
      </c>
      <c r="L36" s="270"/>
      <c r="M36" s="271">
        <v>1.375</v>
      </c>
      <c r="N36" s="272">
        <f>K36/M36</f>
        <v>78128.554128647695</v>
      </c>
    </row>
    <row r="37" spans="1:14">
      <c r="A37" s="144" t="s">
        <v>373</v>
      </c>
      <c r="B37" s="837" t="str">
        <f>VLOOKUP(A37,EQUIPOS!A7:D154,3,FALSE)</f>
        <v>Volqueta 6 m3</v>
      </c>
      <c r="C37" s="838"/>
      <c r="D37" s="838"/>
      <c r="E37" s="838"/>
      <c r="F37" s="838"/>
      <c r="G37" s="838"/>
      <c r="H37" s="839"/>
      <c r="I37" s="267"/>
      <c r="J37" s="268"/>
      <c r="K37" s="269">
        <f>VLOOKUP(A37,EQUIPOS!A7:D164,4,FALSE)</f>
        <v>85673.972677007652</v>
      </c>
      <c r="L37" s="270"/>
      <c r="M37" s="271">
        <v>1.375</v>
      </c>
      <c r="N37" s="272">
        <f>K37/M37</f>
        <v>62308.343765096477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984.2</v>
      </c>
    </row>
    <row r="43" spans="1:14" ht="15.75" thickBot="1">
      <c r="B43" s="824" t="s">
        <v>953</v>
      </c>
      <c r="C43" s="825"/>
      <c r="D43" s="825"/>
      <c r="E43" s="825"/>
      <c r="F43" s="825"/>
      <c r="G43" s="825"/>
      <c r="H43" s="825"/>
      <c r="I43" s="825"/>
      <c r="J43" s="825"/>
      <c r="K43" s="825"/>
      <c r="L43" s="825"/>
      <c r="M43" s="826"/>
      <c r="N43" s="394">
        <f>SUM(N36:N42)</f>
        <v>141421.09789374418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17573.194972537531</v>
      </c>
      <c r="N49" s="272">
        <f>K49*M49</f>
        <v>17573.194972537531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1492.1138273941328</v>
      </c>
      <c r="N50" s="272">
        <f>K50*M50</f>
        <v>1492.1138273941328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19684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185470.61210499346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37094.12242099869</v>
      </c>
      <c r="M83" s="859"/>
      <c r="N83" s="51"/>
    </row>
    <row r="84" spans="1:14">
      <c r="B84" s="89" t="s">
        <v>973</v>
      </c>
      <c r="C84" s="90"/>
      <c r="D84" s="90"/>
      <c r="E84" s="90"/>
      <c r="F84" s="90"/>
      <c r="G84" s="90"/>
      <c r="H84" s="90"/>
      <c r="I84" s="87"/>
      <c r="J84" s="88"/>
      <c r="K84" s="304">
        <v>0.05</v>
      </c>
      <c r="L84" s="858">
        <f>N78*K84</f>
        <v>9273.5306052496726</v>
      </c>
      <c r="M84" s="859"/>
      <c r="N84" s="51"/>
    </row>
    <row r="85" spans="1:14" ht="15.75" thickBot="1">
      <c r="B85" s="91" t="s">
        <v>974</v>
      </c>
      <c r="C85" s="92"/>
      <c r="D85" s="92"/>
      <c r="E85" s="92"/>
      <c r="F85" s="92"/>
      <c r="G85" s="92"/>
      <c r="H85" s="92"/>
      <c r="I85" s="93"/>
      <c r="J85" s="94"/>
      <c r="K85" s="305">
        <v>0.05</v>
      </c>
      <c r="L85" s="860">
        <f>N78*K85</f>
        <v>9273.5306052496726</v>
      </c>
      <c r="M85" s="861"/>
      <c r="N85" s="51"/>
    </row>
    <row r="86" spans="1:14" ht="15.75" thickBot="1">
      <c r="B86" s="824" t="s">
        <v>953</v>
      </c>
      <c r="C86" s="825"/>
      <c r="D86" s="825"/>
      <c r="E86" s="825"/>
      <c r="F86" s="825"/>
      <c r="G86" s="825"/>
      <c r="H86" s="825"/>
      <c r="I86" s="825"/>
      <c r="J86" s="825"/>
      <c r="K86" s="825"/>
      <c r="L86" s="825"/>
      <c r="M86" s="826"/>
      <c r="N86" s="52">
        <f>L83+L84+L85</f>
        <v>55641.183631498039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241111.79573649151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107426.76192689058</v>
      </c>
      <c r="L36" s="270"/>
      <c r="M36" s="271">
        <v>1.3125</v>
      </c>
      <c r="N36" s="272">
        <f>K36/M36</f>
        <v>81848.961468107111</v>
      </c>
    </row>
    <row r="37" spans="1:14">
      <c r="A37" s="144" t="s">
        <v>373</v>
      </c>
      <c r="B37" s="837" t="str">
        <f>VLOOKUP(A37,EQUIPOS!A7:D154,3,FALSE)</f>
        <v>Volqueta 6 m3</v>
      </c>
      <c r="C37" s="838"/>
      <c r="D37" s="838"/>
      <c r="E37" s="838"/>
      <c r="F37" s="838"/>
      <c r="G37" s="838"/>
      <c r="H37" s="839"/>
      <c r="I37" s="267"/>
      <c r="J37" s="268"/>
      <c r="K37" s="269">
        <f>VLOOKUP(A37,EQUIPOS!A7:D164,4,FALSE)</f>
        <v>85673.972677007652</v>
      </c>
      <c r="L37" s="270"/>
      <c r="M37" s="271">
        <v>1.3125</v>
      </c>
      <c r="N37" s="272">
        <f>K37/M37</f>
        <v>65275.407753910593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1031.0666666666666</v>
      </c>
    </row>
    <row r="43" spans="1:14" ht="15.75" thickBot="1">
      <c r="B43" s="824" t="s">
        <v>953</v>
      </c>
      <c r="C43" s="825"/>
      <c r="D43" s="825"/>
      <c r="E43" s="825"/>
      <c r="F43" s="825"/>
      <c r="G43" s="825"/>
      <c r="H43" s="825"/>
      <c r="I43" s="825"/>
      <c r="J43" s="825"/>
      <c r="K43" s="825"/>
      <c r="L43" s="825"/>
      <c r="M43" s="826"/>
      <c r="N43" s="394">
        <f>SUM(N36:N42)</f>
        <v>148155.43588868438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530.02054113176087</v>
      </c>
      <c r="N48" s="272">
        <f>K48*M48</f>
        <v>5300.2054113176091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17573.194972537531</v>
      </c>
      <c r="N49" s="272">
        <f>K49*M49</f>
        <v>17573.194972537531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1492.1138273941328</v>
      </c>
      <c r="N50" s="272">
        <f>K50*M50</f>
        <v>1492.1138273941328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24365.514211249272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20621.333333333332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193142.283433267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38628.456686653401</v>
      </c>
      <c r="M83" s="859"/>
      <c r="N83" s="51"/>
    </row>
    <row r="84" spans="1:14">
      <c r="B84" s="89" t="s">
        <v>973</v>
      </c>
      <c r="C84" s="90"/>
      <c r="D84" s="90"/>
      <c r="E84" s="90"/>
      <c r="F84" s="90"/>
      <c r="G84" s="90"/>
      <c r="H84" s="90"/>
      <c r="I84" s="87"/>
      <c r="J84" s="88"/>
      <c r="K84" s="304">
        <v>0.05</v>
      </c>
      <c r="L84" s="858">
        <f>N78*K84</f>
        <v>9657.1141716633501</v>
      </c>
      <c r="M84" s="859"/>
      <c r="N84" s="51"/>
    </row>
    <row r="85" spans="1:14" ht="15.75" thickBot="1">
      <c r="B85" s="91" t="s">
        <v>974</v>
      </c>
      <c r="C85" s="92"/>
      <c r="D85" s="92"/>
      <c r="E85" s="92"/>
      <c r="F85" s="92"/>
      <c r="G85" s="92"/>
      <c r="H85" s="92"/>
      <c r="I85" s="93"/>
      <c r="J85" s="94"/>
      <c r="K85" s="305">
        <v>0.05</v>
      </c>
      <c r="L85" s="860">
        <f>N78*K85</f>
        <v>9657.1141716633501</v>
      </c>
      <c r="M85" s="861"/>
      <c r="N85" s="51"/>
    </row>
    <row r="86" spans="1:14" ht="15.75" thickBot="1">
      <c r="B86" s="824" t="s">
        <v>953</v>
      </c>
      <c r="C86" s="825"/>
      <c r="D86" s="825"/>
      <c r="E86" s="825"/>
      <c r="F86" s="825"/>
      <c r="G86" s="825"/>
      <c r="H86" s="825"/>
      <c r="I86" s="825"/>
      <c r="J86" s="825"/>
      <c r="K86" s="825"/>
      <c r="L86" s="825"/>
      <c r="M86" s="826"/>
      <c r="N86" s="52">
        <f>L83+L84+L85</f>
        <v>57942.685029980101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251084.96846324712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214184.39737229937</v>
      </c>
      <c r="L36" s="270"/>
      <c r="M36" s="271">
        <v>66</v>
      </c>
      <c r="N36" s="272">
        <f>K36/M36</f>
        <v>3245.2181420045358</v>
      </c>
    </row>
    <row r="37" spans="1:14">
      <c r="A37" s="144"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195825.15462129225</v>
      </c>
      <c r="L37" s="270"/>
      <c r="M37" s="271">
        <v>100</v>
      </c>
      <c r="N37" s="272">
        <f>K37/M37</f>
        <v>1958.2515462129224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5204.494896550792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4954.5392507003817</v>
      </c>
      <c r="N48" s="272">
        <f>K48*M48</f>
        <v>4954.5392507003817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4954.5392507003817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10261.554980584508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2052.3109961169016</v>
      </c>
      <c r="M83" s="859"/>
      <c r="N83" s="51"/>
    </row>
    <row r="84" spans="1:14">
      <c r="B84" s="89" t="s">
        <v>973</v>
      </c>
      <c r="C84" s="90"/>
      <c r="D84" s="90"/>
      <c r="E84" s="90"/>
      <c r="F84" s="90"/>
      <c r="G84" s="90"/>
      <c r="H84" s="90"/>
      <c r="I84" s="87"/>
      <c r="J84" s="88"/>
      <c r="K84" s="304">
        <v>0.05</v>
      </c>
      <c r="L84" s="858">
        <f>N78*K84</f>
        <v>513.0777490292254</v>
      </c>
      <c r="M84" s="859"/>
      <c r="N84" s="51"/>
    </row>
    <row r="85" spans="1:14" ht="15.75" thickBot="1">
      <c r="B85" s="91" t="s">
        <v>974</v>
      </c>
      <c r="C85" s="92"/>
      <c r="D85" s="92"/>
      <c r="E85" s="92"/>
      <c r="F85" s="92"/>
      <c r="G85" s="92"/>
      <c r="H85" s="92"/>
      <c r="I85" s="93"/>
      <c r="J85" s="94"/>
      <c r="K85" s="305">
        <v>0.05</v>
      </c>
      <c r="L85" s="860">
        <f>N78*K85</f>
        <v>513.0777490292254</v>
      </c>
      <c r="M85" s="861"/>
      <c r="N85" s="51"/>
    </row>
    <row r="86" spans="1:14" ht="15.75" thickBot="1">
      <c r="B86" s="824" t="s">
        <v>953</v>
      </c>
      <c r="C86" s="825"/>
      <c r="D86" s="825"/>
      <c r="E86" s="825"/>
      <c r="F86" s="825"/>
      <c r="G86" s="825"/>
      <c r="H86" s="825"/>
      <c r="I86" s="825"/>
      <c r="J86" s="825"/>
      <c r="K86" s="825"/>
      <c r="L86" s="825"/>
      <c r="M86" s="826"/>
      <c r="N86" s="52">
        <f>L83+L84+L85</f>
        <v>3078.4664941753522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13340.02147475986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214184.39737229937</v>
      </c>
      <c r="L36" s="270"/>
      <c r="M36" s="271">
        <v>66</v>
      </c>
      <c r="N36" s="272">
        <f>K36/M36</f>
        <v>3245.2181420045358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3246.2433503378693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3348.7641836712028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669.75283673424065</v>
      </c>
      <c r="M83" s="859"/>
      <c r="N83" s="51"/>
    </row>
    <row r="84" spans="1:14">
      <c r="B84" s="89" t="s">
        <v>973</v>
      </c>
      <c r="C84" s="90"/>
      <c r="D84" s="90"/>
      <c r="E84" s="90"/>
      <c r="F84" s="90"/>
      <c r="G84" s="90"/>
      <c r="H84" s="90"/>
      <c r="I84" s="87"/>
      <c r="J84" s="88"/>
      <c r="K84" s="304">
        <v>0.05</v>
      </c>
      <c r="L84" s="858">
        <f>N78*K84</f>
        <v>167.43820918356016</v>
      </c>
      <c r="M84" s="859"/>
      <c r="N84" s="51"/>
    </row>
    <row r="85" spans="1:14" ht="15.75" thickBot="1">
      <c r="B85" s="91" t="s">
        <v>974</v>
      </c>
      <c r="C85" s="92"/>
      <c r="D85" s="92"/>
      <c r="E85" s="92"/>
      <c r="F85" s="92"/>
      <c r="G85" s="92"/>
      <c r="H85" s="92"/>
      <c r="I85" s="93"/>
      <c r="J85" s="94"/>
      <c r="K85" s="305">
        <v>0.05</v>
      </c>
      <c r="L85" s="860">
        <f>N78*K85</f>
        <v>167.43820918356016</v>
      </c>
      <c r="M85" s="861"/>
      <c r="N85" s="51"/>
    </row>
    <row r="86" spans="1:14" ht="15.75" thickBot="1">
      <c r="B86" s="824" t="s">
        <v>953</v>
      </c>
      <c r="C86" s="825"/>
      <c r="D86" s="825"/>
      <c r="E86" s="825"/>
      <c r="F86" s="825"/>
      <c r="G86" s="825"/>
      <c r="H86" s="825"/>
      <c r="I86" s="825"/>
      <c r="J86" s="825"/>
      <c r="K86" s="825"/>
      <c r="L86" s="825"/>
      <c r="M86" s="826"/>
      <c r="N86" s="52">
        <f>L83+L84+L85</f>
        <v>1004.629255101361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4353.393438772564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B53" sqref="B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180</v>
      </c>
      <c r="B36" s="837" t="str">
        <f>VLOOKUP(A36,EQUIPOS!A6:D154,3,FALSE)</f>
        <v>Compresor 120 HP, con martillo.</v>
      </c>
      <c r="C36" s="838"/>
      <c r="D36" s="838"/>
      <c r="E36" s="838"/>
      <c r="F36" s="838"/>
      <c r="G36" s="838"/>
      <c r="H36" s="839"/>
      <c r="I36" s="267"/>
      <c r="J36" s="268"/>
      <c r="K36" s="269">
        <f>VLOOKUP(A36,EQUIPOS!A6:D163,4,FALSE)</f>
        <v>110152.25058472411</v>
      </c>
      <c r="L36" s="270"/>
      <c r="M36" s="271">
        <v>66</v>
      </c>
      <c r="N36" s="272">
        <f>K36/M36</f>
        <v>1668.9734937079411</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195825.15462129225</v>
      </c>
      <c r="L37" s="270"/>
      <c r="M37" s="271">
        <v>100</v>
      </c>
      <c r="N37" s="272">
        <f>K37/M37</f>
        <v>1958.2515462129224</v>
      </c>
    </row>
    <row r="38" spans="1:14">
      <c r="A38" t="s">
        <v>312</v>
      </c>
      <c r="B38" s="837" t="str">
        <f>VLOOKUP(A38,EQUIPOS!A8:D154,3,FALSE)</f>
        <v>Retroexcavadora sobre oruga, potencia 138 HP, balde de 1,5 m3.</v>
      </c>
      <c r="C38" s="838"/>
      <c r="D38" s="838"/>
      <c r="E38" s="838"/>
      <c r="F38" s="838"/>
      <c r="G38" s="838"/>
      <c r="H38" s="839"/>
      <c r="I38" s="267"/>
      <c r="J38" s="268"/>
      <c r="K38" s="269">
        <f>VLOOKUP(A38,EQUIPOS!A8:D165,4,FALSE)</f>
        <v>214184.39737229937</v>
      </c>
      <c r="L38" s="270"/>
      <c r="M38" s="271">
        <v>66</v>
      </c>
      <c r="N38" s="272">
        <f>K38/M38</f>
        <v>3245.2181420045358</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N78*L42</f>
        <v>6.0915622581215141</v>
      </c>
    </row>
    <row r="43" spans="1:14" ht="15.75" thickBot="1">
      <c r="B43" s="824" t="s">
        <v>953</v>
      </c>
      <c r="C43" s="825"/>
      <c r="D43" s="825"/>
      <c r="E43" s="825"/>
      <c r="F43" s="825"/>
      <c r="G43" s="825"/>
      <c r="H43" s="825"/>
      <c r="I43" s="825"/>
      <c r="J43" s="825"/>
      <c r="K43" s="825"/>
      <c r="L43" s="825"/>
      <c r="M43" s="826"/>
      <c r="N43" s="394">
        <f>SUM(N36:N42)</f>
        <v>6878.5347441835202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6118.7764182742731</v>
      </c>
      <c r="N48" s="272">
        <f>K48*M48</f>
        <v>1223.7552836548546</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1558.7926078595742</v>
      </c>
      <c r="N49" s="272">
        <f t="shared" ref="N49:N54" si="0">K49*M49</f>
        <v>4676.3778235787231</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9092.5129835261778</v>
      </c>
      <c r="N50" s="272">
        <f t="shared" si="0"/>
        <v>2727.7538950578532</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1220.8099471432456</v>
      </c>
      <c r="N51" s="272">
        <f t="shared" si="0"/>
        <v>244.16198942864912</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929.34028224092856</v>
      </c>
      <c r="N52" s="272">
        <f t="shared" si="0"/>
        <v>464.67014112046428</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4954.5392507003817</v>
      </c>
      <c r="N54" s="272">
        <f t="shared" si="0"/>
        <v>4954.5392507003817</v>
      </c>
    </row>
    <row r="55" spans="1:14" ht="15.75" thickBot="1">
      <c r="B55" s="819"/>
      <c r="C55" s="820"/>
      <c r="D55" s="820"/>
      <c r="E55" s="820"/>
      <c r="F55" s="820"/>
      <c r="G55" s="820"/>
      <c r="H55" s="820"/>
      <c r="I55" s="821"/>
      <c r="J55" s="42"/>
      <c r="K55" s="44"/>
      <c r="L55" s="822"/>
      <c r="M55" s="823"/>
      <c r="N55" s="45"/>
    </row>
    <row r="56" spans="1:14" ht="15.75" thickBot="1">
      <c r="B56" s="824" t="s">
        <v>953</v>
      </c>
      <c r="C56" s="825"/>
      <c r="D56" s="825"/>
      <c r="E56" s="825"/>
      <c r="F56" s="825"/>
      <c r="G56" s="825"/>
      <c r="H56" s="825"/>
      <c r="I56" s="825"/>
      <c r="J56" s="825"/>
      <c r="K56" s="825"/>
      <c r="L56" s="825"/>
      <c r="M56" s="826"/>
      <c r="N56" s="394">
        <f>SUM(N48:N55)</f>
        <v>14291.258383540926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24" t="s">
        <v>953</v>
      </c>
      <c r="C78" s="825"/>
      <c r="D78" s="825"/>
      <c r="E78" s="825"/>
      <c r="F78" s="825"/>
      <c r="G78" s="825"/>
      <c r="H78" s="825"/>
      <c r="I78" s="831"/>
      <c r="J78" s="831"/>
      <c r="K78" s="831"/>
      <c r="L78" s="831"/>
      <c r="M78" s="832"/>
      <c r="N78" s="301">
        <f>SUM(N72:N77)</f>
        <v>304.57811290607572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21474.37124063052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4294.8742481261042</v>
      </c>
      <c r="M85" s="859"/>
      <c r="N85" s="51"/>
    </row>
    <row r="86" spans="1:14">
      <c r="B86" s="89" t="s">
        <v>973</v>
      </c>
      <c r="C86" s="90"/>
      <c r="D86" s="90"/>
      <c r="E86" s="90"/>
      <c r="F86" s="90"/>
      <c r="G86" s="90"/>
      <c r="H86" s="90"/>
      <c r="I86" s="87"/>
      <c r="J86" s="88"/>
      <c r="K86" s="304">
        <v>0.05</v>
      </c>
      <c r="L86" s="858">
        <f>N80*K86</f>
        <v>1073.7185620315261</v>
      </c>
      <c r="M86" s="859"/>
      <c r="N86" s="51"/>
    </row>
    <row r="87" spans="1:14" ht="15.75" thickBot="1">
      <c r="B87" s="91" t="s">
        <v>974</v>
      </c>
      <c r="C87" s="92"/>
      <c r="D87" s="92"/>
      <c r="E87" s="92"/>
      <c r="F87" s="92"/>
      <c r="G87" s="92"/>
      <c r="H87" s="92"/>
      <c r="I87" s="93"/>
      <c r="J87" s="94"/>
      <c r="K87" s="305">
        <v>0.05</v>
      </c>
      <c r="L87" s="860">
        <f>N80*K87</f>
        <v>1073.7185620315261</v>
      </c>
      <c r="M87" s="861"/>
      <c r="N87" s="51"/>
    </row>
    <row r="88" spans="1:14" ht="15.75" thickBot="1">
      <c r="B88" s="824" t="s">
        <v>953</v>
      </c>
      <c r="C88" s="825"/>
      <c r="D88" s="825"/>
      <c r="E88" s="825"/>
      <c r="F88" s="825"/>
      <c r="G88" s="825"/>
      <c r="H88" s="825"/>
      <c r="I88" s="825"/>
      <c r="J88" s="825"/>
      <c r="K88" s="825"/>
      <c r="L88" s="825"/>
      <c r="M88" s="826"/>
      <c r="N88" s="52">
        <f>L85+L86+L87</f>
        <v>6442.3113721891559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27916.682612819677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2" t="s">
        <v>2218</v>
      </c>
      <c r="C107" s="863"/>
      <c r="D107" s="863"/>
      <c r="E107" s="863"/>
      <c r="F107" s="863"/>
      <c r="G107" s="863"/>
      <c r="H107" s="863"/>
      <c r="I107" s="863"/>
      <c r="J107" s="863"/>
      <c r="K107" s="863"/>
      <c r="L107" s="863"/>
      <c r="M107" s="863"/>
      <c r="N107" s="864"/>
    </row>
    <row r="108" spans="2:14" ht="15" customHeight="1">
      <c r="B108" s="862"/>
      <c r="C108" s="863"/>
      <c r="D108" s="863"/>
      <c r="E108" s="863"/>
      <c r="F108" s="863"/>
      <c r="G108" s="863"/>
      <c r="H108" s="863"/>
      <c r="I108" s="863"/>
      <c r="J108" s="863"/>
      <c r="K108" s="863"/>
      <c r="L108" s="863"/>
      <c r="M108" s="863"/>
      <c r="N108" s="864"/>
    </row>
    <row r="109" spans="2:14" ht="30" customHeight="1">
      <c r="B109" s="865" t="s">
        <v>2219</v>
      </c>
      <c r="C109" s="866"/>
      <c r="D109" s="866"/>
      <c r="E109" s="866"/>
      <c r="F109" s="866"/>
      <c r="G109" s="866"/>
      <c r="H109" s="866"/>
      <c r="I109" s="866"/>
      <c r="J109" s="866"/>
      <c r="K109" s="866"/>
      <c r="L109" s="866"/>
      <c r="M109" s="866"/>
      <c r="N109" s="867"/>
    </row>
    <row r="110" spans="2:14">
      <c r="B110" s="865"/>
      <c r="C110" s="866"/>
      <c r="D110" s="866"/>
      <c r="E110" s="866"/>
      <c r="F110" s="866"/>
      <c r="G110" s="866"/>
      <c r="H110" s="866"/>
      <c r="I110" s="866"/>
      <c r="J110" s="866"/>
      <c r="K110" s="866"/>
      <c r="L110" s="866"/>
      <c r="M110" s="866"/>
      <c r="N110" s="867"/>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1"/>
      <c r="K120" s="801"/>
      <c r="L120" s="801"/>
      <c r="M120" s="801"/>
      <c r="N120" s="802"/>
    </row>
    <row r="121" spans="2:14" ht="15.75" thickBot="1">
      <c r="B121" s="261" t="s">
        <v>2221</v>
      </c>
      <c r="C121" s="393"/>
      <c r="D121" s="393"/>
      <c r="E121" s="57"/>
      <c r="F121" s="57"/>
      <c r="G121" s="57"/>
      <c r="H121" s="57"/>
      <c r="I121" s="57"/>
      <c r="J121" s="803"/>
      <c r="K121" s="803"/>
      <c r="L121" s="803"/>
      <c r="M121" s="803"/>
      <c r="N121"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214184.39737229937</v>
      </c>
      <c r="L36" s="270"/>
      <c r="M36" s="271">
        <v>66</v>
      </c>
      <c r="N36" s="272">
        <f>K36/M36</f>
        <v>3245.2181420045358</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195825.15462129225</v>
      </c>
      <c r="L37" s="270"/>
      <c r="M37" s="271">
        <v>100</v>
      </c>
      <c r="N37" s="272">
        <f>K37/M37</f>
        <v>1958.2515462129224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5204.494896550792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4954.5392507003817</v>
      </c>
      <c r="N48" s="272">
        <f>K48*M48</f>
        <v>4954.5392507003817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4954.5392507003817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10261.554980584508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2052.3109961169016</v>
      </c>
      <c r="M83" s="859"/>
      <c r="N83" s="51"/>
    </row>
    <row r="84" spans="1:14">
      <c r="B84" s="89" t="s">
        <v>973</v>
      </c>
      <c r="C84" s="90"/>
      <c r="D84" s="90"/>
      <c r="E84" s="90"/>
      <c r="F84" s="90"/>
      <c r="G84" s="90"/>
      <c r="H84" s="90"/>
      <c r="I84" s="87"/>
      <c r="J84" s="88"/>
      <c r="K84" s="304">
        <v>0.05</v>
      </c>
      <c r="L84" s="858">
        <f>N78*K84</f>
        <v>513.0777490292254</v>
      </c>
      <c r="M84" s="859"/>
      <c r="N84" s="51"/>
    </row>
    <row r="85" spans="1:14" ht="15.75" thickBot="1">
      <c r="B85" s="91" t="s">
        <v>974</v>
      </c>
      <c r="C85" s="92"/>
      <c r="D85" s="92"/>
      <c r="E85" s="92"/>
      <c r="F85" s="92"/>
      <c r="G85" s="92"/>
      <c r="H85" s="92"/>
      <c r="I85" s="93"/>
      <c r="J85" s="94"/>
      <c r="K85" s="305">
        <v>0.05</v>
      </c>
      <c r="L85" s="860">
        <f>N78*K85</f>
        <v>513.0777490292254</v>
      </c>
      <c r="M85" s="861"/>
      <c r="N85" s="51"/>
    </row>
    <row r="86" spans="1:14" ht="15.75" thickBot="1">
      <c r="B86" s="824" t="s">
        <v>953</v>
      </c>
      <c r="C86" s="825"/>
      <c r="D86" s="825"/>
      <c r="E86" s="825"/>
      <c r="F86" s="825"/>
      <c r="G86" s="825"/>
      <c r="H86" s="825"/>
      <c r="I86" s="825"/>
      <c r="J86" s="825"/>
      <c r="K86" s="825"/>
      <c r="L86" s="825"/>
      <c r="M86" s="826"/>
      <c r="N86" s="52">
        <f>L83+L84+L85</f>
        <v>3078.4664941753522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13340.02147475986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1" sqref="O1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214184.39737229937</v>
      </c>
      <c r="L36" s="270"/>
      <c r="M36" s="271">
        <v>66</v>
      </c>
      <c r="N36" s="272">
        <f>K36/M36</f>
        <v>3245.2181420045358</v>
      </c>
    </row>
    <row r="37" spans="1:14">
      <c r="A37" s="108" t="s">
        <v>180</v>
      </c>
      <c r="B37" s="837" t="str">
        <f>VLOOKUP(A37,EQUIPOS!A7:D154,3,FALSE)</f>
        <v>Compresor 120 HP, con martillo.</v>
      </c>
      <c r="C37" s="838"/>
      <c r="D37" s="838"/>
      <c r="E37" s="838"/>
      <c r="F37" s="838"/>
      <c r="G37" s="838"/>
      <c r="H37" s="839"/>
      <c r="I37" s="267"/>
      <c r="J37" s="268"/>
      <c r="K37" s="269">
        <f>VLOOKUP(A37,EQUIPOS!A7:D164,4,FALSE)</f>
        <v>110152.25058472411</v>
      </c>
      <c r="L37" s="270"/>
      <c r="M37" s="271">
        <v>66</v>
      </c>
      <c r="N37" s="272">
        <f>K37/M37</f>
        <v>1668.9734937079411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N79*L42</f>
        <v>6.0915622581215141</v>
      </c>
    </row>
    <row r="43" spans="1:14" ht="15.75" thickBot="1">
      <c r="B43" s="824" t="s">
        <v>953</v>
      </c>
      <c r="C43" s="825"/>
      <c r="D43" s="825"/>
      <c r="E43" s="825"/>
      <c r="F43" s="825"/>
      <c r="G43" s="825"/>
      <c r="H43" s="825"/>
      <c r="I43" s="825"/>
      <c r="J43" s="825"/>
      <c r="K43" s="825"/>
      <c r="L43" s="825"/>
      <c r="M43" s="826"/>
      <c r="N43" s="394">
        <f>SUM(N36:N42)</f>
        <v>4920.2831979705988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6118.7764182742731</v>
      </c>
      <c r="N48" s="272">
        <f t="shared" ref="N48:N53" si="0">K48*M48</f>
        <v>1223.7552836548546</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1558.7926078595742</v>
      </c>
      <c r="N49" s="272">
        <f t="shared" si="0"/>
        <v>4676.3778235787231</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9092.5129835261778</v>
      </c>
      <c r="N50" s="272">
        <f t="shared" si="0"/>
        <v>2727.7538950578532</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1220.8099471432456</v>
      </c>
      <c r="N51" s="272">
        <f t="shared" si="0"/>
        <v>244.16198942864912</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929.34028224092856</v>
      </c>
      <c r="N52" s="272">
        <f t="shared" si="0"/>
        <v>464.67014112046428</v>
      </c>
    </row>
    <row r="53" spans="1:14">
      <c r="B53" s="43"/>
      <c r="C53" s="281"/>
      <c r="D53" s="281"/>
      <c r="E53" s="281"/>
      <c r="F53" s="281"/>
      <c r="G53" s="281"/>
      <c r="H53" s="281"/>
      <c r="I53" s="268"/>
      <c r="J53" s="224"/>
      <c r="K53" s="282"/>
      <c r="L53" s="267"/>
      <c r="M53" s="283"/>
      <c r="N53" s="272"/>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SUM(N48:N54)</f>
        <v>9336.7191328405443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949"/>
      <c r="C65" s="950"/>
      <c r="D65" s="950"/>
      <c r="E65" s="950"/>
      <c r="F65" s="950"/>
      <c r="G65" s="951"/>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SUM(N73:N78)</f>
        <v>304.57811290607572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14561.580443717219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2912.3160887434442</v>
      </c>
      <c r="M86" s="859"/>
      <c r="N86" s="51"/>
    </row>
    <row r="87" spans="1:14">
      <c r="B87" s="89" t="s">
        <v>973</v>
      </c>
      <c r="C87" s="90"/>
      <c r="D87" s="90"/>
      <c r="E87" s="90"/>
      <c r="F87" s="90"/>
      <c r="G87" s="90"/>
      <c r="H87" s="90"/>
      <c r="I87" s="87"/>
      <c r="J87" s="88"/>
      <c r="K87" s="304">
        <v>0.05</v>
      </c>
      <c r="L87" s="858">
        <f>N81*K87</f>
        <v>728.07902218586105</v>
      </c>
      <c r="M87" s="859"/>
      <c r="N87" s="51"/>
    </row>
    <row r="88" spans="1:14" ht="15.75" thickBot="1">
      <c r="B88" s="91" t="s">
        <v>974</v>
      </c>
      <c r="C88" s="92"/>
      <c r="D88" s="92"/>
      <c r="E88" s="92"/>
      <c r="F88" s="92"/>
      <c r="G88" s="92"/>
      <c r="H88" s="92"/>
      <c r="I88" s="93"/>
      <c r="J88" s="94"/>
      <c r="K88" s="305">
        <v>0.05</v>
      </c>
      <c r="L88" s="860">
        <f>N81*K88</f>
        <v>728.07902218586105</v>
      </c>
      <c r="M88" s="861"/>
      <c r="N88" s="51"/>
    </row>
    <row r="89" spans="1:14" ht="15.75" thickBot="1">
      <c r="B89" s="824" t="s">
        <v>953</v>
      </c>
      <c r="C89" s="825"/>
      <c r="D89" s="825"/>
      <c r="E89" s="825"/>
      <c r="F89" s="825"/>
      <c r="G89" s="825"/>
      <c r="H89" s="825"/>
      <c r="I89" s="825"/>
      <c r="J89" s="825"/>
      <c r="K89" s="825"/>
      <c r="L89" s="825"/>
      <c r="M89" s="826"/>
      <c r="N89" s="52">
        <f>L86+L87+L88</f>
        <v>4368.4741331151663</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18930.054576832386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2" t="s">
        <v>2218</v>
      </c>
      <c r="C108" s="863"/>
      <c r="D108" s="863"/>
      <c r="E108" s="863"/>
      <c r="F108" s="863"/>
      <c r="G108" s="863"/>
      <c r="H108" s="863"/>
      <c r="I108" s="863"/>
      <c r="J108" s="863"/>
      <c r="K108" s="863"/>
      <c r="L108" s="863"/>
      <c r="M108" s="863"/>
      <c r="N108" s="864"/>
    </row>
    <row r="109" spans="2:14" ht="15" customHeight="1">
      <c r="B109" s="862"/>
      <c r="C109" s="863"/>
      <c r="D109" s="863"/>
      <c r="E109" s="863"/>
      <c r="F109" s="863"/>
      <c r="G109" s="863"/>
      <c r="H109" s="863"/>
      <c r="I109" s="863"/>
      <c r="J109" s="863"/>
      <c r="K109" s="863"/>
      <c r="L109" s="863"/>
      <c r="M109" s="863"/>
      <c r="N109" s="864"/>
    </row>
    <row r="110" spans="2:14" ht="32.25" customHeight="1">
      <c r="B110" s="865" t="s">
        <v>2219</v>
      </c>
      <c r="C110" s="866"/>
      <c r="D110" s="866"/>
      <c r="E110" s="866"/>
      <c r="F110" s="866"/>
      <c r="G110" s="866"/>
      <c r="H110" s="866"/>
      <c r="I110" s="866"/>
      <c r="J110" s="866"/>
      <c r="K110" s="866"/>
      <c r="L110" s="866"/>
      <c r="M110" s="866"/>
      <c r="N110" s="867"/>
    </row>
    <row r="111" spans="2:14">
      <c r="B111" s="865"/>
      <c r="C111" s="866"/>
      <c r="D111" s="866"/>
      <c r="E111" s="866"/>
      <c r="F111" s="866"/>
      <c r="G111" s="866"/>
      <c r="H111" s="866"/>
      <c r="I111" s="866"/>
      <c r="J111" s="866"/>
      <c r="K111" s="866"/>
      <c r="L111" s="866"/>
      <c r="M111" s="866"/>
      <c r="N111" s="867"/>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1"/>
      <c r="K121" s="801"/>
      <c r="L121" s="801"/>
      <c r="M121" s="801"/>
      <c r="N121" s="802"/>
    </row>
    <row r="122" spans="2:14" ht="15.75" thickBot="1">
      <c r="B122" s="261" t="s">
        <v>2221</v>
      </c>
      <c r="C122" s="393"/>
      <c r="D122" s="393"/>
      <c r="E122" s="57"/>
      <c r="F122" s="57"/>
      <c r="G122" s="57"/>
      <c r="H122" s="57"/>
      <c r="I122" s="57"/>
      <c r="J122" s="803"/>
      <c r="K122" s="803"/>
      <c r="L122" s="803"/>
      <c r="M122" s="803"/>
      <c r="N122" s="80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214184.39737229937</v>
      </c>
      <c r="L36" s="270"/>
      <c r="M36" s="271">
        <v>66</v>
      </c>
      <c r="N36" s="272">
        <f>K36/M36</f>
        <v>3245.2181420045358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3246.2433503378693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3348.7641836712028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669.75283673424065</v>
      </c>
      <c r="M83" s="859"/>
      <c r="N83" s="51"/>
    </row>
    <row r="84" spans="1:14">
      <c r="B84" s="89" t="s">
        <v>973</v>
      </c>
      <c r="C84" s="90"/>
      <c r="D84" s="90"/>
      <c r="E84" s="90"/>
      <c r="F84" s="90"/>
      <c r="G84" s="90"/>
      <c r="H84" s="90"/>
      <c r="I84" s="87"/>
      <c r="J84" s="88"/>
      <c r="K84" s="304">
        <v>0.05</v>
      </c>
      <c r="L84" s="858">
        <f>N78*K84</f>
        <v>167.43820918356016</v>
      </c>
      <c r="M84" s="859"/>
      <c r="N84" s="51"/>
    </row>
    <row r="85" spans="1:14" ht="15.75" thickBot="1">
      <c r="B85" s="91" t="s">
        <v>974</v>
      </c>
      <c r="C85" s="92"/>
      <c r="D85" s="92"/>
      <c r="E85" s="92"/>
      <c r="F85" s="92"/>
      <c r="G85" s="92"/>
      <c r="H85" s="92"/>
      <c r="I85" s="93"/>
      <c r="J85" s="94"/>
      <c r="K85" s="305">
        <v>0.05</v>
      </c>
      <c r="L85" s="860">
        <f>N78*K85</f>
        <v>167.43820918356016</v>
      </c>
      <c r="M85" s="861"/>
      <c r="N85" s="51"/>
    </row>
    <row r="86" spans="1:14" ht="15.75" thickBot="1">
      <c r="B86" s="824" t="s">
        <v>953</v>
      </c>
      <c r="C86" s="825"/>
      <c r="D86" s="825"/>
      <c r="E86" s="825"/>
      <c r="F86" s="825"/>
      <c r="G86" s="825"/>
      <c r="H86" s="825"/>
      <c r="I86" s="825"/>
      <c r="J86" s="825"/>
      <c r="K86" s="825"/>
      <c r="L86" s="825"/>
      <c r="M86" s="826"/>
      <c r="N86" s="52">
        <f>L83+L84+L85</f>
        <v>1004.629255101361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4353.393438772564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134629.45985200108</v>
      </c>
      <c r="L36" s="270"/>
      <c r="M36" s="271">
        <v>66</v>
      </c>
      <c r="N36" s="272">
        <f>K36/M36</f>
        <v>2039.8403007878951</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195825.15462129225</v>
      </c>
      <c r="L37" s="270"/>
      <c r="M37" s="271">
        <v>100</v>
      </c>
      <c r="N37" s="272">
        <f>K37/M37</f>
        <v>1958.2515462129224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2.0504166666666666</v>
      </c>
    </row>
    <row r="43" spans="1:14" ht="15.75" thickBot="1">
      <c r="B43" s="824" t="s">
        <v>953</v>
      </c>
      <c r="C43" s="825"/>
      <c r="D43" s="825"/>
      <c r="E43" s="825"/>
      <c r="F43" s="825"/>
      <c r="G43" s="825"/>
      <c r="H43" s="825"/>
      <c r="I43" s="825"/>
      <c r="J43" s="825"/>
      <c r="K43" s="825"/>
      <c r="L43" s="825"/>
      <c r="M43" s="826"/>
      <c r="N43" s="394">
        <f>SUM(N36:N42)</f>
        <v>4000.1422636674838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3095.0038359011446</v>
      </c>
      <c r="N48" s="272">
        <f>K48*M48</f>
        <v>3095.0038359011446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3095.0038359011446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205.04166666666666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7300.1877662352954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1460.0375532470591</v>
      </c>
      <c r="M83" s="859"/>
      <c r="N83" s="51"/>
    </row>
    <row r="84" spans="1:14">
      <c r="B84" s="89" t="s">
        <v>973</v>
      </c>
      <c r="C84" s="90"/>
      <c r="D84" s="90"/>
      <c r="E84" s="90"/>
      <c r="F84" s="90"/>
      <c r="G84" s="90"/>
      <c r="H84" s="90"/>
      <c r="I84" s="87"/>
      <c r="J84" s="88"/>
      <c r="K84" s="304">
        <v>0.05</v>
      </c>
      <c r="L84" s="858">
        <f>N78*K84</f>
        <v>365.00938831176478</v>
      </c>
      <c r="M84" s="859"/>
      <c r="N84" s="51"/>
    </row>
    <row r="85" spans="1:14" ht="15.75" thickBot="1">
      <c r="B85" s="91" t="s">
        <v>974</v>
      </c>
      <c r="C85" s="92"/>
      <c r="D85" s="92"/>
      <c r="E85" s="92"/>
      <c r="F85" s="92"/>
      <c r="G85" s="92"/>
      <c r="H85" s="92"/>
      <c r="I85" s="93"/>
      <c r="J85" s="94"/>
      <c r="K85" s="305">
        <v>0.05</v>
      </c>
      <c r="L85" s="860">
        <f>N78*K85</f>
        <v>365.00938831176478</v>
      </c>
      <c r="M85" s="861"/>
      <c r="N85" s="51"/>
    </row>
    <row r="86" spans="1:14" ht="15.75" thickBot="1">
      <c r="B86" s="824" t="s">
        <v>953</v>
      </c>
      <c r="C86" s="825"/>
      <c r="D86" s="825"/>
      <c r="E86" s="825"/>
      <c r="F86" s="825"/>
      <c r="G86" s="825"/>
      <c r="H86" s="825"/>
      <c r="I86" s="825"/>
      <c r="J86" s="825"/>
      <c r="K86" s="825"/>
      <c r="L86" s="825"/>
      <c r="M86" s="826"/>
      <c r="N86" s="52">
        <f>L83+L84+L85</f>
        <v>2190.0563298705888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9490.2440961058837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195825.15462129225</v>
      </c>
      <c r="L36" s="464"/>
      <c r="M36" s="283">
        <v>50</v>
      </c>
      <c r="N36" s="272">
        <f>K36/M36</f>
        <v>3916.5030924258449</v>
      </c>
    </row>
    <row r="37" spans="1:14">
      <c r="A37" s="108" t="s">
        <v>152</v>
      </c>
      <c r="B37" s="837" t="str">
        <f>VLOOKUP(A37,EQUIPOS!A7:D154,3,FALSE)</f>
        <v xml:space="preserve">Carrotanque de agua(1000 Galones) </v>
      </c>
      <c r="C37" s="838"/>
      <c r="D37" s="838"/>
      <c r="E37" s="838"/>
      <c r="F37" s="838"/>
      <c r="G37" s="838"/>
      <c r="H37" s="839"/>
      <c r="I37" s="267"/>
      <c r="J37" s="268"/>
      <c r="K37" s="269">
        <f>VLOOKUP(A37,EQUIPOS!A7:D164,4,FALSE)</f>
        <v>63512.507242177286</v>
      </c>
      <c r="L37" s="464"/>
      <c r="M37" s="283">
        <v>50</v>
      </c>
      <c r="N37" s="272">
        <f>K37/M37</f>
        <v>1270.2501448435457</v>
      </c>
    </row>
    <row r="38" spans="1:14">
      <c r="A38" s="205" t="s">
        <v>269</v>
      </c>
      <c r="B38" s="837" t="str">
        <f>VLOOKUP(A38,EQUIPOS!A8:D154,3,FALSE)</f>
        <v>Motoniveladora  potencia 215 HP, ancho de cuchilla 4,27 m, peso 18 ton.</v>
      </c>
      <c r="C38" s="838"/>
      <c r="D38" s="838"/>
      <c r="E38" s="838"/>
      <c r="F38" s="838"/>
      <c r="G38" s="838"/>
      <c r="H38" s="839"/>
      <c r="I38" s="267"/>
      <c r="J38" s="268"/>
      <c r="K38" s="269">
        <f>VLOOKUP(A38,EQUIPOS!A8:D165,4,FALSE)</f>
        <v>164153.18835689197</v>
      </c>
      <c r="L38" s="464"/>
      <c r="M38" s="283">
        <v>50</v>
      </c>
      <c r="N38" s="272">
        <f>K38/M38</f>
        <v>3283.0637671378395</v>
      </c>
    </row>
    <row r="39" spans="1:14">
      <c r="A39" s="205" t="s">
        <v>365</v>
      </c>
      <c r="B39" s="837" t="str">
        <f>VLOOKUP(A39,EQUIPOS!A9:D154,3,FALSE)</f>
        <v xml:space="preserve">Vibrocompatador, potencia 153 HP, peso 10 Ton. </v>
      </c>
      <c r="C39" s="838"/>
      <c r="D39" s="838"/>
      <c r="E39" s="838"/>
      <c r="F39" s="838"/>
      <c r="G39" s="838"/>
      <c r="H39" s="839"/>
      <c r="I39" s="840"/>
      <c r="J39" s="821"/>
      <c r="K39" s="269">
        <f>VLOOKUP(A39,EQUIPOS!A9:D166,4,FALSE)</f>
        <v>134629.45985200108</v>
      </c>
      <c r="L39" s="952">
        <v>50</v>
      </c>
      <c r="M39" s="953"/>
      <c r="N39" s="272">
        <f>K39/L39</f>
        <v>2692.5891970400216</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11162.406201447251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402.04310903601993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11564.449310483271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2312.8898620966543</v>
      </c>
      <c r="M83" s="859"/>
      <c r="N83" s="51"/>
    </row>
    <row r="84" spans="1:14">
      <c r="B84" s="89" t="s">
        <v>973</v>
      </c>
      <c r="C84" s="90"/>
      <c r="D84" s="90"/>
      <c r="E84" s="90"/>
      <c r="F84" s="90"/>
      <c r="G84" s="90"/>
      <c r="H84" s="90"/>
      <c r="I84" s="87"/>
      <c r="J84" s="88"/>
      <c r="K84" s="304">
        <v>0.05</v>
      </c>
      <c r="L84" s="858">
        <f>N78*K84</f>
        <v>578.22246552416357</v>
      </c>
      <c r="M84" s="859"/>
      <c r="N84" s="51"/>
    </row>
    <row r="85" spans="1:14" ht="15.75" thickBot="1">
      <c r="B85" s="91" t="s">
        <v>974</v>
      </c>
      <c r="C85" s="92"/>
      <c r="D85" s="92"/>
      <c r="E85" s="92"/>
      <c r="F85" s="92"/>
      <c r="G85" s="92"/>
      <c r="H85" s="92"/>
      <c r="I85" s="93"/>
      <c r="J85" s="94"/>
      <c r="K85" s="305">
        <v>0.05</v>
      </c>
      <c r="L85" s="860">
        <f>N78*K85</f>
        <v>578.22246552416357</v>
      </c>
      <c r="M85" s="861"/>
      <c r="N85" s="51"/>
    </row>
    <row r="86" spans="1:14" ht="15.75" thickBot="1">
      <c r="B86" s="824" t="s">
        <v>953</v>
      </c>
      <c r="C86" s="825"/>
      <c r="D86" s="825"/>
      <c r="E86" s="825"/>
      <c r="F86" s="825"/>
      <c r="G86" s="825"/>
      <c r="H86" s="825"/>
      <c r="I86" s="825"/>
      <c r="J86" s="825"/>
      <c r="K86" s="825"/>
      <c r="L86" s="825"/>
      <c r="M86" s="826"/>
      <c r="N86" s="52">
        <f>L83+L84+L85</f>
        <v>3469.3347931449812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15033.784103628252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195825.15462129225</v>
      </c>
      <c r="L36" s="270"/>
      <c r="M36" s="271">
        <v>40</v>
      </c>
      <c r="N36" s="272">
        <f>K36/M36</f>
        <v>4895.628865532306</v>
      </c>
    </row>
    <row r="37" spans="1:14">
      <c r="A37" s="113" t="s">
        <v>365</v>
      </c>
      <c r="B37" s="837" t="str">
        <f>VLOOKUP(A37,EQUIPOS!A7:D154,3,FALSE)</f>
        <v xml:space="preserve">Vibrocompatador, potencia 153 HP, peso 10 Ton. </v>
      </c>
      <c r="C37" s="838"/>
      <c r="D37" s="838"/>
      <c r="E37" s="838"/>
      <c r="F37" s="838"/>
      <c r="G37" s="838"/>
      <c r="H37" s="839"/>
      <c r="I37" s="267"/>
      <c r="J37" s="268"/>
      <c r="K37" s="269">
        <f>VLOOKUP(A37,EQUIPOS!A7:D164,4,FALSE)</f>
        <v>134629.45985200108</v>
      </c>
      <c r="L37" s="270"/>
      <c r="M37" s="271">
        <v>40</v>
      </c>
      <c r="N37" s="272">
        <f>K37/M37</f>
        <v>3365.7364963000268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8261.3653618323333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8763.9192481273585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1752.7838496254717</v>
      </c>
      <c r="M83" s="859"/>
      <c r="N83" s="51"/>
    </row>
    <row r="84" spans="1:14">
      <c r="B84" s="89" t="s">
        <v>973</v>
      </c>
      <c r="C84" s="90"/>
      <c r="D84" s="90"/>
      <c r="E84" s="90"/>
      <c r="F84" s="90"/>
      <c r="G84" s="90"/>
      <c r="H84" s="90"/>
      <c r="I84" s="87"/>
      <c r="J84" s="88"/>
      <c r="K84" s="304">
        <v>0.05</v>
      </c>
      <c r="L84" s="858">
        <f>N78*K84</f>
        <v>438.19596240636793</v>
      </c>
      <c r="M84" s="859"/>
      <c r="N84" s="51"/>
    </row>
    <row r="85" spans="1:14" ht="15.75" thickBot="1">
      <c r="B85" s="91" t="s">
        <v>974</v>
      </c>
      <c r="C85" s="92"/>
      <c r="D85" s="92"/>
      <c r="E85" s="92"/>
      <c r="F85" s="92"/>
      <c r="G85" s="92"/>
      <c r="H85" s="92"/>
      <c r="I85" s="93"/>
      <c r="J85" s="94"/>
      <c r="K85" s="305">
        <v>0.05</v>
      </c>
      <c r="L85" s="860">
        <f>N78*K85</f>
        <v>438.19596240636793</v>
      </c>
      <c r="M85" s="861"/>
      <c r="N85" s="51"/>
    </row>
    <row r="86" spans="1:14" ht="15.75" thickBot="1">
      <c r="B86" s="824" t="s">
        <v>953</v>
      </c>
      <c r="C86" s="825"/>
      <c r="D86" s="825"/>
      <c r="E86" s="825"/>
      <c r="F86" s="825"/>
      <c r="G86" s="825"/>
      <c r="H86" s="825"/>
      <c r="I86" s="825"/>
      <c r="J86" s="825"/>
      <c r="K86" s="825"/>
      <c r="L86" s="825"/>
      <c r="M86" s="826"/>
      <c r="N86" s="52">
        <f>L83+L84+L85</f>
        <v>2629.1757744382076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11393.095022565565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195825.15462129225</v>
      </c>
      <c r="L36" s="270"/>
      <c r="M36" s="271">
        <v>40</v>
      </c>
      <c r="N36" s="272">
        <f>K36/M36</f>
        <v>4895.628865532306</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4895.628865532306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5398.1827518273312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1079.6365503654663</v>
      </c>
      <c r="M83" s="859"/>
      <c r="N83" s="51"/>
    </row>
    <row r="84" spans="1:14">
      <c r="B84" s="89" t="s">
        <v>973</v>
      </c>
      <c r="C84" s="90"/>
      <c r="D84" s="90"/>
      <c r="E84" s="90"/>
      <c r="F84" s="90"/>
      <c r="G84" s="90"/>
      <c r="H84" s="90"/>
      <c r="I84" s="87"/>
      <c r="J84" s="88"/>
      <c r="K84" s="304">
        <v>0.05</v>
      </c>
      <c r="L84" s="858">
        <f>N78*K84</f>
        <v>269.90913759136657</v>
      </c>
      <c r="M84" s="859"/>
      <c r="N84" s="51"/>
    </row>
    <row r="85" spans="1:14" ht="15.75" thickBot="1">
      <c r="B85" s="91" t="s">
        <v>974</v>
      </c>
      <c r="C85" s="92"/>
      <c r="D85" s="92"/>
      <c r="E85" s="92"/>
      <c r="F85" s="92"/>
      <c r="G85" s="92"/>
      <c r="H85" s="92"/>
      <c r="I85" s="93"/>
      <c r="J85" s="94"/>
      <c r="K85" s="305">
        <v>0.05</v>
      </c>
      <c r="L85" s="860">
        <f>N78*K85</f>
        <v>269.90913759136657</v>
      </c>
      <c r="M85" s="861"/>
      <c r="N85" s="51"/>
    </row>
    <row r="86" spans="1:14" ht="15.75" thickBot="1">
      <c r="B86" s="824" t="s">
        <v>953</v>
      </c>
      <c r="C86" s="825"/>
      <c r="D86" s="825"/>
      <c r="E86" s="825"/>
      <c r="F86" s="825"/>
      <c r="G86" s="825"/>
      <c r="H86" s="825"/>
      <c r="I86" s="825"/>
      <c r="J86" s="825"/>
      <c r="K86" s="825"/>
      <c r="L86" s="825"/>
      <c r="M86" s="826"/>
      <c r="N86" s="52">
        <f>L83+L84+L85</f>
        <v>1619.4548255481993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7017.6375773755308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5686.3234069381615</v>
      </c>
      <c r="N48" s="272">
        <f>K48*M48</f>
        <v>7392.2204290196105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7392.2204290196105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7609.3181550701629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1521.8636310140328</v>
      </c>
      <c r="M83" s="859"/>
      <c r="N83" s="51"/>
    </row>
    <row r="84" spans="1:14">
      <c r="B84" s="89" t="s">
        <v>973</v>
      </c>
      <c r="C84" s="90"/>
      <c r="D84" s="90"/>
      <c r="E84" s="90"/>
      <c r="F84" s="90"/>
      <c r="G84" s="90"/>
      <c r="H84" s="90"/>
      <c r="I84" s="87"/>
      <c r="J84" s="88"/>
      <c r="K84" s="304">
        <v>0.05</v>
      </c>
      <c r="L84" s="858">
        <f>N78*K84</f>
        <v>380.46590775350819</v>
      </c>
      <c r="M84" s="859"/>
      <c r="N84" s="51"/>
    </row>
    <row r="85" spans="1:14" ht="15.75" thickBot="1">
      <c r="B85" s="91" t="s">
        <v>974</v>
      </c>
      <c r="C85" s="92"/>
      <c r="D85" s="92"/>
      <c r="E85" s="92"/>
      <c r="F85" s="92"/>
      <c r="G85" s="92"/>
      <c r="H85" s="92"/>
      <c r="I85" s="93"/>
      <c r="J85" s="94"/>
      <c r="K85" s="305">
        <v>0.05</v>
      </c>
      <c r="L85" s="860">
        <f>N78*K85</f>
        <v>380.46590775350819</v>
      </c>
      <c r="M85" s="861"/>
      <c r="N85" s="51"/>
    </row>
    <row r="86" spans="1:14" ht="15.75" thickBot="1">
      <c r="B86" s="824" t="s">
        <v>953</v>
      </c>
      <c r="C86" s="825"/>
      <c r="D86" s="825"/>
      <c r="E86" s="825"/>
      <c r="F86" s="825"/>
      <c r="G86" s="825"/>
      <c r="H86" s="825"/>
      <c r="I86" s="825"/>
      <c r="J86" s="825"/>
      <c r="K86" s="825"/>
      <c r="L86" s="825"/>
      <c r="M86" s="826"/>
      <c r="N86" s="52">
        <f>L83+L84+L85</f>
        <v>2282.7954465210491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9892.1136015912125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12790.200524387819</v>
      </c>
      <c r="N48" s="272">
        <f>K48*M48</f>
        <v>15348.240629265383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15348.240629265383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15565.338355315935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3113.0676710631869</v>
      </c>
      <c r="M83" s="859"/>
      <c r="N83" s="51"/>
    </row>
    <row r="84" spans="1:14">
      <c r="B84" s="89" t="s">
        <v>973</v>
      </c>
      <c r="C84" s="90"/>
      <c r="D84" s="90"/>
      <c r="E84" s="90"/>
      <c r="F84" s="90"/>
      <c r="G84" s="90"/>
      <c r="H84" s="90"/>
      <c r="I84" s="87"/>
      <c r="J84" s="88"/>
      <c r="K84" s="304">
        <v>0.05</v>
      </c>
      <c r="L84" s="858">
        <f>N78*K84</f>
        <v>778.26691776579673</v>
      </c>
      <c r="M84" s="859"/>
      <c r="N84" s="51"/>
    </row>
    <row r="85" spans="1:14" ht="15.75" thickBot="1">
      <c r="B85" s="91" t="s">
        <v>974</v>
      </c>
      <c r="C85" s="92"/>
      <c r="D85" s="92"/>
      <c r="E85" s="92"/>
      <c r="F85" s="92"/>
      <c r="G85" s="92"/>
      <c r="H85" s="92"/>
      <c r="I85" s="93"/>
      <c r="J85" s="94"/>
      <c r="K85" s="305">
        <v>0.05</v>
      </c>
      <c r="L85" s="860">
        <f>N78*K85</f>
        <v>778.26691776579673</v>
      </c>
      <c r="M85" s="861"/>
      <c r="N85" s="51"/>
    </row>
    <row r="86" spans="1:14" ht="15.75" thickBot="1">
      <c r="B86" s="824" t="s">
        <v>953</v>
      </c>
      <c r="C86" s="825"/>
      <c r="D86" s="825"/>
      <c r="E86" s="825"/>
      <c r="F86" s="825"/>
      <c r="G86" s="825"/>
      <c r="H86" s="825"/>
      <c r="I86" s="825"/>
      <c r="J86" s="825"/>
      <c r="K86" s="825"/>
      <c r="L86" s="825"/>
      <c r="M86" s="826"/>
      <c r="N86" s="52">
        <f>L83+L84+L85</f>
        <v>4669.6015065947804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20234.939861910716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195825.15462129225</v>
      </c>
      <c r="L36" s="270"/>
      <c r="M36" s="271">
        <v>45</v>
      </c>
      <c r="N36" s="272">
        <f>K36/M36</f>
        <v>4351.6701026953833</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63512.507242177286</v>
      </c>
      <c r="L37" s="270"/>
      <c r="M37" s="271">
        <v>45</v>
      </c>
      <c r="N37" s="272">
        <f>K37/M37</f>
        <v>1411.3890498261619</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164153.18835689197</v>
      </c>
      <c r="L38" s="270"/>
      <c r="M38" s="271">
        <v>45</v>
      </c>
      <c r="N38" s="272">
        <f>K38/M38</f>
        <v>3647.8486301531548</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134629.45985200108</v>
      </c>
      <c r="L39" s="841">
        <v>45</v>
      </c>
      <c r="M39" s="842"/>
      <c r="N39" s="272">
        <f>K39/L39</f>
        <v>2991.7657744889129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12414.615126253302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23719.151420968592</v>
      </c>
      <c r="N48" s="272">
        <f>K48*M48</f>
        <v>29648.939276210738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29648.939276210738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8">
        <f>VLOOKUP(A59,TRANSPORTE!A5:D123,4,FALSE)</f>
        <v>1300.8769506995866</v>
      </c>
      <c r="M59" s="829"/>
      <c r="N59" s="291">
        <f>K59*L59</f>
        <v>1626.0961883744833</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1626.0961883744833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44286.729045322987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8857.3458090645981</v>
      </c>
      <c r="M83" s="859"/>
      <c r="N83" s="51"/>
    </row>
    <row r="84" spans="1:14">
      <c r="B84" s="89" t="s">
        <v>973</v>
      </c>
      <c r="C84" s="90"/>
      <c r="D84" s="90"/>
      <c r="E84" s="90"/>
      <c r="F84" s="90"/>
      <c r="G84" s="90"/>
      <c r="H84" s="90"/>
      <c r="I84" s="87"/>
      <c r="J84" s="88"/>
      <c r="K84" s="304">
        <v>0.05</v>
      </c>
      <c r="L84" s="858">
        <f>N78*K84</f>
        <v>2214.3364522661495</v>
      </c>
      <c r="M84" s="859"/>
      <c r="N84" s="51"/>
    </row>
    <row r="85" spans="1:14" ht="15.75" thickBot="1">
      <c r="B85" s="91" t="s">
        <v>974</v>
      </c>
      <c r="C85" s="92"/>
      <c r="D85" s="92"/>
      <c r="E85" s="92"/>
      <c r="F85" s="92"/>
      <c r="G85" s="92"/>
      <c r="H85" s="92"/>
      <c r="I85" s="93"/>
      <c r="J85" s="94"/>
      <c r="K85" s="305">
        <v>0.05</v>
      </c>
      <c r="L85" s="860">
        <f>N78*K85</f>
        <v>2214.3364522661495</v>
      </c>
      <c r="M85" s="861"/>
      <c r="N85" s="51"/>
    </row>
    <row r="86" spans="1:14" ht="15.75" thickBot="1">
      <c r="B86" s="824" t="s">
        <v>953</v>
      </c>
      <c r="C86" s="825"/>
      <c r="D86" s="825"/>
      <c r="E86" s="825"/>
      <c r="F86" s="825"/>
      <c r="G86" s="825"/>
      <c r="H86" s="825"/>
      <c r="I86" s="825"/>
      <c r="J86" s="825"/>
      <c r="K86" s="825"/>
      <c r="L86" s="825"/>
      <c r="M86" s="826"/>
      <c r="N86" s="52">
        <f>L83+L84+L85</f>
        <v>13286.018713596899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57573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195825.15462129225</v>
      </c>
      <c r="L36" s="270"/>
      <c r="M36" s="271">
        <v>45</v>
      </c>
      <c r="N36" s="272">
        <f>K36/M36</f>
        <v>4351.6701026953833</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63512.507242177286</v>
      </c>
      <c r="L37" s="270"/>
      <c r="M37" s="271">
        <v>45</v>
      </c>
      <c r="N37" s="272">
        <f>K37/M37</f>
        <v>1411.3890498261619</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164153.18835689197</v>
      </c>
      <c r="L38" s="270"/>
      <c r="M38" s="271">
        <v>45</v>
      </c>
      <c r="N38" s="272">
        <f>K38/M38</f>
        <v>3647.8486301531548</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134629.45985200108</v>
      </c>
      <c r="L39" s="841">
        <v>45</v>
      </c>
      <c r="M39" s="842"/>
      <c r="N39" s="272">
        <f>K39/L39</f>
        <v>2991.7657744889129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12414.615126253302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62668.780750553582</v>
      </c>
      <c r="N48" s="272">
        <f>K48*M48</f>
        <v>78335.975938191972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78335.975938191972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1300.8769506995866</v>
      </c>
      <c r="M59" s="829"/>
      <c r="N59" s="291">
        <f>K59*L59</f>
        <v>1626.0961883744833</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1626.0961883744833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92973.765707304221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18594.753141460846</v>
      </c>
      <c r="M83" s="859"/>
      <c r="N83" s="51"/>
    </row>
    <row r="84" spans="1:14">
      <c r="B84" s="89" t="s">
        <v>973</v>
      </c>
      <c r="C84" s="90"/>
      <c r="D84" s="90"/>
      <c r="E84" s="90"/>
      <c r="F84" s="90"/>
      <c r="G84" s="90"/>
      <c r="H84" s="90"/>
      <c r="I84" s="87"/>
      <c r="J84" s="88"/>
      <c r="K84" s="304">
        <v>0.05</v>
      </c>
      <c r="L84" s="858">
        <f>N78*K84</f>
        <v>4648.6882853652114</v>
      </c>
      <c r="M84" s="859"/>
      <c r="N84" s="51"/>
    </row>
    <row r="85" spans="1:14" ht="15.75" thickBot="1">
      <c r="B85" s="91" t="s">
        <v>974</v>
      </c>
      <c r="C85" s="92"/>
      <c r="D85" s="92"/>
      <c r="E85" s="92"/>
      <c r="F85" s="92"/>
      <c r="G85" s="92"/>
      <c r="H85" s="92"/>
      <c r="I85" s="93"/>
      <c r="J85" s="94"/>
      <c r="K85" s="305">
        <v>0.05</v>
      </c>
      <c r="L85" s="860">
        <f>N78*K85</f>
        <v>4648.6882853652114</v>
      </c>
      <c r="M85" s="861"/>
      <c r="N85" s="51"/>
    </row>
    <row r="86" spans="1:14" ht="15.75" thickBot="1">
      <c r="B86" s="824" t="s">
        <v>953</v>
      </c>
      <c r="C86" s="825"/>
      <c r="D86" s="825"/>
      <c r="E86" s="825"/>
      <c r="F86" s="825"/>
      <c r="G86" s="825"/>
      <c r="H86" s="825"/>
      <c r="I86" s="825"/>
      <c r="J86" s="825"/>
      <c r="K86" s="825"/>
      <c r="L86" s="825"/>
      <c r="M86" s="826"/>
      <c r="N86" s="52">
        <f>L83+L84+L85</f>
        <v>27892.129712191272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120865.8954194955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195825.15462129225</v>
      </c>
      <c r="L36" s="270"/>
      <c r="M36" s="271">
        <v>45</v>
      </c>
      <c r="N36" s="272">
        <f>K36/M36</f>
        <v>4351.6701026953833</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63512.507242177286</v>
      </c>
      <c r="L37" s="270"/>
      <c r="M37" s="271">
        <v>45</v>
      </c>
      <c r="N37" s="272">
        <f>K37/M37</f>
        <v>1411.3890498261619</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164153.18835689197</v>
      </c>
      <c r="L38" s="270"/>
      <c r="M38" s="271">
        <v>45</v>
      </c>
      <c r="N38" s="272">
        <f>K38/M38</f>
        <v>3647.8486301531548</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134629.45985200108</v>
      </c>
      <c r="L39" s="841">
        <v>45</v>
      </c>
      <c r="M39" s="842"/>
      <c r="N39" s="272">
        <f>K39/L39</f>
        <v>2991.7657744889129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12414.615126253302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64627.180149008382</v>
      </c>
      <c r="N48" s="272">
        <f>K48*M48</f>
        <v>80783.975186260475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80783.975186260475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1300.8769506995866</v>
      </c>
      <c r="M59" s="829"/>
      <c r="N59" s="291">
        <f>K59*L59</f>
        <v>1626.0961883744833</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1626.0961883744833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95421.764955372739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19084.352991074549</v>
      </c>
      <c r="M83" s="859"/>
      <c r="N83" s="51"/>
    </row>
    <row r="84" spans="1:14">
      <c r="B84" s="89" t="s">
        <v>973</v>
      </c>
      <c r="C84" s="90"/>
      <c r="D84" s="90"/>
      <c r="E84" s="90"/>
      <c r="F84" s="90"/>
      <c r="G84" s="90"/>
      <c r="H84" s="90"/>
      <c r="I84" s="87"/>
      <c r="J84" s="88"/>
      <c r="K84" s="304">
        <v>0.05</v>
      </c>
      <c r="L84" s="858">
        <f>N78*K84</f>
        <v>4771.0882477686373</v>
      </c>
      <c r="M84" s="859"/>
      <c r="N84" s="51"/>
    </row>
    <row r="85" spans="1:14" ht="15.75" thickBot="1">
      <c r="B85" s="91" t="s">
        <v>974</v>
      </c>
      <c r="C85" s="92"/>
      <c r="D85" s="92"/>
      <c r="E85" s="92"/>
      <c r="F85" s="92"/>
      <c r="G85" s="92"/>
      <c r="H85" s="92"/>
      <c r="I85" s="93"/>
      <c r="J85" s="94"/>
      <c r="K85" s="305">
        <v>0.05</v>
      </c>
      <c r="L85" s="860">
        <f>N78*K85</f>
        <v>4771.0882477686373</v>
      </c>
      <c r="M85" s="861"/>
      <c r="N85" s="51"/>
    </row>
    <row r="86" spans="1:14" ht="15.75" thickBot="1">
      <c r="B86" s="824" t="s">
        <v>953</v>
      </c>
      <c r="C86" s="825"/>
      <c r="D86" s="825"/>
      <c r="E86" s="825"/>
      <c r="F86" s="825"/>
      <c r="G86" s="825"/>
      <c r="H86" s="825"/>
      <c r="I86" s="825"/>
      <c r="J86" s="825"/>
      <c r="K86" s="825"/>
      <c r="L86" s="825"/>
      <c r="M86" s="826"/>
      <c r="N86" s="52">
        <f>L83+L84+L85</f>
        <v>28626.529486611827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124048.29444198456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195825.15462129225</v>
      </c>
      <c r="L36" s="270"/>
      <c r="M36" s="271">
        <v>400</v>
      </c>
      <c r="N36" s="272">
        <f>K36/M36</f>
        <v>489.56288655323061</v>
      </c>
    </row>
    <row r="37" spans="1:14">
      <c r="A37" s="113" t="s">
        <v>152</v>
      </c>
      <c r="B37" s="837" t="str">
        <f>VLOOKUP(A37,EQUIPOS!A7:D154,3,FALSE)</f>
        <v xml:space="preserve">Carrotanque de agua(1000 Galones) </v>
      </c>
      <c r="C37" s="838"/>
      <c r="D37" s="838"/>
      <c r="E37" s="838"/>
      <c r="F37" s="838"/>
      <c r="G37" s="838"/>
      <c r="H37" s="839"/>
      <c r="I37" s="267"/>
      <c r="J37" s="268"/>
      <c r="K37" s="269">
        <f>VLOOKUP(A37,EQUIPOS!A7:D164,4,FALSE)</f>
        <v>63512.507242177286</v>
      </c>
      <c r="L37" s="270"/>
      <c r="M37" s="271">
        <v>200</v>
      </c>
      <c r="N37" s="272">
        <f>K37/M37</f>
        <v>317.56253621088644</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164153.18835689197</v>
      </c>
      <c r="L38" s="270"/>
      <c r="M38" s="271">
        <v>200</v>
      </c>
      <c r="N38" s="272">
        <f>K38/M38</f>
        <v>820.76594178445987</v>
      </c>
    </row>
    <row r="39" spans="1:14">
      <c r="A39" t="s">
        <v>365</v>
      </c>
      <c r="B39" s="837" t="str">
        <f>VLOOKUP(A39,EQUIPOS!A9:D155,3,FALSE)</f>
        <v xml:space="preserve">Vibrocompatador, potencia 153 HP, peso 10 Ton. </v>
      </c>
      <c r="C39" s="838"/>
      <c r="D39" s="838"/>
      <c r="E39" s="838"/>
      <c r="F39" s="838"/>
      <c r="G39" s="838"/>
      <c r="H39" s="839"/>
      <c r="I39" s="840"/>
      <c r="J39" s="821"/>
      <c r="K39" s="269">
        <f>VLOOKUP(A39,EQUIPOS!A9:D166,4,FALSE)</f>
        <v>134629.45985200108</v>
      </c>
      <c r="L39" s="841">
        <v>200</v>
      </c>
      <c r="M39" s="842"/>
      <c r="N39" s="272">
        <f>K39/L39</f>
        <v>673.14729926000541</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2303.7255168537622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134.34265225900498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2438.068169112767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487.61363382255342</v>
      </c>
      <c r="M83" s="859"/>
      <c r="N83" s="51"/>
    </row>
    <row r="84" spans="1:14">
      <c r="B84" s="89" t="s">
        <v>973</v>
      </c>
      <c r="C84" s="90"/>
      <c r="D84" s="90"/>
      <c r="E84" s="90"/>
      <c r="F84" s="90"/>
      <c r="G84" s="90"/>
      <c r="H84" s="90"/>
      <c r="I84" s="87"/>
      <c r="J84" s="88"/>
      <c r="K84" s="304">
        <v>0.05</v>
      </c>
      <c r="L84" s="858">
        <f>N78*K84</f>
        <v>121.90340845563836</v>
      </c>
      <c r="M84" s="859"/>
      <c r="N84" s="51"/>
    </row>
    <row r="85" spans="1:14" ht="15.75" thickBot="1">
      <c r="B85" s="91" t="s">
        <v>974</v>
      </c>
      <c r="C85" s="92"/>
      <c r="D85" s="92"/>
      <c r="E85" s="92"/>
      <c r="F85" s="92"/>
      <c r="G85" s="92"/>
      <c r="H85" s="92"/>
      <c r="I85" s="93"/>
      <c r="J85" s="94"/>
      <c r="K85" s="305">
        <v>0.05</v>
      </c>
      <c r="L85" s="860">
        <f>N78*K85</f>
        <v>121.90340845563836</v>
      </c>
      <c r="M85" s="861"/>
      <c r="N85" s="51"/>
    </row>
    <row r="86" spans="1:14" ht="15.75" thickBot="1">
      <c r="B86" s="824" t="s">
        <v>953</v>
      </c>
      <c r="C86" s="825"/>
      <c r="D86" s="825"/>
      <c r="E86" s="825"/>
      <c r="F86" s="825"/>
      <c r="G86" s="825"/>
      <c r="H86" s="825"/>
      <c r="I86" s="825"/>
      <c r="J86" s="825"/>
      <c r="K86" s="825"/>
      <c r="L86" s="825"/>
      <c r="M86" s="826"/>
      <c r="N86" s="52">
        <f>L83+L84+L85</f>
        <v>731.42045073383008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3169.488619846597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7173.8598254508497</v>
      </c>
      <c r="N48" s="272">
        <f>K48*M48</f>
        <v>8608.6317905410197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8608.6317905410197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8825.7295165915712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1765.1459033183144</v>
      </c>
      <c r="M83" s="859"/>
      <c r="N83" s="51"/>
    </row>
    <row r="84" spans="1:14">
      <c r="B84" s="89" t="s">
        <v>973</v>
      </c>
      <c r="C84" s="90"/>
      <c r="D84" s="90"/>
      <c r="E84" s="90"/>
      <c r="F84" s="90"/>
      <c r="G84" s="90"/>
      <c r="H84" s="90"/>
      <c r="I84" s="87"/>
      <c r="J84" s="88"/>
      <c r="K84" s="304">
        <v>0.05</v>
      </c>
      <c r="L84" s="858">
        <f>N78*K84</f>
        <v>441.28647582957859</v>
      </c>
      <c r="M84" s="859"/>
      <c r="N84" s="51"/>
    </row>
    <row r="85" spans="1:14" ht="15.75" thickBot="1">
      <c r="B85" s="91" t="s">
        <v>974</v>
      </c>
      <c r="C85" s="92"/>
      <c r="D85" s="92"/>
      <c r="E85" s="92"/>
      <c r="F85" s="92"/>
      <c r="G85" s="92"/>
      <c r="H85" s="92"/>
      <c r="I85" s="93"/>
      <c r="J85" s="94"/>
      <c r="K85" s="305">
        <v>0.05</v>
      </c>
      <c r="L85" s="860">
        <f>N78*K85</f>
        <v>441.28647582957859</v>
      </c>
      <c r="M85" s="861"/>
      <c r="N85" s="51"/>
    </row>
    <row r="86" spans="1:14" ht="15.75" thickBot="1">
      <c r="B86" s="824" t="s">
        <v>953</v>
      </c>
      <c r="C86" s="825"/>
      <c r="D86" s="825"/>
      <c r="E86" s="825"/>
      <c r="F86" s="825"/>
      <c r="G86" s="825"/>
      <c r="H86" s="825"/>
      <c r="I86" s="825"/>
      <c r="J86" s="825"/>
      <c r="K86" s="825"/>
      <c r="L86" s="825"/>
      <c r="M86" s="826"/>
      <c r="N86" s="52">
        <f>L83+L84+L85</f>
        <v>2647.7188549774714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11473.448371569042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4" t="s">
        <v>953</v>
      </c>
      <c r="C86" s="825"/>
      <c r="D86" s="825"/>
      <c r="E86" s="825"/>
      <c r="F86" s="825"/>
      <c r="G86" s="825"/>
      <c r="H86" s="825"/>
      <c r="I86" s="825"/>
      <c r="J86" s="825"/>
      <c r="K86" s="825"/>
      <c r="L86" s="825"/>
      <c r="M86" s="826"/>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9679.0973168075216</v>
      </c>
      <c r="N48" s="272">
        <f>K48*M48</f>
        <v>11614.916780169026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11614.916780169026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11832.014506219577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2366.4029012439155</v>
      </c>
      <c r="M83" s="859"/>
      <c r="N83" s="51"/>
    </row>
    <row r="84" spans="1:14">
      <c r="B84" s="89" t="s">
        <v>973</v>
      </c>
      <c r="C84" s="90"/>
      <c r="D84" s="90"/>
      <c r="E84" s="90"/>
      <c r="F84" s="90"/>
      <c r="G84" s="90"/>
      <c r="H84" s="90"/>
      <c r="I84" s="87"/>
      <c r="J84" s="88"/>
      <c r="K84" s="304">
        <v>0.05</v>
      </c>
      <c r="L84" s="858">
        <f>N78*K84</f>
        <v>591.60072531097887</v>
      </c>
      <c r="M84" s="859"/>
      <c r="N84" s="51"/>
    </row>
    <row r="85" spans="1:14" ht="15.75" thickBot="1">
      <c r="B85" s="91" t="s">
        <v>974</v>
      </c>
      <c r="C85" s="92"/>
      <c r="D85" s="92"/>
      <c r="E85" s="92"/>
      <c r="F85" s="92"/>
      <c r="G85" s="92"/>
      <c r="H85" s="92"/>
      <c r="I85" s="93"/>
      <c r="J85" s="94"/>
      <c r="K85" s="305">
        <v>0.05</v>
      </c>
      <c r="L85" s="860">
        <f>N78*K85</f>
        <v>591.60072531097887</v>
      </c>
      <c r="M85" s="861"/>
      <c r="N85" s="51"/>
    </row>
    <row r="86" spans="1:14" ht="15.75" thickBot="1">
      <c r="B86" s="824" t="s">
        <v>953</v>
      </c>
      <c r="C86" s="825"/>
      <c r="D86" s="825"/>
      <c r="E86" s="825"/>
      <c r="F86" s="825"/>
      <c r="G86" s="825"/>
      <c r="H86" s="825"/>
      <c r="I86" s="825"/>
      <c r="J86" s="825"/>
      <c r="K86" s="825"/>
      <c r="L86" s="825"/>
      <c r="M86" s="826"/>
      <c r="N86" s="52">
        <f>L83+L84+L85</f>
        <v>3549.604351865873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15381.61885808545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14852.096830586359</v>
      </c>
      <c r="N48" s="272">
        <f>K48*M48</f>
        <v>19307.725879762267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19307.725879762267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19524.823605812817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3904.9647211625634</v>
      </c>
      <c r="M83" s="859"/>
      <c r="N83" s="51"/>
    </row>
    <row r="84" spans="1:14">
      <c r="B84" s="89" t="s">
        <v>973</v>
      </c>
      <c r="C84" s="90"/>
      <c r="D84" s="90"/>
      <c r="E84" s="90"/>
      <c r="F84" s="90"/>
      <c r="G84" s="90"/>
      <c r="H84" s="90"/>
      <c r="I84" s="87"/>
      <c r="J84" s="88"/>
      <c r="K84" s="304">
        <v>0.05</v>
      </c>
      <c r="L84" s="858">
        <f>N78*K84</f>
        <v>976.24118029064084</v>
      </c>
      <c r="M84" s="859"/>
      <c r="N84" s="51"/>
    </row>
    <row r="85" spans="1:14" ht="15.75" thickBot="1">
      <c r="B85" s="91" t="s">
        <v>974</v>
      </c>
      <c r="C85" s="92"/>
      <c r="D85" s="92"/>
      <c r="E85" s="92"/>
      <c r="F85" s="92"/>
      <c r="G85" s="92"/>
      <c r="H85" s="92"/>
      <c r="I85" s="93"/>
      <c r="J85" s="94"/>
      <c r="K85" s="305">
        <v>0.05</v>
      </c>
      <c r="L85" s="860">
        <f>N78*K85</f>
        <v>976.24118029064084</v>
      </c>
      <c r="M85" s="861"/>
      <c r="N85" s="51"/>
    </row>
    <row r="86" spans="1:14" ht="15.75" thickBot="1">
      <c r="B86" s="824" t="s">
        <v>953</v>
      </c>
      <c r="C86" s="825"/>
      <c r="D86" s="825"/>
      <c r="E86" s="825"/>
      <c r="F86" s="825"/>
      <c r="G86" s="825"/>
      <c r="H86" s="825"/>
      <c r="I86" s="825"/>
      <c r="J86" s="825"/>
      <c r="K86" s="825"/>
      <c r="L86" s="825"/>
      <c r="M86" s="826"/>
      <c r="N86" s="52">
        <f>L83+L84+L85</f>
        <v>5857.447081743845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25382.270687556662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303</v>
      </c>
      <c r="B36" s="837" t="str">
        <f>VLOOKUP(A36,EQUIPOS!A6:D154,3,FALSE)</f>
        <v>Retrocargador, pala de 1,1 m3 de capacidad, profundidad de excavación de 4.400 mm y una altura de 5.680 mm</v>
      </c>
      <c r="C36" s="838"/>
      <c r="D36" s="838"/>
      <c r="E36" s="838"/>
      <c r="F36" s="838"/>
      <c r="G36" s="838"/>
      <c r="H36" s="839"/>
      <c r="I36" s="267"/>
      <c r="J36" s="268"/>
      <c r="K36" s="269">
        <f>VLOOKUP(A36,EQUIPOS!A6:D163,4,FALSE)</f>
        <v>88390.178346018743</v>
      </c>
      <c r="L36" s="270"/>
      <c r="M36" s="271">
        <v>250</v>
      </c>
      <c r="N36" s="272">
        <f>K36/M36</f>
        <v>353.56071338407497</v>
      </c>
    </row>
    <row r="37" spans="1:14">
      <c r="A37" s="113" t="s">
        <v>373</v>
      </c>
      <c r="B37" s="837" t="str">
        <f>VLOOKUP(A37,EQUIPOS!A7:D154,3,FALSE)</f>
        <v>Volqueta 6 m3</v>
      </c>
      <c r="C37" s="838"/>
      <c r="D37" s="838"/>
      <c r="E37" s="838"/>
      <c r="F37" s="838"/>
      <c r="G37" s="838"/>
      <c r="H37" s="839"/>
      <c r="I37" s="267"/>
      <c r="J37" s="268"/>
      <c r="K37" s="269">
        <f>VLOOKUP(A37,EQUIPOS!A7:D164,4,FALSE)</f>
        <v>85673.972677007652</v>
      </c>
      <c r="L37" s="270"/>
      <c r="M37" s="271">
        <v>250</v>
      </c>
      <c r="N37" s="272">
        <f>K37/M37</f>
        <v>342.69589070803062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5.3737060903602005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701.63031018246579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107.474121807204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809.10443198966982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161.82088639793398</v>
      </c>
      <c r="M83" s="859"/>
      <c r="N83" s="51"/>
    </row>
    <row r="84" spans="1:14">
      <c r="B84" s="89" t="s">
        <v>973</v>
      </c>
      <c r="C84" s="90"/>
      <c r="D84" s="90"/>
      <c r="E84" s="90"/>
      <c r="F84" s="90"/>
      <c r="G84" s="90"/>
      <c r="H84" s="90"/>
      <c r="I84" s="87"/>
      <c r="J84" s="88"/>
      <c r="K84" s="304">
        <v>0.05</v>
      </c>
      <c r="L84" s="858">
        <f>N78*K84</f>
        <v>40.455221599483494</v>
      </c>
      <c r="M84" s="859"/>
      <c r="N84" s="51"/>
    </row>
    <row r="85" spans="1:14" ht="15.75" thickBot="1">
      <c r="B85" s="91" t="s">
        <v>974</v>
      </c>
      <c r="C85" s="92"/>
      <c r="D85" s="92"/>
      <c r="E85" s="92"/>
      <c r="F85" s="92"/>
      <c r="G85" s="92"/>
      <c r="H85" s="92"/>
      <c r="I85" s="93"/>
      <c r="J85" s="94"/>
      <c r="K85" s="305">
        <v>0.05</v>
      </c>
      <c r="L85" s="860">
        <f>N78*K85</f>
        <v>40.455221599483494</v>
      </c>
      <c r="M85" s="861"/>
      <c r="N85" s="51"/>
    </row>
    <row r="86" spans="1:14" ht="15.75" thickBot="1">
      <c r="B86" s="824" t="s">
        <v>953</v>
      </c>
      <c r="C86" s="825"/>
      <c r="D86" s="825"/>
      <c r="E86" s="825"/>
      <c r="F86" s="825"/>
      <c r="G86" s="825"/>
      <c r="H86" s="825"/>
      <c r="I86" s="825"/>
      <c r="J86" s="825"/>
      <c r="K86" s="825"/>
      <c r="L86" s="825"/>
      <c r="M86" s="826"/>
      <c r="N86" s="52">
        <f>L83+L84+L85</f>
        <v>242.73132959690093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1051.8357615865707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35</v>
      </c>
      <c r="N36" s="272">
        <f>K36/M36</f>
        <v>1814.6430640622082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35</v>
      </c>
      <c r="N37" s="272">
        <f>K37/M37</f>
        <v>4690.0910959111989</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35</v>
      </c>
      <c r="N38" s="272">
        <f>K38/M38</f>
        <v>3846.5559957714595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10366.643601717326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39.497130725138817</v>
      </c>
      <c r="N48" s="272">
        <f>K48*M48</f>
        <v>987.42826812847045</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413.4160220827734</v>
      </c>
      <c r="N49" s="272">
        <f>K49*M49</f>
        <v>33073.281766621869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34060.710034750336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45195.025935090547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9039.0051870181105</v>
      </c>
      <c r="M83" s="859"/>
      <c r="N83" s="51"/>
    </row>
    <row r="84" spans="1:14">
      <c r="B84" s="89" t="s">
        <v>973</v>
      </c>
      <c r="C84" s="90"/>
      <c r="D84" s="90"/>
      <c r="E84" s="90"/>
      <c r="F84" s="90"/>
      <c r="G84" s="90"/>
      <c r="H84" s="90"/>
      <c r="I84" s="87"/>
      <c r="J84" s="88"/>
      <c r="K84" s="304">
        <v>0.05</v>
      </c>
      <c r="L84" s="858">
        <f>N78*K84</f>
        <v>2259.7512967545276</v>
      </c>
      <c r="M84" s="859"/>
      <c r="N84" s="51"/>
    </row>
    <row r="85" spans="1:14" ht="15.75" thickBot="1">
      <c r="B85" s="91" t="s">
        <v>974</v>
      </c>
      <c r="C85" s="92"/>
      <c r="D85" s="92"/>
      <c r="E85" s="92"/>
      <c r="F85" s="92"/>
      <c r="G85" s="92"/>
      <c r="H85" s="92"/>
      <c r="I85" s="93"/>
      <c r="J85" s="94"/>
      <c r="K85" s="305">
        <v>0.05</v>
      </c>
      <c r="L85" s="860">
        <f>N78*K85</f>
        <v>2259.7512967545276</v>
      </c>
      <c r="M85" s="861"/>
      <c r="N85" s="51"/>
    </row>
    <row r="86" spans="1:14" ht="15.75" thickBot="1">
      <c r="B86" s="824" t="s">
        <v>953</v>
      </c>
      <c r="C86" s="825"/>
      <c r="D86" s="825"/>
      <c r="E86" s="825"/>
      <c r="F86" s="825"/>
      <c r="G86" s="825"/>
      <c r="H86" s="825"/>
      <c r="I86" s="825"/>
      <c r="J86" s="825"/>
      <c r="K86" s="825"/>
      <c r="L86" s="825"/>
      <c r="M86" s="826"/>
      <c r="N86" s="52">
        <f>L83+L84+L85</f>
        <v>13558.507780527167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58753.533715617712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35</v>
      </c>
      <c r="N36" s="272">
        <f>K36/M36</f>
        <v>1814.6430640622082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35</v>
      </c>
      <c r="N37" s="272">
        <f>K37/M37</f>
        <v>4690.0910959111989</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35</v>
      </c>
      <c r="N38" s="272">
        <f>K38/M38</f>
        <v>3846.5559957714595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10366.643601717326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39.497130725138817</v>
      </c>
      <c r="N48" s="272">
        <f>K48*M48</f>
        <v>987.42826812847045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987.42826812847045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12121.744168468682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2424.3488336937367</v>
      </c>
      <c r="M83" s="859"/>
      <c r="N83" s="51"/>
    </row>
    <row r="84" spans="1:14">
      <c r="B84" s="89" t="s">
        <v>973</v>
      </c>
      <c r="C84" s="90"/>
      <c r="D84" s="90"/>
      <c r="E84" s="90"/>
      <c r="F84" s="90"/>
      <c r="G84" s="90"/>
      <c r="H84" s="90"/>
      <c r="I84" s="87"/>
      <c r="J84" s="88"/>
      <c r="K84" s="304">
        <v>0.05</v>
      </c>
      <c r="L84" s="858">
        <f>N78*K84</f>
        <v>606.08720842343416</v>
      </c>
      <c r="M84" s="859"/>
      <c r="N84" s="51"/>
    </row>
    <row r="85" spans="1:14" ht="15.75" thickBot="1">
      <c r="B85" s="91" t="s">
        <v>974</v>
      </c>
      <c r="C85" s="92"/>
      <c r="D85" s="92"/>
      <c r="E85" s="92"/>
      <c r="F85" s="92"/>
      <c r="G85" s="92"/>
      <c r="H85" s="92"/>
      <c r="I85" s="93"/>
      <c r="J85" s="94"/>
      <c r="K85" s="305">
        <v>0.05</v>
      </c>
      <c r="L85" s="860">
        <f>N78*K85</f>
        <v>606.08720842343416</v>
      </c>
      <c r="M85" s="861"/>
      <c r="N85" s="51"/>
    </row>
    <row r="86" spans="1:14" ht="15.75" thickBot="1">
      <c r="B86" s="824" t="s">
        <v>953</v>
      </c>
      <c r="C86" s="825"/>
      <c r="D86" s="825"/>
      <c r="E86" s="825"/>
      <c r="F86" s="825"/>
      <c r="G86" s="825"/>
      <c r="H86" s="825"/>
      <c r="I86" s="825"/>
      <c r="J86" s="825"/>
      <c r="K86" s="825"/>
      <c r="L86" s="825"/>
      <c r="M86" s="826"/>
      <c r="N86" s="52">
        <f>L83+L84+L85</f>
        <v>3636.5232505406052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15758.267419009288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413.4160220827734</v>
      </c>
      <c r="N48" s="272">
        <f>K48*M48</f>
        <v>413.4160220827734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413.4160220827734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413.4160220827734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82.683204416554688</v>
      </c>
      <c r="M83" s="859"/>
      <c r="N83" s="51"/>
    </row>
    <row r="84" spans="1:14">
      <c r="B84" s="89" t="s">
        <v>973</v>
      </c>
      <c r="C84" s="90"/>
      <c r="D84" s="90"/>
      <c r="E84" s="90"/>
      <c r="F84" s="90"/>
      <c r="G84" s="90"/>
      <c r="H84" s="90"/>
      <c r="I84" s="87"/>
      <c r="J84" s="88"/>
      <c r="K84" s="304">
        <v>0.05</v>
      </c>
      <c r="L84" s="858">
        <f>N78*K84</f>
        <v>20.670801104138672</v>
      </c>
      <c r="M84" s="859"/>
      <c r="N84" s="51"/>
    </row>
    <row r="85" spans="1:14" ht="15.75" thickBot="1">
      <c r="B85" s="91" t="s">
        <v>974</v>
      </c>
      <c r="C85" s="92"/>
      <c r="D85" s="92"/>
      <c r="E85" s="92"/>
      <c r="F85" s="92"/>
      <c r="G85" s="92"/>
      <c r="H85" s="92"/>
      <c r="I85" s="93"/>
      <c r="J85" s="94"/>
      <c r="K85" s="305">
        <v>0.05</v>
      </c>
      <c r="L85" s="860">
        <f>N78*K85</f>
        <v>20.670801104138672</v>
      </c>
      <c r="M85" s="861"/>
      <c r="N85" s="51"/>
    </row>
    <row r="86" spans="1:14" ht="15.75" thickBot="1">
      <c r="B86" s="824" t="s">
        <v>953</v>
      </c>
      <c r="C86" s="825"/>
      <c r="D86" s="825"/>
      <c r="E86" s="825"/>
      <c r="F86" s="825"/>
      <c r="G86" s="825"/>
      <c r="H86" s="825"/>
      <c r="I86" s="825"/>
      <c r="J86" s="825"/>
      <c r="K86" s="825"/>
      <c r="L86" s="825"/>
      <c r="M86" s="826"/>
      <c r="N86" s="52">
        <f>L83+L84+L85</f>
        <v>124.02480662483204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537.44082870760542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35</v>
      </c>
      <c r="N36" s="272">
        <f>K36/M36</f>
        <v>1814.6430640622082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35</v>
      </c>
      <c r="N37" s="272">
        <f>K37/M37</f>
        <v>4690.0910959111989</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35</v>
      </c>
      <c r="N38" s="272">
        <f>K38/M38</f>
        <v>3846.5559957714595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10366.643601717326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819.941777130834</v>
      </c>
      <c r="N48" s="272">
        <f>K48*M48</f>
        <v>65595.342170466727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39.497130725138817</v>
      </c>
      <c r="N49" s="272">
        <f>K49*M49</f>
        <v>987.42826812847045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66582.770438595195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77717.086338935405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15543.417267787081</v>
      </c>
      <c r="M83" s="859"/>
      <c r="N83" s="51"/>
    </row>
    <row r="84" spans="1:14">
      <c r="B84" s="89" t="s">
        <v>973</v>
      </c>
      <c r="C84" s="90"/>
      <c r="D84" s="90"/>
      <c r="E84" s="90"/>
      <c r="F84" s="90"/>
      <c r="G84" s="90"/>
      <c r="H84" s="90"/>
      <c r="I84" s="87"/>
      <c r="J84" s="88"/>
      <c r="K84" s="304">
        <v>0.05</v>
      </c>
      <c r="L84" s="858">
        <f>N78*K84</f>
        <v>3885.8543169467703</v>
      </c>
      <c r="M84" s="859"/>
      <c r="N84" s="51"/>
    </row>
    <row r="85" spans="1:14" ht="15.75" thickBot="1">
      <c r="B85" s="91" t="s">
        <v>974</v>
      </c>
      <c r="C85" s="92"/>
      <c r="D85" s="92"/>
      <c r="E85" s="92"/>
      <c r="F85" s="92"/>
      <c r="G85" s="92"/>
      <c r="H85" s="92"/>
      <c r="I85" s="93"/>
      <c r="J85" s="94"/>
      <c r="K85" s="305">
        <v>0.05</v>
      </c>
      <c r="L85" s="860">
        <f>N78*K85</f>
        <v>3885.8543169467703</v>
      </c>
      <c r="M85" s="861"/>
      <c r="N85" s="51"/>
    </row>
    <row r="86" spans="1:14" ht="15.75" thickBot="1">
      <c r="B86" s="824" t="s">
        <v>953</v>
      </c>
      <c r="C86" s="825"/>
      <c r="D86" s="825"/>
      <c r="E86" s="825"/>
      <c r="F86" s="825"/>
      <c r="G86" s="825"/>
      <c r="H86" s="825"/>
      <c r="I86" s="825"/>
      <c r="J86" s="825"/>
      <c r="K86" s="825"/>
      <c r="L86" s="825"/>
      <c r="M86" s="826"/>
      <c r="N86" s="52">
        <f>L83+L84+L85</f>
        <v>23315.125901680622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101032.21224061603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35</v>
      </c>
      <c r="N36" s="272">
        <f>K36/M36</f>
        <v>1814.6430640622082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35</v>
      </c>
      <c r="N37" s="272">
        <f>K37/M37</f>
        <v>4690.0910959111989</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35</v>
      </c>
      <c r="N38" s="272">
        <f>K38/M38</f>
        <v>3846.5559957714595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10366.643601717326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39.497130725138817</v>
      </c>
      <c r="N48" s="272">
        <f>K48*M48</f>
        <v>987.42826812847045</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987.42826812847045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767.67229862288559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12121.744168468682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2424.3488336937367</v>
      </c>
      <c r="M82" s="859"/>
      <c r="N82" s="51"/>
    </row>
    <row r="83" spans="1:14">
      <c r="B83" s="89" t="s">
        <v>973</v>
      </c>
      <c r="C83" s="90"/>
      <c r="D83" s="90"/>
      <c r="E83" s="90"/>
      <c r="F83" s="90"/>
      <c r="G83" s="90"/>
      <c r="H83" s="90"/>
      <c r="I83" s="87"/>
      <c r="J83" s="88"/>
      <c r="K83" s="304">
        <v>0.05</v>
      </c>
      <c r="L83" s="858">
        <f>N77*K83</f>
        <v>606.08720842343416</v>
      </c>
      <c r="M83" s="859"/>
      <c r="N83" s="51"/>
    </row>
    <row r="84" spans="1:14" ht="15.75" thickBot="1">
      <c r="B84" s="91" t="s">
        <v>974</v>
      </c>
      <c r="C84" s="92"/>
      <c r="D84" s="92"/>
      <c r="E84" s="92"/>
      <c r="F84" s="92"/>
      <c r="G84" s="92"/>
      <c r="H84" s="92"/>
      <c r="I84" s="93"/>
      <c r="J84" s="94"/>
      <c r="K84" s="305">
        <v>0.05</v>
      </c>
      <c r="L84" s="860">
        <f>N77*K84</f>
        <v>606.08720842343416</v>
      </c>
      <c r="M84" s="861"/>
      <c r="N84" s="51"/>
    </row>
    <row r="85" spans="1:14" ht="15.75" thickBot="1">
      <c r="B85" s="824" t="s">
        <v>953</v>
      </c>
      <c r="C85" s="825"/>
      <c r="D85" s="825"/>
      <c r="E85" s="825"/>
      <c r="F85" s="825"/>
      <c r="G85" s="825"/>
      <c r="H85" s="825"/>
      <c r="I85" s="825"/>
      <c r="J85" s="825"/>
      <c r="K85" s="825"/>
      <c r="L85" s="825"/>
      <c r="M85" s="826"/>
      <c r="N85" s="52">
        <f>L82+L83+L84</f>
        <v>3636.5232505406052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15758.267419009288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ht="21"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819.941777130834</v>
      </c>
      <c r="N48" s="272">
        <f>K48*M48</f>
        <v>819.941777130834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819.941777130834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819.941777130834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163.98835542616681</v>
      </c>
      <c r="M83" s="859"/>
      <c r="N83" s="51"/>
    </row>
    <row r="84" spans="1:14">
      <c r="B84" s="89" t="s">
        <v>973</v>
      </c>
      <c r="C84" s="90"/>
      <c r="D84" s="90"/>
      <c r="E84" s="90"/>
      <c r="F84" s="90"/>
      <c r="G84" s="90"/>
      <c r="H84" s="90"/>
      <c r="I84" s="87"/>
      <c r="J84" s="88"/>
      <c r="K84" s="304">
        <v>0.05</v>
      </c>
      <c r="L84" s="858">
        <f>N78*K84</f>
        <v>40.997088856541701</v>
      </c>
      <c r="M84" s="859"/>
      <c r="N84" s="51"/>
    </row>
    <row r="85" spans="1:14" ht="15.75" thickBot="1">
      <c r="B85" s="91" t="s">
        <v>974</v>
      </c>
      <c r="C85" s="92"/>
      <c r="D85" s="92"/>
      <c r="E85" s="92"/>
      <c r="F85" s="92"/>
      <c r="G85" s="92"/>
      <c r="H85" s="92"/>
      <c r="I85" s="93"/>
      <c r="J85" s="94"/>
      <c r="K85" s="305">
        <v>0.05</v>
      </c>
      <c r="L85" s="860">
        <f>N78*K85</f>
        <v>40.997088856541701</v>
      </c>
      <c r="M85" s="861"/>
      <c r="N85" s="51"/>
    </row>
    <row r="86" spans="1:14" ht="15.75" thickBot="1">
      <c r="B86" s="824" t="s">
        <v>953</v>
      </c>
      <c r="C86" s="825"/>
      <c r="D86" s="825"/>
      <c r="E86" s="825"/>
      <c r="F86" s="825"/>
      <c r="G86" s="825"/>
      <c r="H86" s="825"/>
      <c r="I86" s="825"/>
      <c r="J86" s="825"/>
      <c r="K86" s="825"/>
      <c r="L86" s="825"/>
      <c r="M86" s="826"/>
      <c r="N86" s="52">
        <f>L83+L84+L85</f>
        <v>245.98253313925019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1065.9243102700841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600</v>
      </c>
      <c r="N36" s="272">
        <f>K36/M36</f>
        <v>105.85417873696214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600</v>
      </c>
      <c r="N37" s="272">
        <f>K37/M37</f>
        <v>273.58864726148664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600</v>
      </c>
      <c r="N38" s="272">
        <f>K38/M38</f>
        <v>224.38243308666847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0.44780884086334993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604.27306792598063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39.497130725138817</v>
      </c>
      <c r="N48" s="272">
        <f>K48*M48</f>
        <v>118.49139217541645</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118.49139217541645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44.780884086334993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767.5453441877321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153.50906883754644</v>
      </c>
      <c r="M82" s="859"/>
      <c r="N82" s="51"/>
    </row>
    <row r="83" spans="1:14">
      <c r="B83" s="89" t="s">
        <v>973</v>
      </c>
      <c r="C83" s="90"/>
      <c r="D83" s="90"/>
      <c r="E83" s="90"/>
      <c r="F83" s="90"/>
      <c r="G83" s="90"/>
      <c r="H83" s="90"/>
      <c r="I83" s="87"/>
      <c r="J83" s="88"/>
      <c r="K83" s="304">
        <v>0.05</v>
      </c>
      <c r="L83" s="858">
        <f>N77*K83</f>
        <v>38.377267209386609</v>
      </c>
      <c r="M83" s="859"/>
      <c r="N83" s="51"/>
    </row>
    <row r="84" spans="1:14" ht="15.75" thickBot="1">
      <c r="B84" s="91" t="s">
        <v>974</v>
      </c>
      <c r="C84" s="92"/>
      <c r="D84" s="92"/>
      <c r="E84" s="92"/>
      <c r="F84" s="92"/>
      <c r="G84" s="92"/>
      <c r="H84" s="92"/>
      <c r="I84" s="93"/>
      <c r="J84" s="94"/>
      <c r="K84" s="305">
        <v>0.05</v>
      </c>
      <c r="L84" s="860">
        <f>N77*K84</f>
        <v>38.377267209386609</v>
      </c>
      <c r="M84" s="861"/>
      <c r="N84" s="51"/>
    </row>
    <row r="85" spans="1:14" ht="15.75" thickBot="1">
      <c r="B85" s="824" t="s">
        <v>953</v>
      </c>
      <c r="C85" s="825"/>
      <c r="D85" s="825"/>
      <c r="E85" s="825"/>
      <c r="F85" s="825"/>
      <c r="G85" s="825"/>
      <c r="H85" s="825"/>
      <c r="I85" s="825"/>
      <c r="J85" s="825"/>
      <c r="K85" s="825"/>
      <c r="L85" s="825"/>
      <c r="M85" s="826"/>
      <c r="N85" s="52">
        <f>L82+L83+L84</f>
        <v>230.26360325631967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997.8089474440518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45</v>
      </c>
      <c r="N37" s="272">
        <f>K37/M37</f>
        <v>3647.8486301531548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11.941569089689333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8062.9450235579188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39.497130725138817</v>
      </c>
      <c r="N48" s="272">
        <f>K48*M48</f>
        <v>987.42826812847045</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20449.132487203991</v>
      </c>
      <c r="N49" s="272">
        <f>K49*M49</f>
        <v>25561.415609004987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26548.843877133459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8">
        <f>VLOOKUP(A58,TRANSPORTE!A5:D117,4,FALSE)</f>
        <v>1300.8769506995866</v>
      </c>
      <c r="M58" s="829"/>
      <c r="N58" s="287">
        <f>K58*L58</f>
        <v>1626.0961883744833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1626.0961883744833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597.07845448446665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36834.963543550322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7366.992708710065</v>
      </c>
      <c r="M82" s="859"/>
      <c r="N82" s="51"/>
    </row>
    <row r="83" spans="1:14">
      <c r="B83" s="89" t="s">
        <v>973</v>
      </c>
      <c r="C83" s="90"/>
      <c r="D83" s="90"/>
      <c r="E83" s="90"/>
      <c r="F83" s="90"/>
      <c r="G83" s="90"/>
      <c r="H83" s="90"/>
      <c r="I83" s="87"/>
      <c r="J83" s="88"/>
      <c r="K83" s="304">
        <v>0.05</v>
      </c>
      <c r="L83" s="858">
        <f>N77*K83</f>
        <v>1841.7481771775163</v>
      </c>
      <c r="M83" s="859"/>
      <c r="N83" s="51"/>
    </row>
    <row r="84" spans="1:14" ht="15.75" thickBot="1">
      <c r="B84" s="91" t="s">
        <v>974</v>
      </c>
      <c r="C84" s="92"/>
      <c r="D84" s="92"/>
      <c r="E84" s="92"/>
      <c r="F84" s="92"/>
      <c r="G84" s="92"/>
      <c r="H84" s="92"/>
      <c r="I84" s="93"/>
      <c r="J84" s="94"/>
      <c r="K84" s="305">
        <v>0.05</v>
      </c>
      <c r="L84" s="860">
        <f>N77*K84</f>
        <v>1841.7481771775163</v>
      </c>
      <c r="M84" s="861"/>
      <c r="N84" s="51"/>
    </row>
    <row r="85" spans="1:14" ht="15.75" thickBot="1">
      <c r="B85" s="824" t="s">
        <v>953</v>
      </c>
      <c r="C85" s="825"/>
      <c r="D85" s="825"/>
      <c r="E85" s="825"/>
      <c r="F85" s="825"/>
      <c r="G85" s="825"/>
      <c r="H85" s="825"/>
      <c r="I85" s="825"/>
      <c r="J85" s="825"/>
      <c r="K85" s="825"/>
      <c r="L85" s="825"/>
      <c r="M85" s="826"/>
      <c r="N85" s="52">
        <f>L82+L83+L84</f>
        <v>11050.489063065097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47885.452606615421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29.25"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5628.6928020099504</v>
      </c>
      <c r="N48" s="272">
        <f>K48*M48</f>
        <v>5628.6928020099504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5628.6928020099504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5628.6928020099504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1125.7385604019901</v>
      </c>
      <c r="M83" s="859"/>
      <c r="N83" s="51"/>
    </row>
    <row r="84" spans="1:14">
      <c r="B84" s="89" t="s">
        <v>973</v>
      </c>
      <c r="C84" s="90"/>
      <c r="D84" s="90"/>
      <c r="E84" s="90"/>
      <c r="F84" s="90"/>
      <c r="G84" s="90"/>
      <c r="H84" s="90"/>
      <c r="I84" s="87"/>
      <c r="J84" s="88"/>
      <c r="K84" s="304">
        <v>0.05</v>
      </c>
      <c r="L84" s="858">
        <f>N78*K84</f>
        <v>281.43464010049752</v>
      </c>
      <c r="M84" s="859"/>
      <c r="N84" s="51"/>
    </row>
    <row r="85" spans="1:14" ht="15.75" thickBot="1">
      <c r="B85" s="91" t="s">
        <v>974</v>
      </c>
      <c r="C85" s="92"/>
      <c r="D85" s="92"/>
      <c r="E85" s="92"/>
      <c r="F85" s="92"/>
      <c r="G85" s="92"/>
      <c r="H85" s="92"/>
      <c r="I85" s="93"/>
      <c r="J85" s="94"/>
      <c r="K85" s="305">
        <v>0.05</v>
      </c>
      <c r="L85" s="860">
        <f>N78*K85</f>
        <v>281.43464010049752</v>
      </c>
      <c r="M85" s="861"/>
      <c r="N85" s="51"/>
    </row>
    <row r="86" spans="1:14" ht="15.75" thickBot="1">
      <c r="B86" s="824" t="s">
        <v>953</v>
      </c>
      <c r="C86" s="825"/>
      <c r="D86" s="825"/>
      <c r="E86" s="825"/>
      <c r="F86" s="825"/>
      <c r="G86" s="825"/>
      <c r="H86" s="825"/>
      <c r="I86" s="825"/>
      <c r="J86" s="825"/>
      <c r="K86" s="825"/>
      <c r="L86" s="825"/>
      <c r="M86" s="826"/>
      <c r="N86" s="52">
        <f>L83+L84+L85</f>
        <v>1688.6078406029851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7317.3006426129359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2831.4701380813813</v>
      </c>
      <c r="N48" s="272">
        <f>K48*M48</f>
        <v>2831.4701380813813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2831.4701380813813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2831.4701380813813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566.29402761627625</v>
      </c>
      <c r="M83" s="859"/>
      <c r="N83" s="51"/>
    </row>
    <row r="84" spans="1:14">
      <c r="B84" s="89" t="s">
        <v>973</v>
      </c>
      <c r="C84" s="90"/>
      <c r="D84" s="90"/>
      <c r="E84" s="90"/>
      <c r="F84" s="90"/>
      <c r="G84" s="90"/>
      <c r="H84" s="90"/>
      <c r="I84" s="87"/>
      <c r="J84" s="88"/>
      <c r="K84" s="304">
        <v>0.05</v>
      </c>
      <c r="L84" s="858">
        <f>N78*K84</f>
        <v>141.57350690406906</v>
      </c>
      <c r="M84" s="859"/>
      <c r="N84" s="51"/>
    </row>
    <row r="85" spans="1:14" ht="15.75" thickBot="1">
      <c r="B85" s="91" t="s">
        <v>974</v>
      </c>
      <c r="C85" s="92"/>
      <c r="D85" s="92"/>
      <c r="E85" s="92"/>
      <c r="F85" s="92"/>
      <c r="G85" s="92"/>
      <c r="H85" s="92"/>
      <c r="I85" s="93"/>
      <c r="J85" s="94"/>
      <c r="K85" s="305">
        <v>0.05</v>
      </c>
      <c r="L85" s="860">
        <f>N78*K85</f>
        <v>141.57350690406906</v>
      </c>
      <c r="M85" s="861"/>
      <c r="N85" s="51"/>
    </row>
    <row r="86" spans="1:14" ht="15.75" thickBot="1">
      <c r="B86" s="824" t="s">
        <v>953</v>
      </c>
      <c r="C86" s="825"/>
      <c r="D86" s="825"/>
      <c r="E86" s="825"/>
      <c r="F86" s="825"/>
      <c r="G86" s="825"/>
      <c r="H86" s="825"/>
      <c r="I86" s="825"/>
      <c r="J86" s="825"/>
      <c r="K86" s="825"/>
      <c r="L86" s="825"/>
      <c r="M86" s="826"/>
      <c r="N86" s="52">
        <f>L83+L84+L85</f>
        <v>849.44104142441438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3680.9111795057956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ht="18.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39.497130725138817</v>
      </c>
      <c r="N48" s="272">
        <f>K48*M48</f>
        <v>39.497130725138817</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2831.4701380813813</v>
      </c>
      <c r="N49" s="272">
        <f>K49*M49</f>
        <v>1019.3292497092972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1058.826380434436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0" t="s">
        <v>963</v>
      </c>
      <c r="C68" s="851"/>
      <c r="D68" s="851"/>
      <c r="E68" s="851"/>
      <c r="F68" s="851"/>
      <c r="G68" s="851"/>
      <c r="H68" s="851"/>
      <c r="I68" s="73" t="s">
        <v>964</v>
      </c>
      <c r="J68" s="75" t="s">
        <v>1410</v>
      </c>
      <c r="K68" s="74" t="s">
        <v>966</v>
      </c>
      <c r="L68" s="852" t="s">
        <v>950</v>
      </c>
      <c r="M68" s="853"/>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1"/>
      <c r="C74" s="812"/>
      <c r="D74" s="812"/>
      <c r="E74" s="812"/>
      <c r="F74" s="812"/>
      <c r="G74" s="812"/>
      <c r="H74" s="812"/>
      <c r="I74" s="126"/>
      <c r="J74" s="126"/>
      <c r="K74" s="126"/>
      <c r="L74" s="912"/>
      <c r="M74" s="912"/>
      <c r="N74" s="45"/>
    </row>
    <row r="75" spans="2:15" ht="15.75" thickBot="1">
      <c r="B75" s="824" t="s">
        <v>953</v>
      </c>
      <c r="C75" s="825"/>
      <c r="D75" s="825"/>
      <c r="E75" s="825"/>
      <c r="F75" s="825"/>
      <c r="G75" s="825"/>
      <c r="H75" s="825"/>
      <c r="I75" s="831"/>
      <c r="J75" s="831"/>
      <c r="K75" s="831"/>
      <c r="L75" s="831"/>
      <c r="M75" s="832"/>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1058.826380434436</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211.76527608688721</v>
      </c>
      <c r="M82" s="859"/>
      <c r="N82" s="51"/>
    </row>
    <row r="83" spans="1:14">
      <c r="B83" s="89" t="s">
        <v>973</v>
      </c>
      <c r="C83" s="90"/>
      <c r="D83" s="90"/>
      <c r="E83" s="90"/>
      <c r="F83" s="90"/>
      <c r="G83" s="90"/>
      <c r="H83" s="90"/>
      <c r="I83" s="87"/>
      <c r="J83" s="88"/>
      <c r="K83" s="304">
        <v>0.05</v>
      </c>
      <c r="L83" s="858">
        <f>N77*K83</f>
        <v>52.941319021721803</v>
      </c>
      <c r="M83" s="859"/>
      <c r="N83" s="51"/>
    </row>
    <row r="84" spans="1:14" ht="15.75" thickBot="1">
      <c r="B84" s="91" t="s">
        <v>974</v>
      </c>
      <c r="C84" s="92"/>
      <c r="D84" s="92"/>
      <c r="E84" s="92"/>
      <c r="F84" s="92"/>
      <c r="G84" s="92"/>
      <c r="H84" s="92"/>
      <c r="I84" s="93"/>
      <c r="J84" s="94"/>
      <c r="K84" s="305">
        <v>0.05</v>
      </c>
      <c r="L84" s="860">
        <f>N77*K84</f>
        <v>52.941319021721803</v>
      </c>
      <c r="M84" s="861"/>
      <c r="N84" s="51"/>
    </row>
    <row r="85" spans="1:14" ht="15.75" thickBot="1">
      <c r="B85" s="824" t="s">
        <v>953</v>
      </c>
      <c r="C85" s="825"/>
      <c r="D85" s="825"/>
      <c r="E85" s="825"/>
      <c r="F85" s="825"/>
      <c r="G85" s="825"/>
      <c r="H85" s="825"/>
      <c r="I85" s="825"/>
      <c r="J85" s="825"/>
      <c r="K85" s="825"/>
      <c r="L85" s="825"/>
      <c r="M85" s="826"/>
      <c r="N85" s="52">
        <f>L82+L83+L84</f>
        <v>317.64791413033083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1376.4742945647668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45</v>
      </c>
      <c r="N37" s="272">
        <f>K37/M37</f>
        <v>3647.8486301531548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8056.9742390130741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20449.132487203991</v>
      </c>
      <c r="N48" s="272">
        <f>K48*M48</f>
        <v>25561.415609004987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39.497130725138817</v>
      </c>
      <c r="N49" s="272">
        <f>K49*M49</f>
        <v>987.42826812847045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26548.843877133459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8">
        <f>VLOOKUP(A59,TRANSPORTE!A5:D123,4,FALSE)</f>
        <v>1300.8769506995866</v>
      </c>
      <c r="M59" s="829"/>
      <c r="N59" s="287">
        <f>K59*L59</f>
        <v>1626.0961883744833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1626.0961883744833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36828.992759005479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7365.7985518010964</v>
      </c>
      <c r="M83" s="859"/>
      <c r="N83" s="51"/>
    </row>
    <row r="84" spans="1:14">
      <c r="B84" s="89" t="s">
        <v>973</v>
      </c>
      <c r="C84" s="90"/>
      <c r="D84" s="90"/>
      <c r="E84" s="90"/>
      <c r="F84" s="90"/>
      <c r="G84" s="90"/>
      <c r="H84" s="90"/>
      <c r="I84" s="87"/>
      <c r="J84" s="88"/>
      <c r="K84" s="304">
        <v>0.05</v>
      </c>
      <c r="L84" s="858">
        <f>N78*K84</f>
        <v>1841.4496379502741</v>
      </c>
      <c r="M84" s="859"/>
      <c r="N84" s="51"/>
    </row>
    <row r="85" spans="1:14" ht="15.75" thickBot="1">
      <c r="B85" s="91" t="s">
        <v>974</v>
      </c>
      <c r="C85" s="92"/>
      <c r="D85" s="92"/>
      <c r="E85" s="92"/>
      <c r="F85" s="92"/>
      <c r="G85" s="92"/>
      <c r="H85" s="92"/>
      <c r="I85" s="93"/>
      <c r="J85" s="94"/>
      <c r="K85" s="305">
        <v>0.05</v>
      </c>
      <c r="L85" s="860">
        <f>N78*K85</f>
        <v>1841.4496379502741</v>
      </c>
      <c r="M85" s="861"/>
      <c r="N85" s="51"/>
    </row>
    <row r="86" spans="1:14" ht="15.75" thickBot="1">
      <c r="B86" s="824" t="s">
        <v>953</v>
      </c>
      <c r="C86" s="825"/>
      <c r="D86" s="825"/>
      <c r="E86" s="825"/>
      <c r="F86" s="825"/>
      <c r="G86" s="825"/>
      <c r="H86" s="825"/>
      <c r="I86" s="825"/>
      <c r="J86" s="825"/>
      <c r="K86" s="825"/>
      <c r="L86" s="825"/>
      <c r="M86" s="826"/>
      <c r="N86" s="52">
        <f>L83+L84+L85</f>
        <v>11048.697827701644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47877.690586707125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45</v>
      </c>
      <c r="N37" s="272">
        <f>K37/M37</f>
        <v>3647.8486301531548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8056.9742390130741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62668.780750553582</v>
      </c>
      <c r="N48" s="272">
        <f>K48*M48</f>
        <v>81469.414975719657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82417.346113122985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92762.53884252999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18552.507768505999</v>
      </c>
      <c r="M83" s="859"/>
      <c r="N83" s="51"/>
    </row>
    <row r="84" spans="1:14">
      <c r="B84" s="89" t="s">
        <v>973</v>
      </c>
      <c r="C84" s="90"/>
      <c r="D84" s="90"/>
      <c r="E84" s="90"/>
      <c r="F84" s="90"/>
      <c r="G84" s="90"/>
      <c r="H84" s="90"/>
      <c r="I84" s="87"/>
      <c r="J84" s="88"/>
      <c r="K84" s="304">
        <v>0.05</v>
      </c>
      <c r="L84" s="858">
        <f>N78*K84</f>
        <v>4638.1269421264997</v>
      </c>
      <c r="M84" s="859"/>
      <c r="N84" s="51"/>
    </row>
    <row r="85" spans="1:14" ht="15.75" thickBot="1">
      <c r="B85" s="91" t="s">
        <v>974</v>
      </c>
      <c r="C85" s="92"/>
      <c r="D85" s="92"/>
      <c r="E85" s="92"/>
      <c r="F85" s="92"/>
      <c r="G85" s="92"/>
      <c r="H85" s="92"/>
      <c r="I85" s="93"/>
      <c r="J85" s="94"/>
      <c r="K85" s="305">
        <v>0.05</v>
      </c>
      <c r="L85" s="860">
        <f>N78*K85</f>
        <v>4638.1269421264997</v>
      </c>
      <c r="M85" s="861"/>
      <c r="N85" s="51"/>
    </row>
    <row r="86" spans="1:14" ht="15.75" thickBot="1">
      <c r="B86" s="824" t="s">
        <v>953</v>
      </c>
      <c r="C86" s="825"/>
      <c r="D86" s="825"/>
      <c r="E86" s="825"/>
      <c r="F86" s="825"/>
      <c r="G86" s="825"/>
      <c r="H86" s="825"/>
      <c r="I86" s="825"/>
      <c r="J86" s="825"/>
      <c r="K86" s="825"/>
      <c r="L86" s="825"/>
      <c r="M86" s="826"/>
      <c r="N86" s="52">
        <f>L83+L84+L85</f>
        <v>27828.761652758996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120591.30049528899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45</v>
      </c>
      <c r="N37" s="272">
        <f>K37/M37</f>
        <v>3647.8486301531548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8056.9742390130741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62668.780750553582</v>
      </c>
      <c r="N48" s="272">
        <f>K48*M48</f>
        <v>81469.414975719657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82417.346113122985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92762.53884252999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18552.507768505999</v>
      </c>
      <c r="M83" s="859"/>
      <c r="N83" s="51"/>
    </row>
    <row r="84" spans="1:14">
      <c r="B84" s="89" t="s">
        <v>973</v>
      </c>
      <c r="C84" s="90"/>
      <c r="D84" s="90"/>
      <c r="E84" s="90"/>
      <c r="F84" s="90"/>
      <c r="G84" s="90"/>
      <c r="H84" s="90"/>
      <c r="I84" s="87"/>
      <c r="J84" s="88"/>
      <c r="K84" s="304">
        <v>0.05</v>
      </c>
      <c r="L84" s="858">
        <f>N78*K84</f>
        <v>4638.1269421264997</v>
      </c>
      <c r="M84" s="859"/>
      <c r="N84" s="51"/>
    </row>
    <row r="85" spans="1:14" ht="15.75" thickBot="1">
      <c r="B85" s="91" t="s">
        <v>974</v>
      </c>
      <c r="C85" s="92"/>
      <c r="D85" s="92"/>
      <c r="E85" s="92"/>
      <c r="F85" s="92"/>
      <c r="G85" s="92"/>
      <c r="H85" s="92"/>
      <c r="I85" s="93"/>
      <c r="J85" s="94"/>
      <c r="K85" s="305">
        <v>0.05</v>
      </c>
      <c r="L85" s="860">
        <f>N78*K85</f>
        <v>4638.1269421264997</v>
      </c>
      <c r="M85" s="861"/>
      <c r="N85" s="51"/>
    </row>
    <row r="86" spans="1:14" ht="15.75" thickBot="1">
      <c r="B86" s="824" t="s">
        <v>953</v>
      </c>
      <c r="C86" s="825"/>
      <c r="D86" s="825"/>
      <c r="E86" s="825"/>
      <c r="F86" s="825"/>
      <c r="G86" s="825"/>
      <c r="H86" s="825"/>
      <c r="I86" s="825"/>
      <c r="J86" s="825"/>
      <c r="K86" s="825"/>
      <c r="L86" s="825"/>
      <c r="M86" s="826"/>
      <c r="N86" s="52">
        <f>L83+L84+L85</f>
        <v>27828.761652758996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120591.30049528899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45</v>
      </c>
      <c r="N37" s="272">
        <f>K37/M37</f>
        <v>3647.8486301531548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8056.9742390130741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62668.780750553582</v>
      </c>
      <c r="N48" s="272">
        <f>K48*M48</f>
        <v>81469.414975719657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82417.346113122985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92762.53884252999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18552.507768505999</v>
      </c>
      <c r="M83" s="859"/>
      <c r="N83" s="51"/>
    </row>
    <row r="84" spans="1:14">
      <c r="B84" s="89" t="s">
        <v>973</v>
      </c>
      <c r="C84" s="90"/>
      <c r="D84" s="90"/>
      <c r="E84" s="90"/>
      <c r="F84" s="90"/>
      <c r="G84" s="90"/>
      <c r="H84" s="90"/>
      <c r="I84" s="87"/>
      <c r="J84" s="88"/>
      <c r="K84" s="304">
        <v>0.05</v>
      </c>
      <c r="L84" s="858">
        <f>N78*K84</f>
        <v>4638.1269421264997</v>
      </c>
      <c r="M84" s="859"/>
      <c r="N84" s="51"/>
    </row>
    <row r="85" spans="1:14" ht="15.75" thickBot="1">
      <c r="B85" s="91" t="s">
        <v>974</v>
      </c>
      <c r="C85" s="92"/>
      <c r="D85" s="92"/>
      <c r="E85" s="92"/>
      <c r="F85" s="92"/>
      <c r="G85" s="92"/>
      <c r="H85" s="92"/>
      <c r="I85" s="93"/>
      <c r="J85" s="94"/>
      <c r="K85" s="305">
        <v>0.05</v>
      </c>
      <c r="L85" s="860">
        <f>N78*K85</f>
        <v>4638.1269421264997</v>
      </c>
      <c r="M85" s="861"/>
      <c r="N85" s="51"/>
    </row>
    <row r="86" spans="1:14" ht="15.75" thickBot="1">
      <c r="B86" s="824" t="s">
        <v>953</v>
      </c>
      <c r="C86" s="825"/>
      <c r="D86" s="825"/>
      <c r="E86" s="825"/>
      <c r="F86" s="825"/>
      <c r="G86" s="825"/>
      <c r="H86" s="825"/>
      <c r="I86" s="825"/>
      <c r="J86" s="825"/>
      <c r="K86" s="825"/>
      <c r="L86" s="825"/>
      <c r="M86" s="826"/>
      <c r="N86" s="52">
        <f>L83+L84+L85</f>
        <v>27828.761652758996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120591.30049528899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271">
        <v>2.5</v>
      </c>
      <c r="N36" s="272">
        <f>K36/M36</f>
        <v>5366.6526530951314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403"/>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6174.6782621311513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62668.780750553582</v>
      </c>
      <c r="N48" s="272">
        <f>K48*M48</f>
        <v>81469.414975719657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82417.346113122985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106443.67659188401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21288.735318376803</v>
      </c>
      <c r="M83" s="859"/>
      <c r="N83" s="51"/>
    </row>
    <row r="84" spans="1:14">
      <c r="B84" s="89" t="s">
        <v>973</v>
      </c>
      <c r="C84" s="90"/>
      <c r="D84" s="90"/>
      <c r="E84" s="90"/>
      <c r="F84" s="90"/>
      <c r="G84" s="90"/>
      <c r="H84" s="90"/>
      <c r="I84" s="87"/>
      <c r="J84" s="88"/>
      <c r="K84" s="304">
        <v>0.05</v>
      </c>
      <c r="L84" s="858">
        <f>N78*K84</f>
        <v>5322.1838295942007</v>
      </c>
      <c r="M84" s="859"/>
      <c r="N84" s="51"/>
    </row>
    <row r="85" spans="1:14" ht="15.75" thickBot="1">
      <c r="B85" s="91" t="s">
        <v>974</v>
      </c>
      <c r="C85" s="92"/>
      <c r="D85" s="92"/>
      <c r="E85" s="92"/>
      <c r="F85" s="92"/>
      <c r="G85" s="92"/>
      <c r="H85" s="92"/>
      <c r="I85" s="93"/>
      <c r="J85" s="94"/>
      <c r="K85" s="305">
        <v>0.05</v>
      </c>
      <c r="L85" s="860">
        <f>N78*K85</f>
        <v>5322.1838295942007</v>
      </c>
      <c r="M85" s="861"/>
      <c r="N85" s="51"/>
    </row>
    <row r="86" spans="1:14" ht="15.75" thickBot="1">
      <c r="B86" s="824" t="s">
        <v>953</v>
      </c>
      <c r="C86" s="825"/>
      <c r="D86" s="825"/>
      <c r="E86" s="825"/>
      <c r="F86" s="825"/>
      <c r="G86" s="825"/>
      <c r="H86" s="825"/>
      <c r="I86" s="825"/>
      <c r="J86" s="825"/>
      <c r="K86" s="825"/>
      <c r="L86" s="825"/>
      <c r="M86" s="826"/>
      <c r="N86" s="52">
        <f>L83+L84+L85</f>
        <v>31933.102977565202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138376.77956944922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271">
        <v>2.5</v>
      </c>
      <c r="N36" s="272">
        <f>K36/M36</f>
        <v>5366.6526530951314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6174.6782621311513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62668.780750553582</v>
      </c>
      <c r="N48" s="272">
        <f>K48*M48</f>
        <v>81469.414975719657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82417.346113122985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106443.67659188401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21288.735318376803</v>
      </c>
      <c r="M83" s="859"/>
      <c r="N83" s="51"/>
    </row>
    <row r="84" spans="1:14">
      <c r="B84" s="89" t="s">
        <v>973</v>
      </c>
      <c r="C84" s="90"/>
      <c r="D84" s="90"/>
      <c r="E84" s="90"/>
      <c r="F84" s="90"/>
      <c r="G84" s="90"/>
      <c r="H84" s="90"/>
      <c r="I84" s="87"/>
      <c r="J84" s="88"/>
      <c r="K84" s="304">
        <v>0.05</v>
      </c>
      <c r="L84" s="858">
        <f>N78*K84</f>
        <v>5322.1838295942007</v>
      </c>
      <c r="M84" s="859"/>
      <c r="N84" s="51"/>
    </row>
    <row r="85" spans="1:14" ht="15.75" thickBot="1">
      <c r="B85" s="91" t="s">
        <v>974</v>
      </c>
      <c r="C85" s="92"/>
      <c r="D85" s="92"/>
      <c r="E85" s="92"/>
      <c r="F85" s="92"/>
      <c r="G85" s="92"/>
      <c r="H85" s="92"/>
      <c r="I85" s="93"/>
      <c r="J85" s="94"/>
      <c r="K85" s="305">
        <v>0.05</v>
      </c>
      <c r="L85" s="860">
        <f>N78*K85</f>
        <v>5322.1838295942007</v>
      </c>
      <c r="M85" s="861"/>
      <c r="N85" s="51"/>
    </row>
    <row r="86" spans="1:14" ht="15.75" thickBot="1">
      <c r="B86" s="824" t="s">
        <v>953</v>
      </c>
      <c r="C86" s="825"/>
      <c r="D86" s="825"/>
      <c r="E86" s="825"/>
      <c r="F86" s="825"/>
      <c r="G86" s="825"/>
      <c r="H86" s="825"/>
      <c r="I86" s="825"/>
      <c r="J86" s="825"/>
      <c r="K86" s="825"/>
      <c r="L86" s="825"/>
      <c r="M86" s="826"/>
      <c r="N86" s="52">
        <f>L83+L84+L85</f>
        <v>31933.102977565202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138376.77956944922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271">
        <v>2.5</v>
      </c>
      <c r="N36" s="272">
        <f>K36/M36</f>
        <v>5366.6526530951314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6174.6782621311513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62668.780750553582</v>
      </c>
      <c r="N48" s="272">
        <f>K48*M48</f>
        <v>81469.414975719657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82417.346113122985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106443.67659188401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21288.735318376803</v>
      </c>
      <c r="M83" s="859"/>
      <c r="N83" s="51"/>
    </row>
    <row r="84" spans="1:14">
      <c r="B84" s="89" t="s">
        <v>973</v>
      </c>
      <c r="C84" s="90"/>
      <c r="D84" s="90"/>
      <c r="E84" s="90"/>
      <c r="F84" s="90"/>
      <c r="G84" s="90"/>
      <c r="H84" s="90"/>
      <c r="I84" s="87"/>
      <c r="J84" s="88"/>
      <c r="K84" s="304">
        <v>0.05</v>
      </c>
      <c r="L84" s="858">
        <f>N78*K84</f>
        <v>5322.1838295942007</v>
      </c>
      <c r="M84" s="859"/>
      <c r="N84" s="51"/>
    </row>
    <row r="85" spans="1:14" ht="15.75" thickBot="1">
      <c r="B85" s="91" t="s">
        <v>974</v>
      </c>
      <c r="C85" s="92"/>
      <c r="D85" s="92"/>
      <c r="E85" s="92"/>
      <c r="F85" s="92"/>
      <c r="G85" s="92"/>
      <c r="H85" s="92"/>
      <c r="I85" s="93"/>
      <c r="J85" s="94"/>
      <c r="K85" s="305">
        <v>0.05</v>
      </c>
      <c r="L85" s="860">
        <f>N78*K85</f>
        <v>5322.1838295942007</v>
      </c>
      <c r="M85" s="861"/>
      <c r="N85" s="51"/>
    </row>
    <row r="86" spans="1:14" ht="15.75" thickBot="1">
      <c r="B86" s="824" t="s">
        <v>953</v>
      </c>
      <c r="C86" s="825"/>
      <c r="D86" s="825"/>
      <c r="E86" s="825"/>
      <c r="F86" s="825"/>
      <c r="G86" s="825"/>
      <c r="H86" s="825"/>
      <c r="I86" s="825"/>
      <c r="J86" s="825"/>
      <c r="K86" s="825"/>
      <c r="L86" s="825"/>
      <c r="M86" s="826"/>
      <c r="N86" s="52">
        <f>L83+L84+L85</f>
        <v>31933.102977565202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138376.77956944922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45</v>
      </c>
      <c r="N37" s="272">
        <f>K37/M37</f>
        <v>3647.8486301531548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8056.9742390130741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52421.681620636802</v>
      </c>
      <c r="N48" s="272">
        <f>K48*M48</f>
        <v>68148.186106827852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69096.11724423118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79441.309973638185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15888.261994727638</v>
      </c>
      <c r="M83" s="859"/>
      <c r="N83" s="51"/>
    </row>
    <row r="84" spans="1:14">
      <c r="B84" s="89" t="s">
        <v>973</v>
      </c>
      <c r="C84" s="90"/>
      <c r="D84" s="90"/>
      <c r="E84" s="90"/>
      <c r="F84" s="90"/>
      <c r="G84" s="90"/>
      <c r="H84" s="90"/>
      <c r="I84" s="87"/>
      <c r="J84" s="88"/>
      <c r="K84" s="304">
        <v>0.05</v>
      </c>
      <c r="L84" s="858">
        <f>N78*K84</f>
        <v>3972.0654986819095</v>
      </c>
      <c r="M84" s="859"/>
      <c r="N84" s="51"/>
    </row>
    <row r="85" spans="1:14" ht="15.75" thickBot="1">
      <c r="B85" s="91" t="s">
        <v>974</v>
      </c>
      <c r="C85" s="92"/>
      <c r="D85" s="92"/>
      <c r="E85" s="92"/>
      <c r="F85" s="92"/>
      <c r="G85" s="92"/>
      <c r="H85" s="92"/>
      <c r="I85" s="93"/>
      <c r="J85" s="94"/>
      <c r="K85" s="305">
        <v>0.05</v>
      </c>
      <c r="L85" s="860">
        <f>N78*K85</f>
        <v>3972.0654986819095</v>
      </c>
      <c r="M85" s="861"/>
      <c r="N85" s="51"/>
    </row>
    <row r="86" spans="1:14" ht="15.75" thickBot="1">
      <c r="B86" s="824" t="s">
        <v>953</v>
      </c>
      <c r="C86" s="825"/>
      <c r="D86" s="825"/>
      <c r="E86" s="825"/>
      <c r="F86" s="825"/>
      <c r="G86" s="825"/>
      <c r="H86" s="825"/>
      <c r="I86" s="825"/>
      <c r="J86" s="825"/>
      <c r="K86" s="825"/>
      <c r="L86" s="825"/>
      <c r="M86" s="826"/>
      <c r="N86" s="52">
        <f>L83+L84+L85</f>
        <v>23832.392992091456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103273.70296572964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45</v>
      </c>
      <c r="N37" s="272">
        <f>K37/M37</f>
        <v>3647.8486301531548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8056.9742390130741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84963.26533111422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95308.458060521225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19061.691612104245</v>
      </c>
      <c r="M83" s="859"/>
      <c r="N83" s="51"/>
    </row>
    <row r="84" spans="1:14">
      <c r="B84" s="89" t="s">
        <v>973</v>
      </c>
      <c r="C84" s="90"/>
      <c r="D84" s="90"/>
      <c r="E84" s="90"/>
      <c r="F84" s="90"/>
      <c r="G84" s="90"/>
      <c r="H84" s="90"/>
      <c r="I84" s="87"/>
      <c r="J84" s="88"/>
      <c r="K84" s="304">
        <v>0.05</v>
      </c>
      <c r="L84" s="858">
        <f>N78*K84</f>
        <v>4765.4229030260612</v>
      </c>
      <c r="M84" s="859"/>
      <c r="N84" s="51"/>
    </row>
    <row r="85" spans="1:14" ht="15.75" thickBot="1">
      <c r="B85" s="91" t="s">
        <v>974</v>
      </c>
      <c r="C85" s="92"/>
      <c r="D85" s="92"/>
      <c r="E85" s="92"/>
      <c r="F85" s="92"/>
      <c r="G85" s="92"/>
      <c r="H85" s="92"/>
      <c r="I85" s="93"/>
      <c r="J85" s="94"/>
      <c r="K85" s="305">
        <v>0.05</v>
      </c>
      <c r="L85" s="860">
        <f>N78*K85</f>
        <v>4765.4229030260612</v>
      </c>
      <c r="M85" s="861"/>
      <c r="N85" s="51"/>
    </row>
    <row r="86" spans="1:14" ht="15.75" thickBot="1">
      <c r="B86" s="824" t="s">
        <v>953</v>
      </c>
      <c r="C86" s="825"/>
      <c r="D86" s="825"/>
      <c r="E86" s="825"/>
      <c r="F86" s="825"/>
      <c r="G86" s="825"/>
      <c r="H86" s="825"/>
      <c r="I86" s="825"/>
      <c r="J86" s="825"/>
      <c r="K86" s="825"/>
      <c r="L86" s="825"/>
      <c r="M86" s="826"/>
      <c r="N86" s="52">
        <f>L83+L84+L85</f>
        <v>28592.537418156367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123900.99547867759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164153.18835689197</v>
      </c>
      <c r="L37" s="270"/>
      <c r="M37" s="271">
        <v>45</v>
      </c>
      <c r="N37" s="272">
        <f>K37/M37</f>
        <v>3647.8486301531548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8056.9742390130741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84963.26533111422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95308.458060521225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19061.691612104245</v>
      </c>
      <c r="M83" s="859"/>
      <c r="N83" s="51"/>
    </row>
    <row r="84" spans="1:14">
      <c r="B84" s="89" t="s">
        <v>973</v>
      </c>
      <c r="C84" s="90"/>
      <c r="D84" s="90"/>
      <c r="E84" s="90"/>
      <c r="F84" s="90"/>
      <c r="G84" s="90"/>
      <c r="H84" s="90"/>
      <c r="I84" s="87"/>
      <c r="J84" s="88"/>
      <c r="K84" s="304">
        <v>0.05</v>
      </c>
      <c r="L84" s="858">
        <f>N78*K84</f>
        <v>4765.4229030260612</v>
      </c>
      <c r="M84" s="859"/>
      <c r="N84" s="51"/>
    </row>
    <row r="85" spans="1:14" ht="15.75" thickBot="1">
      <c r="B85" s="91" t="s">
        <v>974</v>
      </c>
      <c r="C85" s="92"/>
      <c r="D85" s="92"/>
      <c r="E85" s="92"/>
      <c r="F85" s="92"/>
      <c r="G85" s="92"/>
      <c r="H85" s="92"/>
      <c r="I85" s="93"/>
      <c r="J85" s="94"/>
      <c r="K85" s="305">
        <v>0.05</v>
      </c>
      <c r="L85" s="860">
        <f>N78*K85</f>
        <v>4765.4229030260612</v>
      </c>
      <c r="M85" s="861"/>
      <c r="N85" s="51"/>
    </row>
    <row r="86" spans="1:14" ht="15.75" thickBot="1">
      <c r="B86" s="824" t="s">
        <v>953</v>
      </c>
      <c r="C86" s="825"/>
      <c r="D86" s="825"/>
      <c r="E86" s="825"/>
      <c r="F86" s="825"/>
      <c r="G86" s="825"/>
      <c r="H86" s="825"/>
      <c r="I86" s="825"/>
      <c r="J86" s="825"/>
      <c r="K86" s="825"/>
      <c r="L86" s="825"/>
      <c r="M86" s="826"/>
      <c r="N86" s="52">
        <f>L83+L84+L85</f>
        <v>28592.537418156367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123900.99547867759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271">
        <v>2.5</v>
      </c>
      <c r="N36" s="272">
        <f>K36/M36</f>
        <v>5366.6526530951314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6174.6782621311513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52421.681620636802</v>
      </c>
      <c r="N48" s="272">
        <f>K48*M48</f>
        <v>68148.186106827852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69096.11724423118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93122.447722992205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18624.48954459844</v>
      </c>
      <c r="M83" s="859"/>
      <c r="N83" s="51"/>
    </row>
    <row r="84" spans="1:14">
      <c r="B84" s="89" t="s">
        <v>973</v>
      </c>
      <c r="C84" s="90"/>
      <c r="D84" s="90"/>
      <c r="E84" s="90"/>
      <c r="F84" s="90"/>
      <c r="G84" s="90"/>
      <c r="H84" s="90"/>
      <c r="I84" s="87"/>
      <c r="J84" s="88"/>
      <c r="K84" s="304">
        <v>0.05</v>
      </c>
      <c r="L84" s="858">
        <f>N78*K84</f>
        <v>4656.1223861496101</v>
      </c>
      <c r="M84" s="859"/>
      <c r="N84" s="51"/>
    </row>
    <row r="85" spans="1:14" ht="15.75" thickBot="1">
      <c r="B85" s="91" t="s">
        <v>974</v>
      </c>
      <c r="C85" s="92"/>
      <c r="D85" s="92"/>
      <c r="E85" s="92"/>
      <c r="F85" s="92"/>
      <c r="G85" s="92"/>
      <c r="H85" s="92"/>
      <c r="I85" s="93"/>
      <c r="J85" s="94"/>
      <c r="K85" s="305">
        <v>0.05</v>
      </c>
      <c r="L85" s="860">
        <f>N78*K85</f>
        <v>4656.1223861496101</v>
      </c>
      <c r="M85" s="861"/>
      <c r="N85" s="51"/>
    </row>
    <row r="86" spans="1:14" ht="15.75" thickBot="1">
      <c r="B86" s="824" t="s">
        <v>953</v>
      </c>
      <c r="C86" s="825"/>
      <c r="D86" s="825"/>
      <c r="E86" s="825"/>
      <c r="F86" s="825"/>
      <c r="G86" s="825"/>
      <c r="H86" s="825"/>
      <c r="I86" s="825"/>
      <c r="J86" s="825"/>
      <c r="K86" s="825"/>
      <c r="L86" s="825"/>
      <c r="M86" s="826"/>
      <c r="N86" s="52">
        <f>L83+L84+L85</f>
        <v>27936.734316897662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121059.18203988987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271">
        <v>2.5</v>
      </c>
      <c r="N36" s="272">
        <f>K36/M36</f>
        <v>5366.6526530951314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6174.6782621311513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84963.26533111422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108989.59580987525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21797.919161975049</v>
      </c>
      <c r="M83" s="859"/>
      <c r="N83" s="51"/>
    </row>
    <row r="84" spans="1:14">
      <c r="B84" s="89" t="s">
        <v>973</v>
      </c>
      <c r="C84" s="90"/>
      <c r="D84" s="90"/>
      <c r="E84" s="90"/>
      <c r="F84" s="90"/>
      <c r="G84" s="90"/>
      <c r="H84" s="90"/>
      <c r="I84" s="87"/>
      <c r="J84" s="88"/>
      <c r="K84" s="304">
        <v>0.05</v>
      </c>
      <c r="L84" s="858">
        <f>N78*K84</f>
        <v>5449.4797904937623</v>
      </c>
      <c r="M84" s="859"/>
      <c r="N84" s="51"/>
    </row>
    <row r="85" spans="1:14" ht="15.75" thickBot="1">
      <c r="B85" s="91" t="s">
        <v>974</v>
      </c>
      <c r="C85" s="92"/>
      <c r="D85" s="92"/>
      <c r="E85" s="92"/>
      <c r="F85" s="92"/>
      <c r="G85" s="92"/>
      <c r="H85" s="92"/>
      <c r="I85" s="93"/>
      <c r="J85" s="94"/>
      <c r="K85" s="305">
        <v>0.05</v>
      </c>
      <c r="L85" s="860">
        <f>N78*K85</f>
        <v>5449.4797904937623</v>
      </c>
      <c r="M85" s="861"/>
      <c r="N85" s="51"/>
    </row>
    <row r="86" spans="1:14" ht="15.75" thickBot="1">
      <c r="B86" s="824" t="s">
        <v>953</v>
      </c>
      <c r="C86" s="825"/>
      <c r="D86" s="825"/>
      <c r="E86" s="825"/>
      <c r="F86" s="825"/>
      <c r="G86" s="825"/>
      <c r="H86" s="825"/>
      <c r="I86" s="825"/>
      <c r="J86" s="825"/>
      <c r="K86" s="825"/>
      <c r="L86" s="825"/>
      <c r="M86" s="826"/>
      <c r="N86" s="52">
        <f>L83+L84+L85</f>
        <v>32696.878742962574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141686.47455283781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271">
        <v>2.5</v>
      </c>
      <c r="N36" s="272">
        <f>K36/M36</f>
        <v>5366.6526530951314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6174.6782621311513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39.497130725138817</v>
      </c>
      <c r="N49" s="272">
        <f>K49*M49</f>
        <v>947.9311374033316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84963.26533111422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108989.59580987525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21797.919161975049</v>
      </c>
      <c r="M83" s="859"/>
      <c r="N83" s="51"/>
    </row>
    <row r="84" spans="1:14">
      <c r="B84" s="89" t="s">
        <v>973</v>
      </c>
      <c r="C84" s="90"/>
      <c r="D84" s="90"/>
      <c r="E84" s="90"/>
      <c r="F84" s="90"/>
      <c r="G84" s="90"/>
      <c r="H84" s="90"/>
      <c r="I84" s="87"/>
      <c r="J84" s="88"/>
      <c r="K84" s="304">
        <v>0.05</v>
      </c>
      <c r="L84" s="858">
        <f>N78*K84</f>
        <v>5449.4797904937623</v>
      </c>
      <c r="M84" s="859"/>
      <c r="N84" s="51"/>
    </row>
    <row r="85" spans="1:14" ht="15.75" thickBot="1">
      <c r="B85" s="91" t="s">
        <v>974</v>
      </c>
      <c r="C85" s="92"/>
      <c r="D85" s="92"/>
      <c r="E85" s="92"/>
      <c r="F85" s="92"/>
      <c r="G85" s="92"/>
      <c r="H85" s="92"/>
      <c r="I85" s="93"/>
      <c r="J85" s="94"/>
      <c r="K85" s="305">
        <v>0.05</v>
      </c>
      <c r="L85" s="860">
        <f>N78*K85</f>
        <v>5449.4797904937623</v>
      </c>
      <c r="M85" s="861"/>
      <c r="N85" s="51"/>
    </row>
    <row r="86" spans="1:14" ht="15.75" thickBot="1">
      <c r="B86" s="824" t="s">
        <v>953</v>
      </c>
      <c r="C86" s="825"/>
      <c r="D86" s="825"/>
      <c r="E86" s="825"/>
      <c r="F86" s="825"/>
      <c r="G86" s="825"/>
      <c r="H86" s="825"/>
      <c r="I86" s="825"/>
      <c r="J86" s="825"/>
      <c r="K86" s="825"/>
      <c r="L86" s="825"/>
      <c r="M86" s="826"/>
      <c r="N86" s="52">
        <f>L83+L84+L85</f>
        <v>32696.878742962574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141686.47455283781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30</v>
      </c>
      <c r="N36" s="272">
        <f>K36/M36</f>
        <v>2855.7990892335883</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30</v>
      </c>
      <c r="N37" s="272">
        <f>K37/M37</f>
        <v>4407.9208305595466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30</v>
      </c>
      <c r="N38" s="272">
        <f>K38/M38</f>
        <v>4487.6486617333694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11760.324758343771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52421.681620636802</v>
      </c>
      <c r="N48" s="272">
        <f>K48*M48</f>
        <v>65527.102025796004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65527.102025796004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1300.8769506995866</v>
      </c>
      <c r="M59" s="829"/>
      <c r="N59" s="287">
        <f>K59*L59</f>
        <v>1626.0961883744833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1626.0961883744833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79809.140654240968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15961.828130848195</v>
      </c>
      <c r="M83" s="859"/>
      <c r="N83" s="51"/>
    </row>
    <row r="84" spans="1:14">
      <c r="B84" s="89" t="s">
        <v>973</v>
      </c>
      <c r="C84" s="90"/>
      <c r="D84" s="90"/>
      <c r="E84" s="90"/>
      <c r="F84" s="90"/>
      <c r="G84" s="90"/>
      <c r="H84" s="90"/>
      <c r="I84" s="87"/>
      <c r="J84" s="88"/>
      <c r="K84" s="304">
        <v>0.05</v>
      </c>
      <c r="L84" s="858">
        <f>N78*K84</f>
        <v>3990.4570327120487</v>
      </c>
      <c r="M84" s="859"/>
      <c r="N84" s="51"/>
    </row>
    <row r="85" spans="1:14" ht="15.75" thickBot="1">
      <c r="B85" s="91" t="s">
        <v>974</v>
      </c>
      <c r="C85" s="92"/>
      <c r="D85" s="92"/>
      <c r="E85" s="92"/>
      <c r="F85" s="92"/>
      <c r="G85" s="92"/>
      <c r="H85" s="92"/>
      <c r="I85" s="93"/>
      <c r="J85" s="94"/>
      <c r="K85" s="305">
        <v>0.05</v>
      </c>
      <c r="L85" s="860">
        <f>N78*K85</f>
        <v>3990.4570327120487</v>
      </c>
      <c r="M85" s="861"/>
      <c r="N85" s="51"/>
    </row>
    <row r="86" spans="1:14" ht="15.75" thickBot="1">
      <c r="B86" s="824" t="s">
        <v>953</v>
      </c>
      <c r="C86" s="825"/>
      <c r="D86" s="825"/>
      <c r="E86" s="825"/>
      <c r="F86" s="825"/>
      <c r="G86" s="825"/>
      <c r="H86" s="825"/>
      <c r="I86" s="825"/>
      <c r="J86" s="825"/>
      <c r="K86" s="825"/>
      <c r="L86" s="825"/>
      <c r="M86" s="826"/>
      <c r="N86" s="52">
        <f>L83+L84+L85</f>
        <v>23942.742196272291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103751.88285051326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30</v>
      </c>
      <c r="N36" s="272">
        <f>K36/M36</f>
        <v>2855.7990892335883</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30</v>
      </c>
      <c r="N37" s="272">
        <f>K37/M37</f>
        <v>4407.9208305595466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30</v>
      </c>
      <c r="N38" s="272">
        <f>K38/M38</f>
        <v>4487.6486617333694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11760.324758343771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64627.180149008382</v>
      </c>
      <c r="N48" s="272">
        <f>K48*M48</f>
        <v>80783.975186260475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80783.975186260475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1300.8769506995866</v>
      </c>
      <c r="M59" s="829"/>
      <c r="N59" s="287">
        <f>K59*L59</f>
        <v>1626.0961883744833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1626.0961883744833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95066.013814705439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19013.202762941088</v>
      </c>
      <c r="M83" s="859"/>
      <c r="N83" s="51"/>
    </row>
    <row r="84" spans="1:14">
      <c r="B84" s="89" t="s">
        <v>973</v>
      </c>
      <c r="C84" s="90"/>
      <c r="D84" s="90"/>
      <c r="E84" s="90"/>
      <c r="F84" s="90"/>
      <c r="G84" s="90"/>
      <c r="H84" s="90"/>
      <c r="I84" s="87"/>
      <c r="J84" s="88"/>
      <c r="K84" s="304">
        <v>0.05</v>
      </c>
      <c r="L84" s="858">
        <f>N78*K84</f>
        <v>4753.3006907352719</v>
      </c>
      <c r="M84" s="859"/>
      <c r="N84" s="51"/>
    </row>
    <row r="85" spans="1:14" ht="15.75" thickBot="1">
      <c r="B85" s="91" t="s">
        <v>974</v>
      </c>
      <c r="C85" s="92"/>
      <c r="D85" s="92"/>
      <c r="E85" s="92"/>
      <c r="F85" s="92"/>
      <c r="G85" s="92"/>
      <c r="H85" s="92"/>
      <c r="I85" s="93"/>
      <c r="J85" s="94"/>
      <c r="K85" s="305">
        <v>0.05</v>
      </c>
      <c r="L85" s="860">
        <f>N78*K85</f>
        <v>4753.3006907352719</v>
      </c>
      <c r="M85" s="861"/>
      <c r="N85" s="51"/>
    </row>
    <row r="86" spans="1:14" ht="15.75" thickBot="1">
      <c r="B86" s="824" t="s">
        <v>953</v>
      </c>
      <c r="C86" s="825"/>
      <c r="D86" s="825"/>
      <c r="E86" s="825"/>
      <c r="F86" s="825"/>
      <c r="G86" s="825"/>
      <c r="H86" s="825"/>
      <c r="I86" s="825"/>
      <c r="J86" s="825"/>
      <c r="K86" s="825"/>
      <c r="L86" s="825"/>
      <c r="M86" s="826"/>
      <c r="N86" s="52">
        <f>L83+L84+L85</f>
        <v>28519.804144411632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123585.81795911706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30</v>
      </c>
      <c r="N36" s="272">
        <f>K36/M36</f>
        <v>2855.7990892335883</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30</v>
      </c>
      <c r="N37" s="272">
        <f>K37/M37</f>
        <v>4407.9208305595466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30</v>
      </c>
      <c r="N38" s="272">
        <f>K38/M38</f>
        <v>4487.6486617333694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11760.324758343771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64627.180149008382</v>
      </c>
      <c r="N48" s="272">
        <f>K48*M48</f>
        <v>80783.975186260475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80783.975186260475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1300.8769506995866</v>
      </c>
      <c r="M59" s="829"/>
      <c r="N59" s="287">
        <f>K59*L59</f>
        <v>1626.0961883744833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1626.0961883744833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95066.013814705439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19013.202762941088</v>
      </c>
      <c r="M83" s="859"/>
      <c r="N83" s="51"/>
    </row>
    <row r="84" spans="1:14">
      <c r="B84" s="89" t="s">
        <v>973</v>
      </c>
      <c r="C84" s="90"/>
      <c r="D84" s="90"/>
      <c r="E84" s="90"/>
      <c r="F84" s="90"/>
      <c r="G84" s="90"/>
      <c r="H84" s="90"/>
      <c r="I84" s="87"/>
      <c r="J84" s="88"/>
      <c r="K84" s="304">
        <v>0.05</v>
      </c>
      <c r="L84" s="858">
        <f>N78*K84</f>
        <v>4753.3006907352719</v>
      </c>
      <c r="M84" s="859"/>
      <c r="N84" s="51"/>
    </row>
    <row r="85" spans="1:14" ht="15.75" thickBot="1">
      <c r="B85" s="91" t="s">
        <v>974</v>
      </c>
      <c r="C85" s="92"/>
      <c r="D85" s="92"/>
      <c r="E85" s="92"/>
      <c r="F85" s="92"/>
      <c r="G85" s="92"/>
      <c r="H85" s="92"/>
      <c r="I85" s="93"/>
      <c r="J85" s="94"/>
      <c r="K85" s="305">
        <v>0.05</v>
      </c>
      <c r="L85" s="860">
        <f>N78*K85</f>
        <v>4753.3006907352719</v>
      </c>
      <c r="M85" s="861"/>
      <c r="N85" s="51"/>
    </row>
    <row r="86" spans="1:14" ht="15.75" thickBot="1">
      <c r="B86" s="824" t="s">
        <v>953</v>
      </c>
      <c r="C86" s="825"/>
      <c r="D86" s="825"/>
      <c r="E86" s="825"/>
      <c r="F86" s="825"/>
      <c r="G86" s="825"/>
      <c r="H86" s="825"/>
      <c r="I86" s="825"/>
      <c r="J86" s="825"/>
      <c r="K86" s="825"/>
      <c r="L86" s="825"/>
      <c r="M86" s="826"/>
      <c r="N86" s="52">
        <f>L83+L84+L85</f>
        <v>28519.804144411632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123585.81795911706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52421.681620636802</v>
      </c>
      <c r="N48" s="272">
        <f>K48*M48</f>
        <v>68148.186106827852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413.4160220827734</v>
      </c>
      <c r="N49" s="272">
        <f>K49*M49</f>
        <v>37207.441987449609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105355.62809427746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114991.58608057101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22998.317216114203</v>
      </c>
      <c r="M83" s="859"/>
      <c r="N83" s="51"/>
    </row>
    <row r="84" spans="1:14">
      <c r="B84" s="89" t="s">
        <v>973</v>
      </c>
      <c r="C84" s="90"/>
      <c r="D84" s="90"/>
      <c r="E84" s="90"/>
      <c r="F84" s="90"/>
      <c r="G84" s="90"/>
      <c r="H84" s="90"/>
      <c r="I84" s="87"/>
      <c r="J84" s="88"/>
      <c r="K84" s="304">
        <v>0.05</v>
      </c>
      <c r="L84" s="858">
        <f>N78*K84</f>
        <v>5749.5793040285507</v>
      </c>
      <c r="M84" s="859"/>
      <c r="N84" s="51"/>
    </row>
    <row r="85" spans="1:14" ht="15.75" thickBot="1">
      <c r="B85" s="91" t="s">
        <v>974</v>
      </c>
      <c r="C85" s="92"/>
      <c r="D85" s="92"/>
      <c r="E85" s="92"/>
      <c r="F85" s="92"/>
      <c r="G85" s="92"/>
      <c r="H85" s="92"/>
      <c r="I85" s="93"/>
      <c r="J85" s="94"/>
      <c r="K85" s="305">
        <v>0.05</v>
      </c>
      <c r="L85" s="860">
        <f>N78*K85</f>
        <v>5749.5793040285507</v>
      </c>
      <c r="M85" s="861"/>
      <c r="N85" s="51"/>
    </row>
    <row r="86" spans="1:14" ht="15.75" thickBot="1">
      <c r="B86" s="824" t="s">
        <v>953</v>
      </c>
      <c r="C86" s="825"/>
      <c r="D86" s="825"/>
      <c r="E86" s="825"/>
      <c r="F86" s="825"/>
      <c r="G86" s="825"/>
      <c r="H86" s="825"/>
      <c r="I86" s="825"/>
      <c r="J86" s="825"/>
      <c r="K86" s="825"/>
      <c r="L86" s="825"/>
      <c r="M86" s="826"/>
      <c r="N86" s="52">
        <f>L83+L84+L85</f>
        <v>34497.475824171306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149489.06190474232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413.4160220827734</v>
      </c>
      <c r="N49" s="272">
        <f>K49*M49</f>
        <v>37207.441987449609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121222.7761811605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130858.73416745405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26171.746833490812</v>
      </c>
      <c r="M83" s="859"/>
      <c r="N83" s="51"/>
    </row>
    <row r="84" spans="1:14">
      <c r="B84" s="89" t="s">
        <v>973</v>
      </c>
      <c r="C84" s="90"/>
      <c r="D84" s="90"/>
      <c r="E84" s="90"/>
      <c r="F84" s="90"/>
      <c r="G84" s="90"/>
      <c r="H84" s="90"/>
      <c r="I84" s="87"/>
      <c r="J84" s="88"/>
      <c r="K84" s="304">
        <v>0.05</v>
      </c>
      <c r="L84" s="858">
        <f>N78*K84</f>
        <v>6542.9367083727029</v>
      </c>
      <c r="M84" s="859"/>
      <c r="N84" s="51"/>
    </row>
    <row r="85" spans="1:14" ht="15.75" thickBot="1">
      <c r="B85" s="91" t="s">
        <v>974</v>
      </c>
      <c r="C85" s="92"/>
      <c r="D85" s="92"/>
      <c r="E85" s="92"/>
      <c r="F85" s="92"/>
      <c r="G85" s="92"/>
      <c r="H85" s="92"/>
      <c r="I85" s="93"/>
      <c r="J85" s="94"/>
      <c r="K85" s="305">
        <v>0.05</v>
      </c>
      <c r="L85" s="860">
        <f>N78*K85</f>
        <v>6542.9367083727029</v>
      </c>
      <c r="M85" s="861"/>
      <c r="N85" s="51"/>
    </row>
    <row r="86" spans="1:14" ht="15.75" thickBot="1">
      <c r="B86" s="824" t="s">
        <v>953</v>
      </c>
      <c r="C86" s="825"/>
      <c r="D86" s="825"/>
      <c r="E86" s="825"/>
      <c r="F86" s="825"/>
      <c r="G86" s="825"/>
      <c r="H86" s="825"/>
      <c r="I86" s="825"/>
      <c r="J86" s="825"/>
      <c r="K86" s="825"/>
      <c r="L86" s="825"/>
      <c r="M86" s="826"/>
      <c r="N86" s="52">
        <f>L83+L84+L85</f>
        <v>39257.620250236221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170116.35441769028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52421.681620636802</v>
      </c>
      <c r="N48" s="272">
        <f>K48*M48</f>
        <v>68148.186106827852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413.4160220827734</v>
      </c>
      <c r="N49" s="272">
        <f>K49*M49</f>
        <v>37207.441987449609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105355.62809427746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114991.58608057101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22998.317216114203</v>
      </c>
      <c r="M83" s="859"/>
      <c r="N83" s="51"/>
    </row>
    <row r="84" spans="1:14">
      <c r="B84" s="89" t="s">
        <v>973</v>
      </c>
      <c r="C84" s="90"/>
      <c r="D84" s="90"/>
      <c r="E84" s="90"/>
      <c r="F84" s="90"/>
      <c r="G84" s="90"/>
      <c r="H84" s="90"/>
      <c r="I84" s="87"/>
      <c r="J84" s="88"/>
      <c r="K84" s="304">
        <v>0.05</v>
      </c>
      <c r="L84" s="858">
        <f>N78*K84</f>
        <v>5749.5793040285507</v>
      </c>
      <c r="M84" s="859"/>
      <c r="N84" s="51"/>
    </row>
    <row r="85" spans="1:14" ht="15.75" thickBot="1">
      <c r="B85" s="91" t="s">
        <v>974</v>
      </c>
      <c r="C85" s="92"/>
      <c r="D85" s="92"/>
      <c r="E85" s="92"/>
      <c r="F85" s="92"/>
      <c r="G85" s="92"/>
      <c r="H85" s="92"/>
      <c r="I85" s="93"/>
      <c r="J85" s="94"/>
      <c r="K85" s="305">
        <v>0.05</v>
      </c>
      <c r="L85" s="860">
        <f>N78*K85</f>
        <v>5749.5793040285507</v>
      </c>
      <c r="M85" s="861"/>
      <c r="N85" s="51"/>
    </row>
    <row r="86" spans="1:14" ht="15.75" thickBot="1">
      <c r="B86" s="824" t="s">
        <v>953</v>
      </c>
      <c r="C86" s="825"/>
      <c r="D86" s="825"/>
      <c r="E86" s="825"/>
      <c r="F86" s="825"/>
      <c r="G86" s="825"/>
      <c r="H86" s="825"/>
      <c r="I86" s="825"/>
      <c r="J86" s="825"/>
      <c r="K86" s="825"/>
      <c r="L86" s="825"/>
      <c r="M86" s="826"/>
      <c r="N86" s="52">
        <f>L83+L84+L85</f>
        <v>34497.475824171306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149489.06190474232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413.4160220827734</v>
      </c>
      <c r="N49" s="272">
        <f>K49*M49</f>
        <v>37207.441987449609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121222.7761811605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130858.73416745405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26171.746833490812</v>
      </c>
      <c r="M83" s="859"/>
      <c r="N83" s="51"/>
    </row>
    <row r="84" spans="1:14">
      <c r="B84" s="89" t="s">
        <v>973</v>
      </c>
      <c r="C84" s="90"/>
      <c r="D84" s="90"/>
      <c r="E84" s="90"/>
      <c r="F84" s="90"/>
      <c r="G84" s="90"/>
      <c r="H84" s="90"/>
      <c r="I84" s="87"/>
      <c r="J84" s="88"/>
      <c r="K84" s="304">
        <v>0.05</v>
      </c>
      <c r="L84" s="858">
        <f>N78*K84</f>
        <v>6542.9367083727029</v>
      </c>
      <c r="M84" s="859"/>
      <c r="N84" s="51"/>
    </row>
    <row r="85" spans="1:14" ht="15.75" thickBot="1">
      <c r="B85" s="91" t="s">
        <v>974</v>
      </c>
      <c r="C85" s="92"/>
      <c r="D85" s="92"/>
      <c r="E85" s="92"/>
      <c r="F85" s="92"/>
      <c r="G85" s="92"/>
      <c r="H85" s="92"/>
      <c r="I85" s="93"/>
      <c r="J85" s="94"/>
      <c r="K85" s="305">
        <v>0.05</v>
      </c>
      <c r="L85" s="860">
        <f>N78*K85</f>
        <v>6542.9367083727029</v>
      </c>
      <c r="M85" s="861"/>
      <c r="N85" s="51"/>
    </row>
    <row r="86" spans="1:14" ht="15.75" thickBot="1">
      <c r="B86" s="824" t="s">
        <v>953</v>
      </c>
      <c r="C86" s="825"/>
      <c r="D86" s="825"/>
      <c r="E86" s="825"/>
      <c r="F86" s="825"/>
      <c r="G86" s="825"/>
      <c r="H86" s="825"/>
      <c r="I86" s="825"/>
      <c r="J86" s="825"/>
      <c r="K86" s="825"/>
      <c r="L86" s="825"/>
      <c r="M86" s="826"/>
      <c r="N86" s="52">
        <f>L83+L84+L85</f>
        <v>39257.620250236221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170116.35441769028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52421.681620636802</v>
      </c>
      <c r="N48" s="272">
        <f>K48*M48</f>
        <v>68148.186106827852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68148.186106827852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77784.144093121402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15556.828818624281</v>
      </c>
      <c r="M83" s="859"/>
      <c r="N83" s="51"/>
    </row>
    <row r="84" spans="1:14">
      <c r="B84" s="89" t="s">
        <v>973</v>
      </c>
      <c r="C84" s="90"/>
      <c r="D84" s="90"/>
      <c r="E84" s="90"/>
      <c r="F84" s="90"/>
      <c r="G84" s="90"/>
      <c r="H84" s="90"/>
      <c r="I84" s="87"/>
      <c r="J84" s="88"/>
      <c r="K84" s="304">
        <v>0.05</v>
      </c>
      <c r="L84" s="858">
        <f>N78*K84</f>
        <v>3889.2072046560702</v>
      </c>
      <c r="M84" s="859"/>
      <c r="N84" s="51"/>
    </row>
    <row r="85" spans="1:14" ht="15.75" thickBot="1">
      <c r="B85" s="91" t="s">
        <v>974</v>
      </c>
      <c r="C85" s="92"/>
      <c r="D85" s="92"/>
      <c r="E85" s="92"/>
      <c r="F85" s="92"/>
      <c r="G85" s="92"/>
      <c r="H85" s="92"/>
      <c r="I85" s="93"/>
      <c r="J85" s="94"/>
      <c r="K85" s="305">
        <v>0.05</v>
      </c>
      <c r="L85" s="860">
        <f>N78*K85</f>
        <v>3889.2072046560702</v>
      </c>
      <c r="M85" s="861"/>
      <c r="N85" s="51"/>
    </row>
    <row r="86" spans="1:14" ht="15.75" thickBot="1">
      <c r="B86" s="824" t="s">
        <v>953</v>
      </c>
      <c r="C86" s="825"/>
      <c r="D86" s="825"/>
      <c r="E86" s="825"/>
      <c r="F86" s="825"/>
      <c r="G86" s="825"/>
      <c r="H86" s="825"/>
      <c r="I86" s="825"/>
      <c r="J86" s="825"/>
      <c r="K86" s="825"/>
      <c r="L86" s="825"/>
      <c r="M86" s="826"/>
      <c r="N86" s="52">
        <f>L83+L84+L85</f>
        <v>23335.243227936422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101119.38732105782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84015.334193710893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93651.292180004442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18730.258436000888</v>
      </c>
      <c r="M83" s="859"/>
      <c r="N83" s="51"/>
    </row>
    <row r="84" spans="1:14">
      <c r="B84" s="89" t="s">
        <v>973</v>
      </c>
      <c r="C84" s="90"/>
      <c r="D84" s="90"/>
      <c r="E84" s="90"/>
      <c r="F84" s="90"/>
      <c r="G84" s="90"/>
      <c r="H84" s="90"/>
      <c r="I84" s="87"/>
      <c r="J84" s="88"/>
      <c r="K84" s="304">
        <v>0.05</v>
      </c>
      <c r="L84" s="858">
        <f>N78*K84</f>
        <v>4682.5646090002219</v>
      </c>
      <c r="M84" s="859"/>
      <c r="N84" s="51"/>
    </row>
    <row r="85" spans="1:14" ht="15.75" thickBot="1">
      <c r="B85" s="91" t="s">
        <v>974</v>
      </c>
      <c r="C85" s="92"/>
      <c r="D85" s="92"/>
      <c r="E85" s="92"/>
      <c r="F85" s="92"/>
      <c r="G85" s="92"/>
      <c r="H85" s="92"/>
      <c r="I85" s="93"/>
      <c r="J85" s="94"/>
      <c r="K85" s="305">
        <v>0.05</v>
      </c>
      <c r="L85" s="860">
        <f>N78*K85</f>
        <v>4682.5646090002219</v>
      </c>
      <c r="M85" s="861"/>
      <c r="N85" s="51"/>
    </row>
    <row r="86" spans="1:14" ht="15.75" thickBot="1">
      <c r="B86" s="824" t="s">
        <v>953</v>
      </c>
      <c r="C86" s="825"/>
      <c r="D86" s="825"/>
      <c r="E86" s="825"/>
      <c r="F86" s="825"/>
      <c r="G86" s="825"/>
      <c r="H86" s="825"/>
      <c r="I86" s="825"/>
      <c r="J86" s="825"/>
      <c r="K86" s="825"/>
      <c r="L86" s="825"/>
      <c r="M86" s="826"/>
      <c r="N86" s="52">
        <f>L83+L84+L85</f>
        <v>28095.387654001333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121746.67983400577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52421.681620636802</v>
      </c>
      <c r="N48" s="272">
        <f>K48*M48</f>
        <v>68148.186106827852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68148.186106827852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77784.144093121402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15556.828818624281</v>
      </c>
      <c r="M83" s="859"/>
      <c r="N83" s="51"/>
    </row>
    <row r="84" spans="1:14">
      <c r="B84" s="89" t="s">
        <v>973</v>
      </c>
      <c r="C84" s="90"/>
      <c r="D84" s="90"/>
      <c r="E84" s="90"/>
      <c r="F84" s="90"/>
      <c r="G84" s="90"/>
      <c r="H84" s="90"/>
      <c r="I84" s="87"/>
      <c r="J84" s="88"/>
      <c r="K84" s="304">
        <v>0.05</v>
      </c>
      <c r="L84" s="858">
        <f>N78*K84</f>
        <v>3889.2072046560702</v>
      </c>
      <c r="M84" s="859"/>
      <c r="N84" s="51"/>
    </row>
    <row r="85" spans="1:14" ht="15.75" thickBot="1">
      <c r="B85" s="91" t="s">
        <v>974</v>
      </c>
      <c r="C85" s="92"/>
      <c r="D85" s="92"/>
      <c r="E85" s="92"/>
      <c r="F85" s="92"/>
      <c r="G85" s="92"/>
      <c r="H85" s="92"/>
      <c r="I85" s="93"/>
      <c r="J85" s="94"/>
      <c r="K85" s="305">
        <v>0.05</v>
      </c>
      <c r="L85" s="860">
        <f>N78*K85</f>
        <v>3889.2072046560702</v>
      </c>
      <c r="M85" s="861"/>
      <c r="N85" s="51"/>
    </row>
    <row r="86" spans="1:14" ht="15.75" thickBot="1">
      <c r="B86" s="824" t="s">
        <v>953</v>
      </c>
      <c r="C86" s="825"/>
      <c r="D86" s="825"/>
      <c r="E86" s="825"/>
      <c r="F86" s="825"/>
      <c r="G86" s="825"/>
      <c r="H86" s="825"/>
      <c r="I86" s="825"/>
      <c r="J86" s="825"/>
      <c r="K86" s="825"/>
      <c r="L86" s="825"/>
      <c r="M86" s="826"/>
      <c r="N86" s="52">
        <f>L83+L84+L85</f>
        <v>23335.243227936422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101119.38732105782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84015.334193710893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93651.292180004442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18730.258436000888</v>
      </c>
      <c r="M83" s="859"/>
      <c r="N83" s="51"/>
    </row>
    <row r="84" spans="1:14">
      <c r="B84" s="89" t="s">
        <v>973</v>
      </c>
      <c r="C84" s="90"/>
      <c r="D84" s="90"/>
      <c r="E84" s="90"/>
      <c r="F84" s="90"/>
      <c r="G84" s="90"/>
      <c r="H84" s="90"/>
      <c r="I84" s="87"/>
      <c r="J84" s="88"/>
      <c r="K84" s="304">
        <v>0.05</v>
      </c>
      <c r="L84" s="858">
        <f>N78*K84</f>
        <v>4682.5646090002219</v>
      </c>
      <c r="M84" s="859"/>
      <c r="N84" s="51"/>
    </row>
    <row r="85" spans="1:14" ht="15.75" thickBot="1">
      <c r="B85" s="91" t="s">
        <v>974</v>
      </c>
      <c r="C85" s="92"/>
      <c r="D85" s="92"/>
      <c r="E85" s="92"/>
      <c r="F85" s="92"/>
      <c r="G85" s="92"/>
      <c r="H85" s="92"/>
      <c r="I85" s="93"/>
      <c r="J85" s="94"/>
      <c r="K85" s="305">
        <v>0.05</v>
      </c>
      <c r="L85" s="860">
        <f>N78*K85</f>
        <v>4682.5646090002219</v>
      </c>
      <c r="M85" s="861"/>
      <c r="N85" s="51"/>
    </row>
    <row r="86" spans="1:14" ht="15.75" thickBot="1">
      <c r="B86" s="824" t="s">
        <v>953</v>
      </c>
      <c r="C86" s="825"/>
      <c r="D86" s="825"/>
      <c r="E86" s="825"/>
      <c r="F86" s="825"/>
      <c r="G86" s="825"/>
      <c r="H86" s="825"/>
      <c r="I86" s="825"/>
      <c r="J86" s="825"/>
      <c r="K86" s="825"/>
      <c r="L86" s="825"/>
      <c r="M86" s="826"/>
      <c r="N86" s="52">
        <f>L83+L84+L85</f>
        <v>28095.387654001333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121746.67983400577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413.4160220827734</v>
      </c>
      <c r="N48" s="272">
        <f>K48*M48</f>
        <v>413.4160220827734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413.4160220827734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413.4160220827734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82.683204416554688</v>
      </c>
      <c r="M83" s="859"/>
      <c r="N83" s="51"/>
    </row>
    <row r="84" spans="1:14">
      <c r="B84" s="89" t="s">
        <v>973</v>
      </c>
      <c r="C84" s="90"/>
      <c r="D84" s="90"/>
      <c r="E84" s="90"/>
      <c r="F84" s="90"/>
      <c r="G84" s="90"/>
      <c r="H84" s="90"/>
      <c r="I84" s="87"/>
      <c r="J84" s="88"/>
      <c r="K84" s="304">
        <v>0.05</v>
      </c>
      <c r="L84" s="858">
        <f>N78*K84</f>
        <v>20.670801104138672</v>
      </c>
      <c r="M84" s="859"/>
      <c r="N84" s="51"/>
    </row>
    <row r="85" spans="1:14" ht="15.75" thickBot="1">
      <c r="B85" s="91" t="s">
        <v>974</v>
      </c>
      <c r="C85" s="92"/>
      <c r="D85" s="92"/>
      <c r="E85" s="92"/>
      <c r="F85" s="92"/>
      <c r="G85" s="92"/>
      <c r="H85" s="92"/>
      <c r="I85" s="93"/>
      <c r="J85" s="94"/>
      <c r="K85" s="305">
        <v>0.05</v>
      </c>
      <c r="L85" s="860">
        <f>N78*K85</f>
        <v>20.670801104138672</v>
      </c>
      <c r="M85" s="861"/>
      <c r="N85" s="51"/>
    </row>
    <row r="86" spans="1:14" ht="15.75" thickBot="1">
      <c r="B86" s="824" t="s">
        <v>953</v>
      </c>
      <c r="C86" s="825"/>
      <c r="D86" s="825"/>
      <c r="E86" s="825"/>
      <c r="F86" s="825"/>
      <c r="G86" s="825"/>
      <c r="H86" s="825"/>
      <c r="I86" s="825"/>
      <c r="J86" s="825"/>
      <c r="K86" s="825"/>
      <c r="L86" s="825"/>
      <c r="M86" s="826"/>
      <c r="N86" s="52">
        <f>L83+L84+L85</f>
        <v>124.02480662483204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537.44082870760542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413.4160220827734</v>
      </c>
      <c r="N49" s="272">
        <f>K49*M49</f>
        <v>37207.441987449609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121222.7761811605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130858.73416745405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26171.746833490812</v>
      </c>
      <c r="M83" s="859"/>
      <c r="N83" s="51"/>
    </row>
    <row r="84" spans="1:14">
      <c r="B84" s="89" t="s">
        <v>973</v>
      </c>
      <c r="C84" s="90"/>
      <c r="D84" s="90"/>
      <c r="E84" s="90"/>
      <c r="F84" s="90"/>
      <c r="G84" s="90"/>
      <c r="H84" s="90"/>
      <c r="I84" s="87"/>
      <c r="J84" s="88"/>
      <c r="K84" s="304">
        <v>0.05</v>
      </c>
      <c r="L84" s="858">
        <f>N78*K84</f>
        <v>6542.9367083727029</v>
      </c>
      <c r="M84" s="859"/>
      <c r="N84" s="51"/>
    </row>
    <row r="85" spans="1:14" ht="15.75" thickBot="1">
      <c r="B85" s="91" t="s">
        <v>974</v>
      </c>
      <c r="C85" s="92"/>
      <c r="D85" s="92"/>
      <c r="E85" s="92"/>
      <c r="F85" s="92"/>
      <c r="G85" s="92"/>
      <c r="H85" s="92"/>
      <c r="I85" s="93"/>
      <c r="J85" s="94"/>
      <c r="K85" s="305">
        <v>0.05</v>
      </c>
      <c r="L85" s="860">
        <f>N78*K85</f>
        <v>6542.9367083727029</v>
      </c>
      <c r="M85" s="861"/>
      <c r="N85" s="51"/>
    </row>
    <row r="86" spans="1:14" ht="15.75" thickBot="1">
      <c r="B86" s="824" t="s">
        <v>953</v>
      </c>
      <c r="C86" s="825"/>
      <c r="D86" s="825"/>
      <c r="E86" s="825"/>
      <c r="F86" s="825"/>
      <c r="G86" s="825"/>
      <c r="H86" s="825"/>
      <c r="I86" s="825"/>
      <c r="J86" s="825"/>
      <c r="K86" s="825"/>
      <c r="L86" s="825"/>
      <c r="M86" s="826"/>
      <c r="N86" s="52">
        <f>L83+L84+L85</f>
        <v>39257.620250236221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170116.35441769028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413.4160220827734</v>
      </c>
      <c r="N49" s="272">
        <f>K49*M49</f>
        <v>37207.441987449609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121222.7761811605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130858.73416745405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26171.746833490812</v>
      </c>
      <c r="M83" s="859"/>
      <c r="N83" s="51"/>
    </row>
    <row r="84" spans="1:14">
      <c r="B84" s="89" t="s">
        <v>973</v>
      </c>
      <c r="C84" s="90"/>
      <c r="D84" s="90"/>
      <c r="E84" s="90"/>
      <c r="F84" s="90"/>
      <c r="G84" s="90"/>
      <c r="H84" s="90"/>
      <c r="I84" s="87"/>
      <c r="J84" s="88"/>
      <c r="K84" s="304">
        <v>0.05</v>
      </c>
      <c r="L84" s="858">
        <f>N78*K84</f>
        <v>6542.9367083727029</v>
      </c>
      <c r="M84" s="859"/>
      <c r="N84" s="51"/>
    </row>
    <row r="85" spans="1:14" ht="15.75" thickBot="1">
      <c r="B85" s="91" t="s">
        <v>974</v>
      </c>
      <c r="C85" s="92"/>
      <c r="D85" s="92"/>
      <c r="E85" s="92"/>
      <c r="F85" s="92"/>
      <c r="G85" s="92"/>
      <c r="H85" s="92"/>
      <c r="I85" s="93"/>
      <c r="J85" s="94"/>
      <c r="K85" s="305">
        <v>0.05</v>
      </c>
      <c r="L85" s="860">
        <f>N78*K85</f>
        <v>6542.9367083727029</v>
      </c>
      <c r="M85" s="861"/>
      <c r="N85" s="51"/>
    </row>
    <row r="86" spans="1:14" ht="15.75" thickBot="1">
      <c r="B86" s="824" t="s">
        <v>953</v>
      </c>
      <c r="C86" s="825"/>
      <c r="D86" s="825"/>
      <c r="E86" s="825"/>
      <c r="F86" s="825"/>
      <c r="G86" s="825"/>
      <c r="H86" s="825"/>
      <c r="I86" s="825"/>
      <c r="J86" s="825"/>
      <c r="K86" s="825"/>
      <c r="L86" s="825"/>
      <c r="M86" s="826"/>
      <c r="N86" s="52">
        <f>L83+L84+L85</f>
        <v>39257.620250236221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170116.35441769028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84015.334193710893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93651.292180004442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18730.258436000888</v>
      </c>
      <c r="M83" s="859"/>
      <c r="N83" s="51"/>
    </row>
    <row r="84" spans="1:14">
      <c r="B84" s="89" t="s">
        <v>973</v>
      </c>
      <c r="C84" s="90"/>
      <c r="D84" s="90"/>
      <c r="E84" s="90"/>
      <c r="F84" s="90"/>
      <c r="G84" s="90"/>
      <c r="H84" s="90"/>
      <c r="I84" s="87"/>
      <c r="J84" s="88"/>
      <c r="K84" s="304">
        <v>0.05</v>
      </c>
      <c r="L84" s="858">
        <f>N78*K84</f>
        <v>4682.5646090002219</v>
      </c>
      <c r="M84" s="859"/>
      <c r="N84" s="51"/>
    </row>
    <row r="85" spans="1:14" ht="15.75" thickBot="1">
      <c r="B85" s="91" t="s">
        <v>974</v>
      </c>
      <c r="C85" s="92"/>
      <c r="D85" s="92"/>
      <c r="E85" s="92"/>
      <c r="F85" s="92"/>
      <c r="G85" s="92"/>
      <c r="H85" s="92"/>
      <c r="I85" s="93"/>
      <c r="J85" s="94"/>
      <c r="K85" s="305">
        <v>0.05</v>
      </c>
      <c r="L85" s="860">
        <f>N78*K85</f>
        <v>4682.5646090002219</v>
      </c>
      <c r="M85" s="861"/>
      <c r="N85" s="51"/>
    </row>
    <row r="86" spans="1:14" ht="15.75" thickBot="1">
      <c r="B86" s="824" t="s">
        <v>953</v>
      </c>
      <c r="C86" s="825"/>
      <c r="D86" s="825"/>
      <c r="E86" s="825"/>
      <c r="F86" s="825"/>
      <c r="G86" s="825"/>
      <c r="H86" s="825"/>
      <c r="I86" s="825"/>
      <c r="J86" s="825"/>
      <c r="K86" s="825"/>
      <c r="L86" s="825"/>
      <c r="M86" s="826"/>
      <c r="N86" s="52">
        <f>L83+L84+L85</f>
        <v>28095.387654001333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121746.67983400577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45</v>
      </c>
      <c r="N36" s="272">
        <f>K36/M36</f>
        <v>1411.3890498261619</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134629.45985200108</v>
      </c>
      <c r="L38" s="270"/>
      <c r="M38" s="271">
        <v>45</v>
      </c>
      <c r="N38" s="272">
        <f>K38/M38</f>
        <v>2991.7657744889129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7347.7394958996174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64627.180149008382</v>
      </c>
      <c r="N48" s="272">
        <f>K48*M48</f>
        <v>84015.334193710893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84015.334193710893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1300.8769506995866</v>
      </c>
      <c r="M59" s="829"/>
      <c r="N59" s="287">
        <f>K59*L59</f>
        <v>1691.1400359094625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93651.292180004442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18730.258436000888</v>
      </c>
      <c r="M83" s="859"/>
      <c r="N83" s="51"/>
    </row>
    <row r="84" spans="1:14">
      <c r="B84" s="89" t="s">
        <v>973</v>
      </c>
      <c r="C84" s="90"/>
      <c r="D84" s="90"/>
      <c r="E84" s="90"/>
      <c r="F84" s="90"/>
      <c r="G84" s="90"/>
      <c r="H84" s="90"/>
      <c r="I84" s="87"/>
      <c r="J84" s="88"/>
      <c r="K84" s="304">
        <v>0.05</v>
      </c>
      <c r="L84" s="858">
        <f>N78*K84</f>
        <v>4682.5646090002219</v>
      </c>
      <c r="M84" s="859"/>
      <c r="N84" s="51"/>
    </row>
    <row r="85" spans="1:14" ht="15.75" thickBot="1">
      <c r="B85" s="91" t="s">
        <v>974</v>
      </c>
      <c r="C85" s="92"/>
      <c r="D85" s="92"/>
      <c r="E85" s="92"/>
      <c r="F85" s="92"/>
      <c r="G85" s="92"/>
      <c r="H85" s="92"/>
      <c r="I85" s="93"/>
      <c r="J85" s="94"/>
      <c r="K85" s="305">
        <v>0.05</v>
      </c>
      <c r="L85" s="860">
        <f>N78*K85</f>
        <v>4682.5646090002219</v>
      </c>
      <c r="M85" s="861"/>
      <c r="N85" s="51"/>
    </row>
    <row r="86" spans="1:14" ht="15.75" thickBot="1">
      <c r="B86" s="824" t="s">
        <v>953</v>
      </c>
      <c r="C86" s="825"/>
      <c r="D86" s="825"/>
      <c r="E86" s="825"/>
      <c r="F86" s="825"/>
      <c r="G86" s="825"/>
      <c r="H86" s="825"/>
      <c r="I86" s="825"/>
      <c r="J86" s="825"/>
      <c r="K86" s="825"/>
      <c r="L86" s="825"/>
      <c r="M86" s="826"/>
      <c r="N86" s="52">
        <f>L83+L84+L85</f>
        <v>28095.387654001333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121746.67983400577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413.4160220827734</v>
      </c>
      <c r="N48" s="272">
        <f>K48*M48</f>
        <v>413.4160220827734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413.4160220827734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413.4160220827734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82.683204416554688</v>
      </c>
      <c r="M83" s="859"/>
      <c r="N83" s="51"/>
    </row>
    <row r="84" spans="1:14">
      <c r="B84" s="89" t="s">
        <v>973</v>
      </c>
      <c r="C84" s="90"/>
      <c r="D84" s="90"/>
      <c r="E84" s="90"/>
      <c r="F84" s="90"/>
      <c r="G84" s="90"/>
      <c r="H84" s="90"/>
      <c r="I84" s="87"/>
      <c r="J84" s="88"/>
      <c r="K84" s="304">
        <v>0.05</v>
      </c>
      <c r="L84" s="858">
        <f>N78*K84</f>
        <v>20.670801104138672</v>
      </c>
      <c r="M84" s="859"/>
      <c r="N84" s="51"/>
    </row>
    <row r="85" spans="1:14" ht="15.75" thickBot="1">
      <c r="B85" s="91" t="s">
        <v>974</v>
      </c>
      <c r="C85" s="92"/>
      <c r="D85" s="92"/>
      <c r="E85" s="92"/>
      <c r="F85" s="92"/>
      <c r="G85" s="92"/>
      <c r="H85" s="92"/>
      <c r="I85" s="93"/>
      <c r="J85" s="94"/>
      <c r="K85" s="305">
        <v>0.05</v>
      </c>
      <c r="L85" s="860">
        <f>N78*K85</f>
        <v>20.670801104138672</v>
      </c>
      <c r="M85" s="861"/>
      <c r="N85" s="51"/>
    </row>
    <row r="86" spans="1:14" ht="15.75" thickBot="1">
      <c r="B86" s="824" t="s">
        <v>953</v>
      </c>
      <c r="C86" s="825"/>
      <c r="D86" s="825"/>
      <c r="E86" s="825"/>
      <c r="F86" s="825"/>
      <c r="G86" s="825"/>
      <c r="H86" s="825"/>
      <c r="I86" s="825"/>
      <c r="J86" s="825"/>
      <c r="K86" s="825"/>
      <c r="L86" s="825"/>
      <c r="M86" s="826"/>
      <c r="N86" s="52">
        <f>L83+L84+L85</f>
        <v>124.02480662483204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537.44082870760542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452"/>
      <c r="L30" s="835" t="s">
        <v>945</v>
      </c>
      <c r="M30" s="836"/>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9146.7658861164273</v>
      </c>
      <c r="N48" s="272">
        <f>K48*M48</f>
        <v>9146.7658861164273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9146.7658861164273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9146.7658861164273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1829.3531772232855</v>
      </c>
      <c r="M83" s="859"/>
      <c r="N83" s="51"/>
    </row>
    <row r="84" spans="1:14">
      <c r="B84" s="89" t="s">
        <v>973</v>
      </c>
      <c r="C84" s="90"/>
      <c r="D84" s="90"/>
      <c r="E84" s="90"/>
      <c r="F84" s="90"/>
      <c r="G84" s="90"/>
      <c r="H84" s="90"/>
      <c r="I84" s="87"/>
      <c r="J84" s="88"/>
      <c r="K84" s="304">
        <v>0.05</v>
      </c>
      <c r="L84" s="858">
        <f>N78*K84</f>
        <v>457.33829430582136</v>
      </c>
      <c r="M84" s="859"/>
      <c r="N84" s="51"/>
    </row>
    <row r="85" spans="1:14" ht="15.75" thickBot="1">
      <c r="B85" s="91" t="s">
        <v>974</v>
      </c>
      <c r="C85" s="92"/>
      <c r="D85" s="92"/>
      <c r="E85" s="92"/>
      <c r="F85" s="92"/>
      <c r="G85" s="92"/>
      <c r="H85" s="92"/>
      <c r="I85" s="93"/>
      <c r="J85" s="94"/>
      <c r="K85" s="305">
        <v>0.05</v>
      </c>
      <c r="L85" s="860">
        <f>N78*K85</f>
        <v>457.33829430582136</v>
      </c>
      <c r="M85" s="861"/>
      <c r="N85" s="51"/>
    </row>
    <row r="86" spans="1:14" ht="15.75" thickBot="1">
      <c r="B86" s="824" t="s">
        <v>953</v>
      </c>
      <c r="C86" s="825"/>
      <c r="D86" s="825"/>
      <c r="E86" s="825"/>
      <c r="F86" s="825"/>
      <c r="G86" s="825"/>
      <c r="H86" s="825"/>
      <c r="I86" s="825"/>
      <c r="J86" s="825"/>
      <c r="K86" s="825"/>
      <c r="L86" s="825"/>
      <c r="M86" s="826"/>
      <c r="N86" s="52">
        <f>L83+L84+L85</f>
        <v>2744.0297658349282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11890.795651951355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1325.782781176164</v>
      </c>
      <c r="N48" s="272">
        <f>K48*M48</f>
        <v>1325.782781176164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1325.782781176164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1325.782781176164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265.15655623523281</v>
      </c>
      <c r="M83" s="859"/>
      <c r="N83" s="51"/>
    </row>
    <row r="84" spans="1:14">
      <c r="B84" s="89" t="s">
        <v>973</v>
      </c>
      <c r="C84" s="90"/>
      <c r="D84" s="90"/>
      <c r="E84" s="90"/>
      <c r="F84" s="90"/>
      <c r="G84" s="90"/>
      <c r="H84" s="90"/>
      <c r="I84" s="87"/>
      <c r="J84" s="88"/>
      <c r="K84" s="304">
        <v>0.05</v>
      </c>
      <c r="L84" s="858">
        <f>N78*K84</f>
        <v>66.289139058808203</v>
      </c>
      <c r="M84" s="859"/>
      <c r="N84" s="51"/>
    </row>
    <row r="85" spans="1:14" ht="15.75" thickBot="1">
      <c r="B85" s="91" t="s">
        <v>974</v>
      </c>
      <c r="C85" s="92"/>
      <c r="D85" s="92"/>
      <c r="E85" s="92"/>
      <c r="F85" s="92"/>
      <c r="G85" s="92"/>
      <c r="H85" s="92"/>
      <c r="I85" s="93"/>
      <c r="J85" s="94"/>
      <c r="K85" s="305">
        <v>0.05</v>
      </c>
      <c r="L85" s="860">
        <f>N78*K85</f>
        <v>66.289139058808203</v>
      </c>
      <c r="M85" s="861"/>
      <c r="N85" s="51"/>
    </row>
    <row r="86" spans="1:14" ht="15.75" thickBot="1">
      <c r="B86" s="824" t="s">
        <v>953</v>
      </c>
      <c r="C86" s="825"/>
      <c r="D86" s="825"/>
      <c r="E86" s="825"/>
      <c r="F86" s="825"/>
      <c r="G86" s="825"/>
      <c r="H86" s="825"/>
      <c r="I86" s="825"/>
      <c r="J86" s="825"/>
      <c r="K86" s="825"/>
      <c r="L86" s="825"/>
      <c r="M86" s="826"/>
      <c r="N86" s="52">
        <f>L83+L84+L85</f>
        <v>397.73483435284919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1723.5176155290133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1475.8951988355011</v>
      </c>
      <c r="N48" s="272">
        <f>K48*M48</f>
        <v>1475.8951988355011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1475.8951988355011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1475.8951988355011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295.17903976710022</v>
      </c>
      <c r="M83" s="859"/>
      <c r="N83" s="51"/>
    </row>
    <row r="84" spans="1:14">
      <c r="B84" s="89" t="s">
        <v>973</v>
      </c>
      <c r="C84" s="90"/>
      <c r="D84" s="90"/>
      <c r="E84" s="90"/>
      <c r="F84" s="90"/>
      <c r="G84" s="90"/>
      <c r="H84" s="90"/>
      <c r="I84" s="87"/>
      <c r="J84" s="88"/>
      <c r="K84" s="304">
        <v>0.05</v>
      </c>
      <c r="L84" s="858">
        <f>N78*K84</f>
        <v>73.794759941775055</v>
      </c>
      <c r="M84" s="859"/>
      <c r="N84" s="51"/>
    </row>
    <row r="85" spans="1:14" ht="15.75" thickBot="1">
      <c r="B85" s="91" t="s">
        <v>974</v>
      </c>
      <c r="C85" s="92"/>
      <c r="D85" s="92"/>
      <c r="E85" s="92"/>
      <c r="F85" s="92"/>
      <c r="G85" s="92"/>
      <c r="H85" s="92"/>
      <c r="I85" s="93"/>
      <c r="J85" s="94"/>
      <c r="K85" s="305">
        <v>0.05</v>
      </c>
      <c r="L85" s="860">
        <f>N78*K85</f>
        <v>73.794759941775055</v>
      </c>
      <c r="M85" s="861"/>
      <c r="N85" s="51"/>
    </row>
    <row r="86" spans="1:14" ht="15.75" thickBot="1">
      <c r="B86" s="824" t="s">
        <v>953</v>
      </c>
      <c r="C86" s="825"/>
      <c r="D86" s="825"/>
      <c r="E86" s="825"/>
      <c r="F86" s="825"/>
      <c r="G86" s="825"/>
      <c r="H86" s="825"/>
      <c r="I86" s="825"/>
      <c r="J86" s="825"/>
      <c r="K86" s="825"/>
      <c r="L86" s="825"/>
      <c r="M86" s="826"/>
      <c r="N86" s="52">
        <f>L83+L84+L85</f>
        <v>442.76855965065033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1918.6637584861514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1702.9559986563474</v>
      </c>
      <c r="N48" s="272">
        <f>K48*M48</f>
        <v>1702.9559986563474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1702.9559986563474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1702.9559986563474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340.59119973126951</v>
      </c>
      <c r="M83" s="859"/>
      <c r="N83" s="51"/>
    </row>
    <row r="84" spans="1:14">
      <c r="B84" s="89" t="s">
        <v>973</v>
      </c>
      <c r="C84" s="90"/>
      <c r="D84" s="90"/>
      <c r="E84" s="90"/>
      <c r="F84" s="90"/>
      <c r="G84" s="90"/>
      <c r="H84" s="90"/>
      <c r="I84" s="87"/>
      <c r="J84" s="88"/>
      <c r="K84" s="304">
        <v>0.05</v>
      </c>
      <c r="L84" s="858">
        <f>N78*K84</f>
        <v>85.147799932817378</v>
      </c>
      <c r="M84" s="859"/>
      <c r="N84" s="51"/>
    </row>
    <row r="85" spans="1:14" ht="15.75" thickBot="1">
      <c r="B85" s="91" t="s">
        <v>974</v>
      </c>
      <c r="C85" s="92"/>
      <c r="D85" s="92"/>
      <c r="E85" s="92"/>
      <c r="F85" s="92"/>
      <c r="G85" s="92"/>
      <c r="H85" s="92"/>
      <c r="I85" s="93"/>
      <c r="J85" s="94"/>
      <c r="K85" s="305">
        <v>0.05</v>
      </c>
      <c r="L85" s="860">
        <f>N78*K85</f>
        <v>85.147799932817378</v>
      </c>
      <c r="M85" s="861"/>
      <c r="N85" s="51"/>
    </row>
    <row r="86" spans="1:14" ht="15.75" thickBot="1">
      <c r="B86" s="824" t="s">
        <v>953</v>
      </c>
      <c r="C86" s="825"/>
      <c r="D86" s="825"/>
      <c r="E86" s="825"/>
      <c r="F86" s="825"/>
      <c r="G86" s="825"/>
      <c r="H86" s="825"/>
      <c r="I86" s="825"/>
      <c r="J86" s="825"/>
      <c r="K86" s="825"/>
      <c r="L86" s="825"/>
      <c r="M86" s="826"/>
      <c r="N86" s="52">
        <f>L83+L84+L85</f>
        <v>510.88679959690432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2213.8427982532517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2044.9132487203995</v>
      </c>
      <c r="N48" s="272">
        <f>K48*M48</f>
        <v>2044.9132487203995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2044.9132487203995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2044.9132487203995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408.98264974407994</v>
      </c>
      <c r="M83" s="859"/>
      <c r="N83" s="51"/>
    </row>
    <row r="84" spans="1:14">
      <c r="B84" s="89" t="s">
        <v>973</v>
      </c>
      <c r="C84" s="90"/>
      <c r="D84" s="90"/>
      <c r="E84" s="90"/>
      <c r="F84" s="90"/>
      <c r="G84" s="90"/>
      <c r="H84" s="90"/>
      <c r="I84" s="87"/>
      <c r="J84" s="88"/>
      <c r="K84" s="304">
        <v>0.05</v>
      </c>
      <c r="L84" s="858">
        <f>N78*K84</f>
        <v>102.24566243601998</v>
      </c>
      <c r="M84" s="859"/>
      <c r="N84" s="51"/>
    </row>
    <row r="85" spans="1:14" ht="15.75" thickBot="1">
      <c r="B85" s="91" t="s">
        <v>974</v>
      </c>
      <c r="C85" s="92"/>
      <c r="D85" s="92"/>
      <c r="E85" s="92"/>
      <c r="F85" s="92"/>
      <c r="G85" s="92"/>
      <c r="H85" s="92"/>
      <c r="I85" s="93"/>
      <c r="J85" s="94"/>
      <c r="K85" s="305">
        <v>0.05</v>
      </c>
      <c r="L85" s="860">
        <f>N78*K85</f>
        <v>102.24566243601998</v>
      </c>
      <c r="M85" s="861"/>
      <c r="N85" s="51"/>
    </row>
    <row r="86" spans="1:14" ht="15.75" thickBot="1">
      <c r="B86" s="824" t="s">
        <v>953</v>
      </c>
      <c r="C86" s="825"/>
      <c r="D86" s="825"/>
      <c r="E86" s="825"/>
      <c r="F86" s="825"/>
      <c r="G86" s="825"/>
      <c r="H86" s="825"/>
      <c r="I86" s="825"/>
      <c r="J86" s="825"/>
      <c r="K86" s="825"/>
      <c r="L86" s="825"/>
      <c r="M86" s="826"/>
      <c r="N86" s="52">
        <f>L83+L84+L85</f>
        <v>613.4739746161199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2658.3872233365191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1766.0284430510269</v>
      </c>
      <c r="N48" s="272">
        <f>K48*M48</f>
        <v>1766.0284430510269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1766.0284430510269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1766.0284430510269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353.20568861020541</v>
      </c>
      <c r="M83" s="859"/>
      <c r="N83" s="51"/>
    </row>
    <row r="84" spans="1:14">
      <c r="B84" s="89" t="s">
        <v>973</v>
      </c>
      <c r="C84" s="90"/>
      <c r="D84" s="90"/>
      <c r="E84" s="90"/>
      <c r="F84" s="90"/>
      <c r="G84" s="90"/>
      <c r="H84" s="90"/>
      <c r="I84" s="87"/>
      <c r="J84" s="88"/>
      <c r="K84" s="304">
        <v>0.05</v>
      </c>
      <c r="L84" s="858">
        <f>N78*K84</f>
        <v>88.301422152551353</v>
      </c>
      <c r="M84" s="859"/>
      <c r="N84" s="51"/>
    </row>
    <row r="85" spans="1:14" ht="15.75" thickBot="1">
      <c r="B85" s="91" t="s">
        <v>974</v>
      </c>
      <c r="C85" s="92"/>
      <c r="D85" s="92"/>
      <c r="E85" s="92"/>
      <c r="F85" s="92"/>
      <c r="G85" s="92"/>
      <c r="H85" s="92"/>
      <c r="I85" s="93"/>
      <c r="J85" s="94"/>
      <c r="K85" s="305">
        <v>0.05</v>
      </c>
      <c r="L85" s="860">
        <f>N78*K85</f>
        <v>88.301422152551353</v>
      </c>
      <c r="M85" s="861"/>
      <c r="N85" s="51"/>
    </row>
    <row r="86" spans="1:14" ht="15.75" thickBot="1">
      <c r="B86" s="824" t="s">
        <v>953</v>
      </c>
      <c r="C86" s="825"/>
      <c r="D86" s="825"/>
      <c r="E86" s="825"/>
      <c r="F86" s="825"/>
      <c r="G86" s="825"/>
      <c r="H86" s="825"/>
      <c r="I86" s="825"/>
      <c r="J86" s="825"/>
      <c r="K86" s="825"/>
      <c r="L86" s="825"/>
      <c r="M86" s="826"/>
      <c r="N86" s="52">
        <f>L83+L84+L85</f>
        <v>529.80853291530809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2295.8369759663351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1702.9559986563474</v>
      </c>
      <c r="N48" s="272">
        <f>K48*M48</f>
        <v>1702.9559986563474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1702.9559986563474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1702.9559986563474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340.59119973126951</v>
      </c>
      <c r="M83" s="859"/>
      <c r="N83" s="51"/>
    </row>
    <row r="84" spans="1:14">
      <c r="B84" s="89" t="s">
        <v>973</v>
      </c>
      <c r="C84" s="90"/>
      <c r="D84" s="90"/>
      <c r="E84" s="90"/>
      <c r="F84" s="90"/>
      <c r="G84" s="90"/>
      <c r="H84" s="90"/>
      <c r="I84" s="87"/>
      <c r="J84" s="88"/>
      <c r="K84" s="304">
        <v>0.05</v>
      </c>
      <c r="L84" s="858">
        <f>N78*K84</f>
        <v>85.147799932817378</v>
      </c>
      <c r="M84" s="859"/>
      <c r="N84" s="51"/>
    </row>
    <row r="85" spans="1:14" ht="15.75" thickBot="1">
      <c r="B85" s="91" t="s">
        <v>974</v>
      </c>
      <c r="C85" s="92"/>
      <c r="D85" s="92"/>
      <c r="E85" s="92"/>
      <c r="F85" s="92"/>
      <c r="G85" s="92"/>
      <c r="H85" s="92"/>
      <c r="I85" s="93"/>
      <c r="J85" s="94"/>
      <c r="K85" s="305">
        <v>0.05</v>
      </c>
      <c r="L85" s="860">
        <f>N78*K85</f>
        <v>85.147799932817378</v>
      </c>
      <c r="M85" s="861"/>
      <c r="N85" s="51"/>
    </row>
    <row r="86" spans="1:14" ht="15.75" thickBot="1">
      <c r="B86" s="824" t="s">
        <v>953</v>
      </c>
      <c r="C86" s="825"/>
      <c r="D86" s="825"/>
      <c r="E86" s="825"/>
      <c r="F86" s="825"/>
      <c r="G86" s="825"/>
      <c r="H86" s="825"/>
      <c r="I86" s="825"/>
      <c r="J86" s="825"/>
      <c r="K86" s="825"/>
      <c r="L86" s="825"/>
      <c r="M86" s="826"/>
      <c r="N86" s="52">
        <f>L83+L84+L85</f>
        <v>510.88679959690432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2213.8427982532517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2477.4258783969781</v>
      </c>
      <c r="N48" s="272">
        <f>K48*M48</f>
        <v>2477.4258783969781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2477.4258783969781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2477.4258783969781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495.48517567939564</v>
      </c>
      <c r="M83" s="859"/>
      <c r="N83" s="51"/>
    </row>
    <row r="84" spans="1:14">
      <c r="B84" s="89" t="s">
        <v>973</v>
      </c>
      <c r="C84" s="90"/>
      <c r="D84" s="90"/>
      <c r="E84" s="90"/>
      <c r="F84" s="90"/>
      <c r="G84" s="90"/>
      <c r="H84" s="90"/>
      <c r="I84" s="87"/>
      <c r="J84" s="88"/>
      <c r="K84" s="304">
        <v>0.05</v>
      </c>
      <c r="L84" s="858">
        <f>N78*K84</f>
        <v>123.87129391984891</v>
      </c>
      <c r="M84" s="859"/>
      <c r="N84" s="51"/>
    </row>
    <row r="85" spans="1:14" ht="15.75" thickBot="1">
      <c r="B85" s="91" t="s">
        <v>974</v>
      </c>
      <c r="C85" s="92"/>
      <c r="D85" s="92"/>
      <c r="E85" s="92"/>
      <c r="F85" s="92"/>
      <c r="G85" s="92"/>
      <c r="H85" s="92"/>
      <c r="I85" s="93"/>
      <c r="J85" s="94"/>
      <c r="K85" s="305">
        <v>0.05</v>
      </c>
      <c r="L85" s="860">
        <f>N78*K85</f>
        <v>123.87129391984891</v>
      </c>
      <c r="M85" s="861"/>
      <c r="N85" s="51"/>
    </row>
    <row r="86" spans="1:14" ht="15.75" thickBot="1">
      <c r="B86" s="824" t="s">
        <v>953</v>
      </c>
      <c r="C86" s="825"/>
      <c r="D86" s="825"/>
      <c r="E86" s="825"/>
      <c r="F86" s="825"/>
      <c r="G86" s="825"/>
      <c r="H86" s="825"/>
      <c r="I86" s="825"/>
      <c r="J86" s="825"/>
      <c r="K86" s="825"/>
      <c r="L86" s="825"/>
      <c r="M86" s="826"/>
      <c r="N86" s="52">
        <f>L83+L84+L85</f>
        <v>743.2277635190934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3220.6536419160716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2740.3679797041386</v>
      </c>
      <c r="N48" s="272">
        <f>K48*M48</f>
        <v>2740.3679797041386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2740.3679797041386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2740.3679797041386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548.07359594082777</v>
      </c>
      <c r="M83" s="859"/>
      <c r="N83" s="51"/>
    </row>
    <row r="84" spans="1:14">
      <c r="B84" s="89" t="s">
        <v>973</v>
      </c>
      <c r="C84" s="90"/>
      <c r="D84" s="90"/>
      <c r="E84" s="90"/>
      <c r="F84" s="90"/>
      <c r="G84" s="90"/>
      <c r="H84" s="90"/>
      <c r="I84" s="87"/>
      <c r="J84" s="88"/>
      <c r="K84" s="304">
        <v>0.05</v>
      </c>
      <c r="L84" s="858">
        <f>N78*K84</f>
        <v>137.01839898520694</v>
      </c>
      <c r="M84" s="859"/>
      <c r="N84" s="51"/>
    </row>
    <row r="85" spans="1:14" ht="15.75" thickBot="1">
      <c r="B85" s="91" t="s">
        <v>974</v>
      </c>
      <c r="C85" s="92"/>
      <c r="D85" s="92"/>
      <c r="E85" s="92"/>
      <c r="F85" s="92"/>
      <c r="G85" s="92"/>
      <c r="H85" s="92"/>
      <c r="I85" s="93"/>
      <c r="J85" s="94"/>
      <c r="K85" s="305">
        <v>0.05</v>
      </c>
      <c r="L85" s="860">
        <f>N78*K85</f>
        <v>137.01839898520694</v>
      </c>
      <c r="M85" s="861"/>
      <c r="N85" s="51"/>
    </row>
    <row r="86" spans="1:14" ht="15.75" thickBot="1">
      <c r="B86" s="824" t="s">
        <v>953</v>
      </c>
      <c r="C86" s="825"/>
      <c r="D86" s="825"/>
      <c r="E86" s="825"/>
      <c r="F86" s="825"/>
      <c r="G86" s="825"/>
      <c r="H86" s="825"/>
      <c r="I86" s="825"/>
      <c r="J86" s="825"/>
      <c r="K86" s="825"/>
      <c r="L86" s="825"/>
      <c r="M86" s="826"/>
      <c r="N86" s="52">
        <f>L83+L84+L85</f>
        <v>822.11039391124154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3562.4783736153804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2748.427885526798</v>
      </c>
      <c r="N48" s="272">
        <f>K48*M48</f>
        <v>2748.427885526798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2748.427885526798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2748.427885526798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549.68557710535958</v>
      </c>
      <c r="M83" s="859"/>
      <c r="N83" s="51"/>
    </row>
    <row r="84" spans="1:14">
      <c r="B84" s="89" t="s">
        <v>973</v>
      </c>
      <c r="C84" s="90"/>
      <c r="D84" s="90"/>
      <c r="E84" s="90"/>
      <c r="F84" s="90"/>
      <c r="G84" s="90"/>
      <c r="H84" s="90"/>
      <c r="I84" s="87"/>
      <c r="J84" s="88"/>
      <c r="K84" s="304">
        <v>0.05</v>
      </c>
      <c r="L84" s="858">
        <f>N78*K84</f>
        <v>137.4213942763399</v>
      </c>
      <c r="M84" s="859"/>
      <c r="N84" s="51"/>
    </row>
    <row r="85" spans="1:14" ht="15.75" thickBot="1">
      <c r="B85" s="91" t="s">
        <v>974</v>
      </c>
      <c r="C85" s="92"/>
      <c r="D85" s="92"/>
      <c r="E85" s="92"/>
      <c r="F85" s="92"/>
      <c r="G85" s="92"/>
      <c r="H85" s="92"/>
      <c r="I85" s="93"/>
      <c r="J85" s="94"/>
      <c r="K85" s="305">
        <v>0.05</v>
      </c>
      <c r="L85" s="860">
        <f>N78*K85</f>
        <v>137.4213942763399</v>
      </c>
      <c r="M85" s="861"/>
      <c r="N85" s="51"/>
    </row>
    <row r="86" spans="1:14" ht="15.75" thickBot="1">
      <c r="B86" s="824" t="s">
        <v>953</v>
      </c>
      <c r="C86" s="825"/>
      <c r="D86" s="825"/>
      <c r="E86" s="825"/>
      <c r="F86" s="825"/>
      <c r="G86" s="825"/>
      <c r="H86" s="825"/>
      <c r="I86" s="825"/>
      <c r="J86" s="825"/>
      <c r="K86" s="825"/>
      <c r="L86" s="825"/>
      <c r="M86" s="826"/>
      <c r="N86" s="52">
        <f>L83+L84+L85</f>
        <v>824.52836565803943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3572.9562511848376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2499.9409890142138</v>
      </c>
      <c r="N48" s="272">
        <f>K48*M48</f>
        <v>2499.9409890142138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2499.9409890142138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2499.9409890142138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499.98819780284276</v>
      </c>
      <c r="M83" s="859"/>
      <c r="N83" s="51"/>
    </row>
    <row r="84" spans="1:14">
      <c r="B84" s="89" t="s">
        <v>973</v>
      </c>
      <c r="C84" s="90"/>
      <c r="D84" s="90"/>
      <c r="E84" s="90"/>
      <c r="F84" s="90"/>
      <c r="G84" s="90"/>
      <c r="H84" s="90"/>
      <c r="I84" s="87"/>
      <c r="J84" s="88"/>
      <c r="K84" s="304">
        <v>0.05</v>
      </c>
      <c r="L84" s="858">
        <f>N78*K84</f>
        <v>124.99704945071069</v>
      </c>
      <c r="M84" s="859"/>
      <c r="N84" s="51"/>
    </row>
    <row r="85" spans="1:14" ht="15.75" thickBot="1">
      <c r="B85" s="91" t="s">
        <v>974</v>
      </c>
      <c r="C85" s="92"/>
      <c r="D85" s="92"/>
      <c r="E85" s="92"/>
      <c r="F85" s="92"/>
      <c r="G85" s="92"/>
      <c r="H85" s="92"/>
      <c r="I85" s="93"/>
      <c r="J85" s="94"/>
      <c r="K85" s="305">
        <v>0.05</v>
      </c>
      <c r="L85" s="860">
        <f>N78*K85</f>
        <v>124.99704945071069</v>
      </c>
      <c r="M85" s="861"/>
      <c r="N85" s="51"/>
    </row>
    <row r="86" spans="1:14" ht="15.75" thickBot="1">
      <c r="B86" s="824" t="s">
        <v>953</v>
      </c>
      <c r="C86" s="825"/>
      <c r="D86" s="825"/>
      <c r="E86" s="825"/>
      <c r="F86" s="825"/>
      <c r="G86" s="825"/>
      <c r="H86" s="825"/>
      <c r="I86" s="825"/>
      <c r="J86" s="825"/>
      <c r="K86" s="825"/>
      <c r="L86" s="825"/>
      <c r="M86" s="826"/>
      <c r="N86" s="52">
        <f>L83+L84+L85</f>
        <v>749.98229670426417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3249.9232857184779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2526.807341756411</v>
      </c>
      <c r="N48" s="272">
        <f>K48*M48</f>
        <v>2526.807341756411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2526.807341756411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2526.807341756411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505.36146835128221</v>
      </c>
      <c r="M83" s="859"/>
      <c r="N83" s="51"/>
    </row>
    <row r="84" spans="1:14">
      <c r="B84" s="89" t="s">
        <v>973</v>
      </c>
      <c r="C84" s="90"/>
      <c r="D84" s="90"/>
      <c r="E84" s="90"/>
      <c r="F84" s="90"/>
      <c r="G84" s="90"/>
      <c r="H84" s="90"/>
      <c r="I84" s="87"/>
      <c r="J84" s="88"/>
      <c r="K84" s="304">
        <v>0.05</v>
      </c>
      <c r="L84" s="858">
        <f>N78*K84</f>
        <v>126.34036708782055</v>
      </c>
      <c r="M84" s="859"/>
      <c r="N84" s="51"/>
    </row>
    <row r="85" spans="1:14" ht="15.75" thickBot="1">
      <c r="B85" s="91" t="s">
        <v>974</v>
      </c>
      <c r="C85" s="92"/>
      <c r="D85" s="92"/>
      <c r="E85" s="92"/>
      <c r="F85" s="92"/>
      <c r="G85" s="92"/>
      <c r="H85" s="92"/>
      <c r="I85" s="93"/>
      <c r="J85" s="94"/>
      <c r="K85" s="305">
        <v>0.05</v>
      </c>
      <c r="L85" s="860">
        <f>N78*K85</f>
        <v>126.34036708782055</v>
      </c>
      <c r="M85" s="861"/>
      <c r="N85" s="51"/>
    </row>
    <row r="86" spans="1:14" ht="15.75" thickBot="1">
      <c r="B86" s="824" t="s">
        <v>953</v>
      </c>
      <c r="C86" s="825"/>
      <c r="D86" s="825"/>
      <c r="E86" s="825"/>
      <c r="F86" s="825"/>
      <c r="G86" s="825"/>
      <c r="H86" s="825"/>
      <c r="I86" s="825"/>
      <c r="J86" s="825"/>
      <c r="K86" s="825"/>
      <c r="L86" s="825"/>
      <c r="M86" s="826"/>
      <c r="N86" s="52">
        <f>L83+L84+L85</f>
        <v>758.04220252692335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3284.8495442833346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2526.807341756411</v>
      </c>
      <c r="N48" s="272">
        <f>K48*M48</f>
        <v>2526.807341756411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2526.807341756411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2526.807341756411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505.36146835128221</v>
      </c>
      <c r="M83" s="859"/>
      <c r="N83" s="51"/>
    </row>
    <row r="84" spans="1:14">
      <c r="B84" s="89" t="s">
        <v>973</v>
      </c>
      <c r="C84" s="90"/>
      <c r="D84" s="90"/>
      <c r="E84" s="90"/>
      <c r="F84" s="90"/>
      <c r="G84" s="90"/>
      <c r="H84" s="90"/>
      <c r="I84" s="87"/>
      <c r="J84" s="88"/>
      <c r="K84" s="304">
        <v>0.05</v>
      </c>
      <c r="L84" s="858">
        <f>N78*K84</f>
        <v>126.34036708782055</v>
      </c>
      <c r="M84" s="859"/>
      <c r="N84" s="51"/>
    </row>
    <row r="85" spans="1:14" ht="15.75" thickBot="1">
      <c r="B85" s="91" t="s">
        <v>974</v>
      </c>
      <c r="C85" s="92"/>
      <c r="D85" s="92"/>
      <c r="E85" s="92"/>
      <c r="F85" s="92"/>
      <c r="G85" s="92"/>
      <c r="H85" s="92"/>
      <c r="I85" s="93"/>
      <c r="J85" s="94"/>
      <c r="K85" s="305">
        <v>0.05</v>
      </c>
      <c r="L85" s="860">
        <f>N78*K85</f>
        <v>126.34036708782055</v>
      </c>
      <c r="M85" s="861"/>
      <c r="N85" s="51"/>
    </row>
    <row r="86" spans="1:14" ht="15.75" thickBot="1">
      <c r="B86" s="824" t="s">
        <v>953</v>
      </c>
      <c r="C86" s="825"/>
      <c r="D86" s="825"/>
      <c r="E86" s="825"/>
      <c r="F86" s="825"/>
      <c r="G86" s="825"/>
      <c r="H86" s="825"/>
      <c r="I86" s="825"/>
      <c r="J86" s="825"/>
      <c r="K86" s="825"/>
      <c r="L86" s="825"/>
      <c r="M86" s="826"/>
      <c r="N86" s="52">
        <f>L83+L84+L85</f>
        <v>758.04220252692335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3284.8495442833346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2553.7619696576189</v>
      </c>
      <c r="N48" s="272">
        <f>K48*M48</f>
        <v>2553.7619696576189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2553.7619696576189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2553.7619696576189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510.75239393152378</v>
      </c>
      <c r="M83" s="859"/>
      <c r="N83" s="51"/>
    </row>
    <row r="84" spans="1:14">
      <c r="B84" s="89" t="s">
        <v>973</v>
      </c>
      <c r="C84" s="90"/>
      <c r="D84" s="90"/>
      <c r="E84" s="90"/>
      <c r="F84" s="90"/>
      <c r="G84" s="90"/>
      <c r="H84" s="90"/>
      <c r="I84" s="87"/>
      <c r="J84" s="88"/>
      <c r="K84" s="304">
        <v>0.05</v>
      </c>
      <c r="L84" s="858">
        <f>N78*K84</f>
        <v>127.68809848288095</v>
      </c>
      <c r="M84" s="859"/>
      <c r="N84" s="51"/>
    </row>
    <row r="85" spans="1:14" ht="15.75" thickBot="1">
      <c r="B85" s="91" t="s">
        <v>974</v>
      </c>
      <c r="C85" s="92"/>
      <c r="D85" s="92"/>
      <c r="E85" s="92"/>
      <c r="F85" s="92"/>
      <c r="G85" s="92"/>
      <c r="H85" s="92"/>
      <c r="I85" s="93"/>
      <c r="J85" s="94"/>
      <c r="K85" s="305">
        <v>0.05</v>
      </c>
      <c r="L85" s="860">
        <f>N78*K85</f>
        <v>127.68809848288095</v>
      </c>
      <c r="M85" s="861"/>
      <c r="N85" s="51"/>
    </row>
    <row r="86" spans="1:14" ht="15.75" thickBot="1">
      <c r="B86" s="824" t="s">
        <v>953</v>
      </c>
      <c r="C86" s="825"/>
      <c r="D86" s="825"/>
      <c r="E86" s="825"/>
      <c r="F86" s="825"/>
      <c r="G86" s="825"/>
      <c r="H86" s="825"/>
      <c r="I86" s="825"/>
      <c r="J86" s="825"/>
      <c r="K86" s="825"/>
      <c r="L86" s="825"/>
      <c r="M86" s="826"/>
      <c r="N86" s="52">
        <f>L83+L84+L85</f>
        <v>766.12859089728568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3319.8905605549044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2709.8554790897851</v>
      </c>
      <c r="N48" s="272">
        <f>K48*M48</f>
        <v>2709.8554790897851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2709.8554790897851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2709.8554790897851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541.97109581795701</v>
      </c>
      <c r="M83" s="859"/>
      <c r="N83" s="51"/>
    </row>
    <row r="84" spans="1:14">
      <c r="B84" s="89" t="s">
        <v>973</v>
      </c>
      <c r="C84" s="90"/>
      <c r="D84" s="90"/>
      <c r="E84" s="90"/>
      <c r="F84" s="90"/>
      <c r="G84" s="90"/>
      <c r="H84" s="90"/>
      <c r="I84" s="87"/>
      <c r="J84" s="88"/>
      <c r="K84" s="304">
        <v>0.05</v>
      </c>
      <c r="L84" s="858">
        <f>N78*K84</f>
        <v>135.49277395448925</v>
      </c>
      <c r="M84" s="859"/>
      <c r="N84" s="51"/>
    </row>
    <row r="85" spans="1:14" ht="15.75" thickBot="1">
      <c r="B85" s="91" t="s">
        <v>974</v>
      </c>
      <c r="C85" s="92"/>
      <c r="D85" s="92"/>
      <c r="E85" s="92"/>
      <c r="F85" s="92"/>
      <c r="G85" s="92"/>
      <c r="H85" s="92"/>
      <c r="I85" s="93"/>
      <c r="J85" s="94"/>
      <c r="K85" s="305">
        <v>0.05</v>
      </c>
      <c r="L85" s="860">
        <f>N78*K85</f>
        <v>135.49277395448925</v>
      </c>
      <c r="M85" s="861"/>
      <c r="N85" s="51"/>
    </row>
    <row r="86" spans="1:14" ht="15.75" thickBot="1">
      <c r="B86" s="824" t="s">
        <v>953</v>
      </c>
      <c r="C86" s="825"/>
      <c r="D86" s="825"/>
      <c r="E86" s="825"/>
      <c r="F86" s="825"/>
      <c r="G86" s="825"/>
      <c r="H86" s="825"/>
      <c r="I86" s="825"/>
      <c r="J86" s="825"/>
      <c r="K86" s="825"/>
      <c r="L86" s="825"/>
      <c r="M86" s="826"/>
      <c r="N86" s="52">
        <f>L83+L84+L85</f>
        <v>812.95664372693557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3522.8121228167206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3584.3552608483128</v>
      </c>
      <c r="N48" s="272">
        <f>K48*M48</f>
        <v>3584.3552608483128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3584.3552608483128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3584.3552608483128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716.87105216966256</v>
      </c>
      <c r="M83" s="859"/>
      <c r="N83" s="51"/>
    </row>
    <row r="84" spans="1:14">
      <c r="B84" s="89" t="s">
        <v>973</v>
      </c>
      <c r="C84" s="90"/>
      <c r="D84" s="90"/>
      <c r="E84" s="90"/>
      <c r="F84" s="90"/>
      <c r="G84" s="90"/>
      <c r="H84" s="90"/>
      <c r="I84" s="87"/>
      <c r="J84" s="88"/>
      <c r="K84" s="304">
        <v>0.05</v>
      </c>
      <c r="L84" s="858">
        <f>N78*K84</f>
        <v>179.21776304241564</v>
      </c>
      <c r="M84" s="859"/>
      <c r="N84" s="51"/>
    </row>
    <row r="85" spans="1:14" ht="15.75" thickBot="1">
      <c r="B85" s="91" t="s">
        <v>974</v>
      </c>
      <c r="C85" s="92"/>
      <c r="D85" s="92"/>
      <c r="E85" s="92"/>
      <c r="F85" s="92"/>
      <c r="G85" s="92"/>
      <c r="H85" s="92"/>
      <c r="I85" s="93"/>
      <c r="J85" s="94"/>
      <c r="K85" s="305">
        <v>0.05</v>
      </c>
      <c r="L85" s="860">
        <f>N78*K85</f>
        <v>179.21776304241564</v>
      </c>
      <c r="M85" s="861"/>
      <c r="N85" s="51"/>
    </row>
    <row r="86" spans="1:14" ht="15.75" thickBot="1">
      <c r="B86" s="824" t="s">
        <v>953</v>
      </c>
      <c r="C86" s="825"/>
      <c r="D86" s="825"/>
      <c r="E86" s="825"/>
      <c r="F86" s="825"/>
      <c r="G86" s="825"/>
      <c r="H86" s="825"/>
      <c r="I86" s="825"/>
      <c r="J86" s="825"/>
      <c r="K86" s="825"/>
      <c r="L86" s="825"/>
      <c r="M86" s="826"/>
      <c r="N86" s="52">
        <f>L83+L84+L85</f>
        <v>1075.3065782544938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4659.6618391028069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2018.3182206297452</v>
      </c>
      <c r="N48" s="272">
        <f>K48*M48</f>
        <v>2018.3182206297452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2018.3182206297452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2018.3182206297452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403.66364412594908</v>
      </c>
      <c r="M83" s="859"/>
      <c r="N83" s="51"/>
    </row>
    <row r="84" spans="1:14">
      <c r="B84" s="89" t="s">
        <v>973</v>
      </c>
      <c r="C84" s="90"/>
      <c r="D84" s="90"/>
      <c r="E84" s="90"/>
      <c r="F84" s="90"/>
      <c r="G84" s="90"/>
      <c r="H84" s="90"/>
      <c r="I84" s="87"/>
      <c r="J84" s="88"/>
      <c r="K84" s="304">
        <v>0.05</v>
      </c>
      <c r="L84" s="858">
        <f>N78*K84</f>
        <v>100.91591103148727</v>
      </c>
      <c r="M84" s="859"/>
      <c r="N84" s="51"/>
    </row>
    <row r="85" spans="1:14" ht="15.75" thickBot="1">
      <c r="B85" s="91" t="s">
        <v>974</v>
      </c>
      <c r="C85" s="92"/>
      <c r="D85" s="92"/>
      <c r="E85" s="92"/>
      <c r="F85" s="92"/>
      <c r="G85" s="92"/>
      <c r="H85" s="92"/>
      <c r="I85" s="93"/>
      <c r="J85" s="94"/>
      <c r="K85" s="305">
        <v>0.05</v>
      </c>
      <c r="L85" s="860">
        <f>N78*K85</f>
        <v>100.91591103148727</v>
      </c>
      <c r="M85" s="861"/>
      <c r="N85" s="51"/>
    </row>
    <row r="86" spans="1:14" ht="15.75" thickBot="1">
      <c r="B86" s="824" t="s">
        <v>953</v>
      </c>
      <c r="C86" s="825"/>
      <c r="D86" s="825"/>
      <c r="E86" s="825"/>
      <c r="F86" s="825"/>
      <c r="G86" s="825"/>
      <c r="H86" s="825"/>
      <c r="I86" s="825"/>
      <c r="J86" s="825"/>
      <c r="K86" s="825"/>
      <c r="L86" s="825"/>
      <c r="M86" s="826"/>
      <c r="N86" s="52">
        <f>L83+L84+L85</f>
        <v>605.49546618892361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2623.8136868186689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500</v>
      </c>
      <c r="N36" s="272">
        <f>K36/M36</f>
        <v>171.34794535401531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500</v>
      </c>
      <c r="N37" s="272">
        <f>K37/M37</f>
        <v>141.97315695240388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313.86241230641923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1034.3880880727443</v>
      </c>
      <c r="N48" s="272">
        <f>K48*M48</f>
        <v>1034.3880880727443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1034.3880880727443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4" ht="15.75" thickBot="1">
      <c r="B65" s="830" t="s">
        <v>953</v>
      </c>
      <c r="C65" s="831"/>
      <c r="D65" s="831"/>
      <c r="E65" s="831"/>
      <c r="F65" s="831"/>
      <c r="G65" s="831"/>
      <c r="H65" s="831"/>
      <c r="I65" s="831"/>
      <c r="J65" s="831"/>
      <c r="K65" s="831"/>
      <c r="L65" s="831"/>
      <c r="M65" s="832"/>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0" t="s">
        <v>963</v>
      </c>
      <c r="C69" s="851"/>
      <c r="D69" s="851"/>
      <c r="E69" s="851"/>
      <c r="F69" s="851"/>
      <c r="G69" s="851"/>
      <c r="H69" s="851"/>
      <c r="I69" s="73" t="s">
        <v>964</v>
      </c>
      <c r="J69" s="75" t="s">
        <v>1410</v>
      </c>
      <c r="K69" s="74" t="s">
        <v>966</v>
      </c>
      <c r="L69" s="852" t="s">
        <v>950</v>
      </c>
      <c r="M69" s="853"/>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1"/>
      <c r="C74" s="812"/>
      <c r="D74" s="812"/>
      <c r="E74" s="812"/>
      <c r="F74" s="812"/>
      <c r="G74" s="812"/>
      <c r="H74" s="812"/>
      <c r="I74" s="126"/>
      <c r="J74" s="126"/>
      <c r="K74" s="126"/>
      <c r="L74" s="912"/>
      <c r="M74" s="912"/>
      <c r="N74" s="45"/>
    </row>
    <row r="75" spans="1:14" ht="15.75" thickBot="1">
      <c r="B75" s="830" t="s">
        <v>953</v>
      </c>
      <c r="C75" s="831"/>
      <c r="D75" s="831"/>
      <c r="E75" s="831"/>
      <c r="F75" s="831"/>
      <c r="G75" s="831"/>
      <c r="H75" s="831"/>
      <c r="I75" s="831"/>
      <c r="J75" s="831"/>
      <c r="K75" s="831"/>
      <c r="L75" s="831"/>
      <c r="M75" s="832"/>
      <c r="N75" s="301">
        <f>SUM(N70:N74)</f>
        <v>54.131</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1402.3815003791635</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280.47630007583274</v>
      </c>
      <c r="M82" s="859"/>
      <c r="N82" s="51"/>
    </row>
    <row r="83" spans="1:14">
      <c r="B83" s="89" t="s">
        <v>973</v>
      </c>
      <c r="C83" s="90"/>
      <c r="D83" s="90"/>
      <c r="E83" s="90"/>
      <c r="F83" s="90"/>
      <c r="G83" s="90"/>
      <c r="H83" s="90"/>
      <c r="I83" s="87"/>
      <c r="J83" s="88"/>
      <c r="K83" s="304">
        <v>0.05</v>
      </c>
      <c r="L83" s="858">
        <f>N77*K83</f>
        <v>70.119075018958185</v>
      </c>
      <c r="M83" s="859"/>
      <c r="N83" s="51"/>
    </row>
    <row r="84" spans="1:14" ht="15.75" thickBot="1">
      <c r="B84" s="91" t="s">
        <v>974</v>
      </c>
      <c r="C84" s="92"/>
      <c r="D84" s="92"/>
      <c r="E84" s="92"/>
      <c r="F84" s="92"/>
      <c r="G84" s="92"/>
      <c r="H84" s="92"/>
      <c r="I84" s="93"/>
      <c r="J84" s="94"/>
      <c r="K84" s="305">
        <v>0.05</v>
      </c>
      <c r="L84" s="860">
        <f>N77*K84</f>
        <v>70.119075018958185</v>
      </c>
      <c r="M84" s="861"/>
      <c r="N84" s="51"/>
    </row>
    <row r="85" spans="1:14" ht="15.75" thickBot="1">
      <c r="B85" s="824" t="s">
        <v>953</v>
      </c>
      <c r="C85" s="825"/>
      <c r="D85" s="825"/>
      <c r="E85" s="825"/>
      <c r="F85" s="825"/>
      <c r="G85" s="825"/>
      <c r="H85" s="825"/>
      <c r="I85" s="825"/>
      <c r="J85" s="825"/>
      <c r="K85" s="825"/>
      <c r="L85" s="825"/>
      <c r="M85" s="826"/>
      <c r="N85" s="52">
        <f>L82+L83+L84</f>
        <v>420.71445011374914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1823.0959504929126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500</v>
      </c>
      <c r="N36" s="272">
        <f>K36/M36</f>
        <v>171.34794535401531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500</v>
      </c>
      <c r="N37" s="272">
        <f>K37/M37</f>
        <v>141.97315695240388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313.86241230641923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1177.1643575051762</v>
      </c>
      <c r="N48" s="272">
        <f>K48*M48</f>
        <v>1177.1643575051762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1177.1643575051762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1545.1577698115955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309.03155396231909</v>
      </c>
      <c r="M83" s="859"/>
      <c r="N83" s="51"/>
    </row>
    <row r="84" spans="1:14">
      <c r="B84" s="89" t="s">
        <v>973</v>
      </c>
      <c r="C84" s="90"/>
      <c r="D84" s="90"/>
      <c r="E84" s="90"/>
      <c r="F84" s="90"/>
      <c r="G84" s="90"/>
      <c r="H84" s="90"/>
      <c r="I84" s="87"/>
      <c r="J84" s="88"/>
      <c r="K84" s="304">
        <v>0.05</v>
      </c>
      <c r="L84" s="858">
        <f>N78*K84</f>
        <v>77.257888490579774</v>
      </c>
      <c r="M84" s="859"/>
      <c r="N84" s="51"/>
    </row>
    <row r="85" spans="1:14" ht="15.75" thickBot="1">
      <c r="B85" s="91" t="s">
        <v>974</v>
      </c>
      <c r="C85" s="92"/>
      <c r="D85" s="92"/>
      <c r="E85" s="92"/>
      <c r="F85" s="92"/>
      <c r="G85" s="92"/>
      <c r="H85" s="92"/>
      <c r="I85" s="93"/>
      <c r="J85" s="94"/>
      <c r="K85" s="305">
        <v>0.05</v>
      </c>
      <c r="L85" s="860">
        <f>N78*K85</f>
        <v>77.257888490579774</v>
      </c>
      <c r="M85" s="861"/>
      <c r="N85" s="51"/>
    </row>
    <row r="86" spans="1:14" ht="15.75" thickBot="1">
      <c r="B86" s="824" t="s">
        <v>953</v>
      </c>
      <c r="C86" s="825"/>
      <c r="D86" s="825"/>
      <c r="E86" s="825"/>
      <c r="F86" s="825"/>
      <c r="G86" s="825"/>
      <c r="H86" s="825"/>
      <c r="I86" s="825"/>
      <c r="J86" s="825"/>
      <c r="K86" s="825"/>
      <c r="L86" s="825"/>
      <c r="M86" s="826"/>
      <c r="N86" s="52">
        <f>L83+L84+L85</f>
        <v>463.54733094347864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2008.705100755074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500</v>
      </c>
      <c r="N36" s="272">
        <f>K36/M36</f>
        <v>171.34794535401531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500</v>
      </c>
      <c r="N37" s="272">
        <f>K37/M37</f>
        <v>141.97315695240388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313.86241230641923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9417.3148600414097</v>
      </c>
      <c r="N48" s="272">
        <f>K48*M48</f>
        <v>2825.1944580124227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2825.1944580124227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3193.1878703188418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638.6375740637684</v>
      </c>
      <c r="M83" s="859"/>
      <c r="N83" s="51"/>
    </row>
    <row r="84" spans="1:14">
      <c r="B84" s="89" t="s">
        <v>973</v>
      </c>
      <c r="C84" s="90"/>
      <c r="D84" s="90"/>
      <c r="E84" s="90"/>
      <c r="F84" s="90"/>
      <c r="G84" s="90"/>
      <c r="H84" s="90"/>
      <c r="I84" s="87"/>
      <c r="J84" s="88"/>
      <c r="K84" s="304">
        <v>0.05</v>
      </c>
      <c r="L84" s="858">
        <f>N78*K84</f>
        <v>159.6593935159421</v>
      </c>
      <c r="M84" s="859"/>
      <c r="N84" s="51"/>
    </row>
    <row r="85" spans="1:14" ht="15.75" thickBot="1">
      <c r="B85" s="91" t="s">
        <v>974</v>
      </c>
      <c r="C85" s="92"/>
      <c r="D85" s="92"/>
      <c r="E85" s="92"/>
      <c r="F85" s="92"/>
      <c r="G85" s="92"/>
      <c r="H85" s="92"/>
      <c r="I85" s="93"/>
      <c r="J85" s="94"/>
      <c r="K85" s="305">
        <v>0.05</v>
      </c>
      <c r="L85" s="860">
        <f>N78*K85</f>
        <v>159.6593935159421</v>
      </c>
      <c r="M85" s="861"/>
      <c r="N85" s="51"/>
    </row>
    <row r="86" spans="1:14" ht="15.75" thickBot="1">
      <c r="B86" s="824" t="s">
        <v>953</v>
      </c>
      <c r="C86" s="825"/>
      <c r="D86" s="825"/>
      <c r="E86" s="825"/>
      <c r="F86" s="825"/>
      <c r="G86" s="825"/>
      <c r="H86" s="825"/>
      <c r="I86" s="825"/>
      <c r="J86" s="825"/>
      <c r="K86" s="825"/>
      <c r="L86" s="825"/>
      <c r="M86" s="826"/>
      <c r="N86" s="52">
        <f>L83+L84+L85</f>
        <v>957.95636109565271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4151.1442314144942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85673.972677007652</v>
      </c>
      <c r="L36" s="270"/>
      <c r="M36" s="271">
        <v>500</v>
      </c>
      <c r="N36" s="272">
        <f>K36/M36</f>
        <v>171.34794535401531</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70986.578476201947</v>
      </c>
      <c r="L37" s="270"/>
      <c r="M37" s="271">
        <v>500</v>
      </c>
      <c r="N37" s="272">
        <f>K37/M37</f>
        <v>141.97315695240388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313.86241230641923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1177.1643575051762</v>
      </c>
      <c r="N48" s="272">
        <f>K48*M48</f>
        <v>529.72396087732932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529.72396087732932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897.71737318374846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179.54347463674969</v>
      </c>
      <c r="M83" s="859"/>
      <c r="N83" s="51"/>
    </row>
    <row r="84" spans="1:14">
      <c r="B84" s="89" t="s">
        <v>973</v>
      </c>
      <c r="C84" s="90"/>
      <c r="D84" s="90"/>
      <c r="E84" s="90"/>
      <c r="F84" s="90"/>
      <c r="G84" s="90"/>
      <c r="H84" s="90"/>
      <c r="I84" s="87"/>
      <c r="J84" s="88"/>
      <c r="K84" s="304">
        <v>0.05</v>
      </c>
      <c r="L84" s="858">
        <f>N78*K84</f>
        <v>44.885868659187423</v>
      </c>
      <c r="M84" s="859"/>
      <c r="N84" s="51"/>
    </row>
    <row r="85" spans="1:14" ht="15.75" thickBot="1">
      <c r="B85" s="91" t="s">
        <v>974</v>
      </c>
      <c r="C85" s="92"/>
      <c r="D85" s="92"/>
      <c r="E85" s="92"/>
      <c r="F85" s="92"/>
      <c r="G85" s="92"/>
      <c r="H85" s="92"/>
      <c r="I85" s="93"/>
      <c r="J85" s="94"/>
      <c r="K85" s="305">
        <v>0.05</v>
      </c>
      <c r="L85" s="860">
        <f>N78*K85</f>
        <v>44.885868659187423</v>
      </c>
      <c r="M85" s="861"/>
      <c r="N85" s="51"/>
    </row>
    <row r="86" spans="1:14" ht="15.75" thickBot="1">
      <c r="B86" s="824" t="s">
        <v>953</v>
      </c>
      <c r="C86" s="825"/>
      <c r="D86" s="825"/>
      <c r="E86" s="825"/>
      <c r="F86" s="825"/>
      <c r="G86" s="825"/>
      <c r="H86" s="825"/>
      <c r="I86" s="825"/>
      <c r="J86" s="825"/>
      <c r="K86" s="825"/>
      <c r="L86" s="825"/>
      <c r="M86" s="826"/>
      <c r="N86" s="52">
        <f>L83+L84+L85</f>
        <v>269.31521195512454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1167.0325851388729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500</v>
      </c>
      <c r="N36" s="272">
        <f>K36/M36</f>
        <v>171.34794535401531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500</v>
      </c>
      <c r="N37" s="272">
        <f>K37/M37</f>
        <v>141.97315695240388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313.86241230641923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1955.2457762350655</v>
      </c>
      <c r="N48" s="272">
        <f>K48*M48</f>
        <v>879.86059930577949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879.86059930577949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1247.8540116121987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249.57080232243976</v>
      </c>
      <c r="M83" s="859"/>
      <c r="N83" s="51"/>
    </row>
    <row r="84" spans="1:14">
      <c r="B84" s="89" t="s">
        <v>973</v>
      </c>
      <c r="C84" s="90"/>
      <c r="D84" s="90"/>
      <c r="E84" s="90"/>
      <c r="F84" s="90"/>
      <c r="G84" s="90"/>
      <c r="H84" s="90"/>
      <c r="I84" s="87"/>
      <c r="J84" s="88"/>
      <c r="K84" s="304">
        <v>0.05</v>
      </c>
      <c r="L84" s="858">
        <f>N78*K84</f>
        <v>62.39270058060994</v>
      </c>
      <c r="M84" s="859"/>
      <c r="N84" s="51"/>
    </row>
    <row r="85" spans="1:14" ht="15.75" thickBot="1">
      <c r="B85" s="91" t="s">
        <v>974</v>
      </c>
      <c r="C85" s="92"/>
      <c r="D85" s="92"/>
      <c r="E85" s="92"/>
      <c r="F85" s="92"/>
      <c r="G85" s="92"/>
      <c r="H85" s="92"/>
      <c r="I85" s="93"/>
      <c r="J85" s="94"/>
      <c r="K85" s="305">
        <v>0.05</v>
      </c>
      <c r="L85" s="860">
        <f>N78*K85</f>
        <v>62.39270058060994</v>
      </c>
      <c r="M85" s="861"/>
      <c r="N85" s="51"/>
    </row>
    <row r="86" spans="1:14" ht="15.75" thickBot="1">
      <c r="B86" s="824" t="s">
        <v>953</v>
      </c>
      <c r="C86" s="825"/>
      <c r="D86" s="825"/>
      <c r="E86" s="825"/>
      <c r="F86" s="825"/>
      <c r="G86" s="825"/>
      <c r="H86" s="825"/>
      <c r="I86" s="825"/>
      <c r="J86" s="825"/>
      <c r="K86" s="825"/>
      <c r="L86" s="825"/>
      <c r="M86" s="826"/>
      <c r="N86" s="52">
        <f>L83+L84+L85</f>
        <v>374.35620348365961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1622.2102150958583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500</v>
      </c>
      <c r="N36" s="272">
        <f>K36/M36</f>
        <v>171.34794535401531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500</v>
      </c>
      <c r="N37" s="272">
        <f>K37/M37</f>
        <v>141.97315695240388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313.86241230641923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1702.9559986563474</v>
      </c>
      <c r="N48" s="272">
        <f>K48*M48</f>
        <v>766.33019939535632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766.33019939535632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1134.3236117017757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226.86472234035514</v>
      </c>
      <c r="M83" s="859"/>
      <c r="N83" s="51"/>
    </row>
    <row r="84" spans="1:14">
      <c r="B84" s="89" t="s">
        <v>973</v>
      </c>
      <c r="C84" s="90"/>
      <c r="D84" s="90"/>
      <c r="E84" s="90"/>
      <c r="F84" s="90"/>
      <c r="G84" s="90"/>
      <c r="H84" s="90"/>
      <c r="I84" s="87"/>
      <c r="J84" s="88"/>
      <c r="K84" s="304">
        <v>0.05</v>
      </c>
      <c r="L84" s="858">
        <f>N78*K84</f>
        <v>56.716180585088786</v>
      </c>
      <c r="M84" s="859"/>
      <c r="N84" s="51"/>
    </row>
    <row r="85" spans="1:14" ht="15.75" thickBot="1">
      <c r="B85" s="91" t="s">
        <v>974</v>
      </c>
      <c r="C85" s="92"/>
      <c r="D85" s="92"/>
      <c r="E85" s="92"/>
      <c r="F85" s="92"/>
      <c r="G85" s="92"/>
      <c r="H85" s="92"/>
      <c r="I85" s="93"/>
      <c r="J85" s="94"/>
      <c r="K85" s="305">
        <v>0.05</v>
      </c>
      <c r="L85" s="860">
        <f>N78*K85</f>
        <v>56.716180585088786</v>
      </c>
      <c r="M85" s="861"/>
      <c r="N85" s="51"/>
    </row>
    <row r="86" spans="1:14" ht="15.75" thickBot="1">
      <c r="B86" s="824" t="s">
        <v>953</v>
      </c>
      <c r="C86" s="825"/>
      <c r="D86" s="825"/>
      <c r="E86" s="825"/>
      <c r="F86" s="825"/>
      <c r="G86" s="825"/>
      <c r="H86" s="825"/>
      <c r="I86" s="825"/>
      <c r="J86" s="825"/>
      <c r="K86" s="825"/>
      <c r="L86" s="825"/>
      <c r="M86" s="826"/>
      <c r="N86" s="52">
        <f>L83+L84+L85</f>
        <v>340.29708351053273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1474.6206952123084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500</v>
      </c>
      <c r="N36" s="272">
        <f>K36/M36</f>
        <v>171.34794535401531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500</v>
      </c>
      <c r="N37" s="272">
        <f>K37/M37</f>
        <v>141.97315695240388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313.86241230641923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2081.3906650244248</v>
      </c>
      <c r="N48" s="272">
        <f>K48*M48</f>
        <v>936.62579926099124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936.62579926099124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1304.6192115674105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260.92384231348211</v>
      </c>
      <c r="M83" s="859"/>
      <c r="N83" s="51"/>
    </row>
    <row r="84" spans="1:14">
      <c r="B84" s="89" t="s">
        <v>973</v>
      </c>
      <c r="C84" s="90"/>
      <c r="D84" s="90"/>
      <c r="E84" s="90"/>
      <c r="F84" s="90"/>
      <c r="G84" s="90"/>
      <c r="H84" s="90"/>
      <c r="I84" s="87"/>
      <c r="J84" s="88"/>
      <c r="K84" s="304">
        <v>0.05</v>
      </c>
      <c r="L84" s="858">
        <f>N78*K84</f>
        <v>65.230960578370528</v>
      </c>
      <c r="M84" s="859"/>
      <c r="N84" s="51"/>
    </row>
    <row r="85" spans="1:14" ht="15.75" thickBot="1">
      <c r="B85" s="91" t="s">
        <v>974</v>
      </c>
      <c r="C85" s="92"/>
      <c r="D85" s="92"/>
      <c r="E85" s="92"/>
      <c r="F85" s="92"/>
      <c r="G85" s="92"/>
      <c r="H85" s="92"/>
      <c r="I85" s="93"/>
      <c r="J85" s="94"/>
      <c r="K85" s="305">
        <v>0.05</v>
      </c>
      <c r="L85" s="860">
        <f>N78*K85</f>
        <v>65.230960578370528</v>
      </c>
      <c r="M85" s="861"/>
      <c r="N85" s="51"/>
    </row>
    <row r="86" spans="1:14" ht="15.75" thickBot="1">
      <c r="B86" s="824" t="s">
        <v>953</v>
      </c>
      <c r="C86" s="825"/>
      <c r="D86" s="825"/>
      <c r="E86" s="825"/>
      <c r="F86" s="825"/>
      <c r="G86" s="825"/>
      <c r="H86" s="825"/>
      <c r="I86" s="825"/>
      <c r="J86" s="825"/>
      <c r="K86" s="825"/>
      <c r="L86" s="825"/>
      <c r="M86" s="826"/>
      <c r="N86" s="52">
        <f>L83+L84+L85</f>
        <v>391.38576347022314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1696.0049750376336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400</v>
      </c>
      <c r="N36" s="272">
        <f>K36/M36</f>
        <v>214.18493169251914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400</v>
      </c>
      <c r="N37" s="272">
        <f>K37/M37</f>
        <v>305.97580224535704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71">
        <v>400</v>
      </c>
      <c r="N38" s="272">
        <f>K38/M38</f>
        <v>177.46644619050485</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67927.060897847288</v>
      </c>
      <c r="L39" s="841">
        <v>400</v>
      </c>
      <c r="M39" s="842"/>
      <c r="N39" s="272">
        <f>K39/L39</f>
        <v>169.81765224461822</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868.4548643842943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1955.2457762350655</v>
      </c>
      <c r="N48" s="272">
        <f>K48*M48</f>
        <v>3578.0997705101699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71099.883507029648</v>
      </c>
      <c r="N49" s="272">
        <f>K49*M49</f>
        <v>1350.8977866335633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4928.9975571437335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1300.8769506995866</v>
      </c>
      <c r="M58" s="829"/>
      <c r="N58" s="287">
        <f>K58*L58</f>
        <v>24.716662063292144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24.716662063292144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5923.172284720823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1184.6344569441646</v>
      </c>
      <c r="M82" s="859"/>
      <c r="N82" s="51"/>
    </row>
    <row r="83" spans="1:14">
      <c r="B83" s="89" t="s">
        <v>973</v>
      </c>
      <c r="C83" s="90"/>
      <c r="D83" s="90"/>
      <c r="E83" s="90"/>
      <c r="F83" s="90"/>
      <c r="G83" s="90"/>
      <c r="H83" s="90"/>
      <c r="I83" s="87"/>
      <c r="J83" s="88"/>
      <c r="K83" s="304">
        <v>0.05</v>
      </c>
      <c r="L83" s="858">
        <f>N77*K83</f>
        <v>296.15861423604116</v>
      </c>
      <c r="M83" s="859"/>
      <c r="N83" s="51"/>
    </row>
    <row r="84" spans="1:14" ht="15.75" thickBot="1">
      <c r="B84" s="91" t="s">
        <v>974</v>
      </c>
      <c r="C84" s="92"/>
      <c r="D84" s="92"/>
      <c r="E84" s="92"/>
      <c r="F84" s="92"/>
      <c r="G84" s="92"/>
      <c r="H84" s="92"/>
      <c r="I84" s="93"/>
      <c r="J84" s="94"/>
      <c r="K84" s="305">
        <v>0.05</v>
      </c>
      <c r="L84" s="860">
        <f>N77*K84</f>
        <v>296.15861423604116</v>
      </c>
      <c r="M84" s="861"/>
      <c r="N84" s="51"/>
    </row>
    <row r="85" spans="1:14" ht="15.75" thickBot="1">
      <c r="B85" s="824" t="s">
        <v>953</v>
      </c>
      <c r="C85" s="825"/>
      <c r="D85" s="825"/>
      <c r="E85" s="825"/>
      <c r="F85" s="825"/>
      <c r="G85" s="825"/>
      <c r="H85" s="825"/>
      <c r="I85" s="825"/>
      <c r="J85" s="825"/>
      <c r="K85" s="825"/>
      <c r="L85" s="825"/>
      <c r="M85" s="826"/>
      <c r="N85" s="52">
        <f>L82+L83+L84</f>
        <v>1776.9516854162468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7700.1239701370696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400</v>
      </c>
      <c r="N36" s="272">
        <f>K36/M36</f>
        <v>214.18493169251914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400</v>
      </c>
      <c r="N37" s="272">
        <f>K37/M37</f>
        <v>305.97580224535704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71">
        <v>400</v>
      </c>
      <c r="N38" s="272">
        <f>K38/M38</f>
        <v>177.46644619050485</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67927.060897847288</v>
      </c>
      <c r="L39" s="841">
        <v>400</v>
      </c>
      <c r="M39" s="842"/>
      <c r="N39" s="272">
        <f>K39/L39</f>
        <v>169.81765224461822</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868.4548643842943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1955.2457762350655</v>
      </c>
      <c r="N48" s="272">
        <f>K48*M48</f>
        <v>2932.868664352598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71099.883507029648</v>
      </c>
      <c r="N49" s="272">
        <f>K49*M49</f>
        <v>924.29848559138543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3857.1671499439835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1300.8769506995866</v>
      </c>
      <c r="M58" s="829"/>
      <c r="N58" s="287">
        <f>K58*L58</f>
        <v>16.911400359094625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16.911400359094625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4843.5366158168754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968.70732316337512</v>
      </c>
      <c r="M83" s="859"/>
      <c r="N83" s="51"/>
    </row>
    <row r="84" spans="1:14">
      <c r="B84" s="89" t="s">
        <v>973</v>
      </c>
      <c r="C84" s="90"/>
      <c r="D84" s="90"/>
      <c r="E84" s="90"/>
      <c r="F84" s="90"/>
      <c r="G84" s="90"/>
      <c r="H84" s="90"/>
      <c r="I84" s="87"/>
      <c r="J84" s="88"/>
      <c r="K84" s="304">
        <v>0.05</v>
      </c>
      <c r="L84" s="858">
        <f>N78*K84</f>
        <v>242.17683079084378</v>
      </c>
      <c r="M84" s="859"/>
      <c r="N84" s="51"/>
    </row>
    <row r="85" spans="1:14" ht="15.75" thickBot="1">
      <c r="B85" s="91" t="s">
        <v>974</v>
      </c>
      <c r="C85" s="92"/>
      <c r="D85" s="92"/>
      <c r="E85" s="92"/>
      <c r="F85" s="92"/>
      <c r="G85" s="92"/>
      <c r="H85" s="92"/>
      <c r="I85" s="93"/>
      <c r="J85" s="94"/>
      <c r="K85" s="305">
        <v>0.05</v>
      </c>
      <c r="L85" s="860">
        <f>N78*K85</f>
        <v>242.17683079084378</v>
      </c>
      <c r="M85" s="861"/>
      <c r="N85" s="51"/>
    </row>
    <row r="86" spans="1:14" ht="15.75" thickBot="1">
      <c r="B86" s="824" t="s">
        <v>953</v>
      </c>
      <c r="C86" s="825"/>
      <c r="D86" s="825"/>
      <c r="E86" s="825"/>
      <c r="F86" s="825"/>
      <c r="G86" s="825"/>
      <c r="H86" s="825"/>
      <c r="I86" s="825"/>
      <c r="J86" s="825"/>
      <c r="K86" s="825"/>
      <c r="L86" s="825"/>
      <c r="M86" s="826"/>
      <c r="N86" s="52">
        <f>L83+L84+L85</f>
        <v>1453.0609847450626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6296.5976005619377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400</v>
      </c>
      <c r="N36" s="272">
        <f>K36/M36</f>
        <v>214.18493169251914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400</v>
      </c>
      <c r="N37" s="272">
        <f>K37/M37</f>
        <v>305.97580224535704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71">
        <v>400</v>
      </c>
      <c r="N38" s="272">
        <f>K38/M38</f>
        <v>177.46644619050485</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67927.060897847288</v>
      </c>
      <c r="L39" s="841">
        <v>400</v>
      </c>
      <c r="M39" s="842"/>
      <c r="N39" s="272">
        <f>K39/L39</f>
        <v>169.81765224461822</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868.4548643842943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1955.2457762350655</v>
      </c>
      <c r="N48" s="272">
        <f>K48*M48</f>
        <v>3578.0997705101699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71099.883507029648</v>
      </c>
      <c r="N49" s="272">
        <f>K49*M49</f>
        <v>1350.8977866335633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4928.9975571437335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1300.8769506995866</v>
      </c>
      <c r="M58" s="829"/>
      <c r="N58" s="287">
        <f>K58*L58</f>
        <v>24.716662063292144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24.716662063292144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5923.172284720823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1184.6344569441646</v>
      </c>
      <c r="M83" s="859"/>
      <c r="N83" s="51"/>
    </row>
    <row r="84" spans="1:14">
      <c r="B84" s="89" t="s">
        <v>973</v>
      </c>
      <c r="C84" s="90"/>
      <c r="D84" s="90"/>
      <c r="E84" s="90"/>
      <c r="F84" s="90"/>
      <c r="G84" s="90"/>
      <c r="H84" s="90"/>
      <c r="I84" s="87"/>
      <c r="J84" s="88"/>
      <c r="K84" s="304">
        <v>0.05</v>
      </c>
      <c r="L84" s="858">
        <f>N78*K84</f>
        <v>296.15861423604116</v>
      </c>
      <c r="M84" s="859"/>
      <c r="N84" s="51"/>
    </row>
    <row r="85" spans="1:14" ht="15.75" thickBot="1">
      <c r="B85" s="91" t="s">
        <v>974</v>
      </c>
      <c r="C85" s="92"/>
      <c r="D85" s="92"/>
      <c r="E85" s="92"/>
      <c r="F85" s="92"/>
      <c r="G85" s="92"/>
      <c r="H85" s="92"/>
      <c r="I85" s="93"/>
      <c r="J85" s="94"/>
      <c r="K85" s="305">
        <v>0.05</v>
      </c>
      <c r="L85" s="860">
        <f>N78*K85</f>
        <v>296.15861423604116</v>
      </c>
      <c r="M85" s="861"/>
      <c r="N85" s="51"/>
    </row>
    <row r="86" spans="1:14" ht="15.75" thickBot="1">
      <c r="B86" s="824" t="s">
        <v>953</v>
      </c>
      <c r="C86" s="825"/>
      <c r="D86" s="825"/>
      <c r="E86" s="825"/>
      <c r="F86" s="825"/>
      <c r="G86" s="825"/>
      <c r="H86" s="825"/>
      <c r="I86" s="825"/>
      <c r="J86" s="825"/>
      <c r="K86" s="825"/>
      <c r="L86" s="825"/>
      <c r="M86" s="826"/>
      <c r="N86" s="52">
        <f>L83+L84+L85</f>
        <v>1776.9516854162468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7700.1239701370696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400</v>
      </c>
      <c r="N36" s="272">
        <f>K36/M36</f>
        <v>214.18493169251914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400</v>
      </c>
      <c r="N37" s="272">
        <f>K37/M37</f>
        <v>305.97580224535704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71">
        <v>400</v>
      </c>
      <c r="N38" s="272">
        <f>K38/M38</f>
        <v>177.46644619050485</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67927.060897847288</v>
      </c>
      <c r="L39" s="841">
        <v>400</v>
      </c>
      <c r="M39" s="842"/>
      <c r="N39" s="272">
        <f>K39/L39</f>
        <v>169.81765224461822</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868.4548643842943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71099.883507029648</v>
      </c>
      <c r="N48" s="272">
        <f>K48*M48</f>
        <v>924.29848559138543</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1955.2457762350655</v>
      </c>
      <c r="N49" s="272">
        <f>K49*M49</f>
        <v>2932.868664352598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3857.1671499439835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1300.8769506995866</v>
      </c>
      <c r="M58" s="829"/>
      <c r="N58" s="287">
        <f>K58*L58</f>
        <v>16.911400359094625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16.911400359094625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4843.5366158168754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968.70732316337512</v>
      </c>
      <c r="M83" s="859"/>
      <c r="N83" s="51"/>
    </row>
    <row r="84" spans="1:14">
      <c r="B84" s="89" t="s">
        <v>973</v>
      </c>
      <c r="C84" s="90"/>
      <c r="D84" s="90"/>
      <c r="E84" s="90"/>
      <c r="F84" s="90"/>
      <c r="G84" s="90"/>
      <c r="H84" s="90"/>
      <c r="I84" s="87"/>
      <c r="J84" s="88"/>
      <c r="K84" s="304">
        <v>0.05</v>
      </c>
      <c r="L84" s="858">
        <f>N78*K84</f>
        <v>242.17683079084378</v>
      </c>
      <c r="M84" s="859"/>
      <c r="N84" s="51"/>
    </row>
    <row r="85" spans="1:14" ht="15.75" thickBot="1">
      <c r="B85" s="91" t="s">
        <v>974</v>
      </c>
      <c r="C85" s="92"/>
      <c r="D85" s="92"/>
      <c r="E85" s="92"/>
      <c r="F85" s="92"/>
      <c r="G85" s="92"/>
      <c r="H85" s="92"/>
      <c r="I85" s="93"/>
      <c r="J85" s="94"/>
      <c r="K85" s="305">
        <v>0.05</v>
      </c>
      <c r="L85" s="860">
        <f>N78*K85</f>
        <v>242.17683079084378</v>
      </c>
      <c r="M85" s="861"/>
      <c r="N85" s="51"/>
    </row>
    <row r="86" spans="1:14" ht="15.75" thickBot="1">
      <c r="B86" s="824" t="s">
        <v>953</v>
      </c>
      <c r="C86" s="825"/>
      <c r="D86" s="825"/>
      <c r="E86" s="825"/>
      <c r="F86" s="825"/>
      <c r="G86" s="825"/>
      <c r="H86" s="825"/>
      <c r="I86" s="825"/>
      <c r="J86" s="825"/>
      <c r="K86" s="825"/>
      <c r="L86" s="825"/>
      <c r="M86" s="826"/>
      <c r="N86" s="52">
        <f>L83+L84+L85</f>
        <v>1453.0609847450626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6296.5976005619377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83">
        <v>275</v>
      </c>
      <c r="N36" s="272">
        <f>K36/M36</f>
        <v>311.54171882548235</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83">
        <f>M36</f>
        <v>275</v>
      </c>
      <c r="N37" s="272">
        <f>K37/M37</f>
        <v>445.05571235688296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83">
        <v>275</v>
      </c>
      <c r="N38" s="272">
        <f>K38/M38</f>
        <v>258.13301264073436</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67927.060897847288</v>
      </c>
      <c r="L39" s="952">
        <v>275</v>
      </c>
      <c r="M39" s="953"/>
      <c r="N39" s="272">
        <f>K39/L39</f>
        <v>247.00749417399015</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1263.2070754680644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58205.185605892395</v>
      </c>
      <c r="N48" s="272">
        <f>K48*M48</f>
        <v>1455.1296401473101</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61688.216336398713</v>
      </c>
      <c r="N49" s="272">
        <f>K49*M49</f>
        <v>801.94681237318321</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1955.2457762350655</v>
      </c>
      <c r="N50" s="272">
        <f>K50*M50</f>
        <v>8290.2420912366779</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10547.31854375717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1300.8769506995866</v>
      </c>
      <c r="M58" s="829"/>
      <c r="N58" s="287">
        <f>K58*L58</f>
        <v>49.433324126584289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49.433324126584289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12006.872690449278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2401.3745380898558</v>
      </c>
      <c r="M83" s="859"/>
      <c r="N83" s="51"/>
    </row>
    <row r="84" spans="1:14">
      <c r="B84" s="89" t="s">
        <v>973</v>
      </c>
      <c r="C84" s="90"/>
      <c r="D84" s="90"/>
      <c r="E84" s="90"/>
      <c r="F84" s="90"/>
      <c r="G84" s="90"/>
      <c r="H84" s="90"/>
      <c r="I84" s="87"/>
      <c r="J84" s="88"/>
      <c r="K84" s="304">
        <v>0.05</v>
      </c>
      <c r="L84" s="858">
        <f>N78*K84</f>
        <v>600.34363452246396</v>
      </c>
      <c r="M84" s="859"/>
      <c r="N84" s="51"/>
    </row>
    <row r="85" spans="1:14" ht="15.75" thickBot="1">
      <c r="B85" s="91" t="s">
        <v>974</v>
      </c>
      <c r="C85" s="92"/>
      <c r="D85" s="92"/>
      <c r="E85" s="92"/>
      <c r="F85" s="92"/>
      <c r="G85" s="92"/>
      <c r="H85" s="92"/>
      <c r="I85" s="93"/>
      <c r="J85" s="94"/>
      <c r="K85" s="305">
        <v>0.05</v>
      </c>
      <c r="L85" s="860">
        <f>N78*K85</f>
        <v>600.34363452246396</v>
      </c>
      <c r="M85" s="861"/>
      <c r="N85" s="51"/>
    </row>
    <row r="86" spans="1:14" ht="15.75" thickBot="1">
      <c r="B86" s="824" t="s">
        <v>953</v>
      </c>
      <c r="C86" s="825"/>
      <c r="D86" s="825"/>
      <c r="E86" s="825"/>
      <c r="F86" s="825"/>
      <c r="G86" s="825"/>
      <c r="H86" s="825"/>
      <c r="I86" s="825"/>
      <c r="J86" s="825"/>
      <c r="K86" s="825"/>
      <c r="L86" s="825"/>
      <c r="M86" s="826"/>
      <c r="N86" s="52">
        <f>L83+L84+L85</f>
        <v>3602.061807134784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15608.934497584061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83">
        <v>275</v>
      </c>
      <c r="N36" s="272">
        <f>K36/M36</f>
        <v>311.54171882548235</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83">
        <v>275</v>
      </c>
      <c r="N37" s="272">
        <f>K37/M37</f>
        <v>445.05571235688296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83">
        <v>275</v>
      </c>
      <c r="N38" s="272">
        <f>K38/M38</f>
        <v>258.13301264073436</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67927.060897847288</v>
      </c>
      <c r="L39" s="952">
        <v>275</v>
      </c>
      <c r="M39" s="953"/>
      <c r="N39" s="272">
        <f>K39/L39</f>
        <v>247.00749417399015</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1263.2070754680644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58205.185605892395</v>
      </c>
      <c r="N48" s="272">
        <f>K48*M48</f>
        <v>1105.8985265119554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61688.216336398713</v>
      </c>
      <c r="N49" s="272">
        <f>K49*M49</f>
        <v>616.88216336398716</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1955.2457762350655</v>
      </c>
      <c r="N50" s="272">
        <f>K50*M50</f>
        <v>6334.9963150016129</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8057.7770048775556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1300.8769506995866</v>
      </c>
      <c r="M58" s="829"/>
      <c r="N58" s="287">
        <f>K58*L58</f>
        <v>37.725431570288016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37.725431570288016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9505.6232590133677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1901.1246518026737</v>
      </c>
      <c r="M83" s="859"/>
      <c r="N83" s="51"/>
    </row>
    <row r="84" spans="1:14">
      <c r="B84" s="89" t="s">
        <v>973</v>
      </c>
      <c r="C84" s="90"/>
      <c r="D84" s="90"/>
      <c r="E84" s="90"/>
      <c r="F84" s="90"/>
      <c r="G84" s="90"/>
      <c r="H84" s="90"/>
      <c r="I84" s="87"/>
      <c r="J84" s="88"/>
      <c r="K84" s="304">
        <v>0.05</v>
      </c>
      <c r="L84" s="858">
        <f>N78*K84</f>
        <v>475.28116295066843</v>
      </c>
      <c r="M84" s="859"/>
      <c r="N84" s="51"/>
    </row>
    <row r="85" spans="1:14" ht="15.75" thickBot="1">
      <c r="B85" s="91" t="s">
        <v>974</v>
      </c>
      <c r="C85" s="92"/>
      <c r="D85" s="92"/>
      <c r="E85" s="92"/>
      <c r="F85" s="92"/>
      <c r="G85" s="92"/>
      <c r="H85" s="92"/>
      <c r="I85" s="93"/>
      <c r="J85" s="94"/>
      <c r="K85" s="305">
        <v>0.05</v>
      </c>
      <c r="L85" s="860">
        <f>N78*K85</f>
        <v>475.28116295066843</v>
      </c>
      <c r="M85" s="861"/>
      <c r="N85" s="51"/>
    </row>
    <row r="86" spans="1:14" ht="15.75" thickBot="1">
      <c r="B86" s="824" t="s">
        <v>953</v>
      </c>
      <c r="C86" s="825"/>
      <c r="D86" s="825"/>
      <c r="E86" s="825"/>
      <c r="F86" s="825"/>
      <c r="G86" s="825"/>
      <c r="H86" s="825"/>
      <c r="I86" s="825"/>
      <c r="J86" s="825"/>
      <c r="K86" s="825"/>
      <c r="L86" s="825"/>
      <c r="M86" s="826"/>
      <c r="N86" s="52">
        <f>L83+L84+L85</f>
        <v>2851.686977704011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12357.310236717378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275</v>
      </c>
      <c r="N36" s="272">
        <f>K36/M36</f>
        <v>311.54171882548235</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275</v>
      </c>
      <c r="N37" s="272">
        <f>K37/M37</f>
        <v>445.05571235688296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71">
        <v>275</v>
      </c>
      <c r="N38" s="272">
        <f>K38/M38</f>
        <v>258.13301264073436</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67927.060897847288</v>
      </c>
      <c r="L39" s="841">
        <v>275</v>
      </c>
      <c r="M39" s="842"/>
      <c r="N39" s="272">
        <f>K39/L39</f>
        <v>247.00749417399015</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1263.2070754680644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58205.185605892395</v>
      </c>
      <c r="N48" s="272">
        <f>K48*M48</f>
        <v>1455.1296401473101</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61688.216336398713</v>
      </c>
      <c r="N49" s="272">
        <f>K49*M49</f>
        <v>801.94681237318321</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2081.3906650244248</v>
      </c>
      <c r="N50" s="272">
        <f>K50*M50</f>
        <v>8825.096419703561</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11082.172872224055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1300.8769506995866</v>
      </c>
      <c r="M58" s="829"/>
      <c r="N58" s="287">
        <f>K58*L58</f>
        <v>49.433324126584289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49.433324126584289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12541.727018916163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2508.3454037832325</v>
      </c>
      <c r="M83" s="859"/>
      <c r="N83" s="51"/>
    </row>
    <row r="84" spans="1:14">
      <c r="B84" s="89" t="s">
        <v>973</v>
      </c>
      <c r="C84" s="90"/>
      <c r="D84" s="90"/>
      <c r="E84" s="90"/>
      <c r="F84" s="90"/>
      <c r="G84" s="90"/>
      <c r="H84" s="90"/>
      <c r="I84" s="87"/>
      <c r="J84" s="88"/>
      <c r="K84" s="304">
        <v>0.05</v>
      </c>
      <c r="L84" s="858">
        <f>N78*K84</f>
        <v>627.08635094580814</v>
      </c>
      <c r="M84" s="859"/>
      <c r="N84" s="51"/>
    </row>
    <row r="85" spans="1:14" ht="15.75" thickBot="1">
      <c r="B85" s="91" t="s">
        <v>974</v>
      </c>
      <c r="C85" s="92"/>
      <c r="D85" s="92"/>
      <c r="E85" s="92"/>
      <c r="F85" s="92"/>
      <c r="G85" s="92"/>
      <c r="H85" s="92"/>
      <c r="I85" s="93"/>
      <c r="J85" s="94"/>
      <c r="K85" s="305">
        <v>0.05</v>
      </c>
      <c r="L85" s="860">
        <f>N78*K85</f>
        <v>627.08635094580814</v>
      </c>
      <c r="M85" s="861"/>
      <c r="N85" s="51"/>
    </row>
    <row r="86" spans="1:14" ht="15.75" thickBot="1">
      <c r="B86" s="824" t="s">
        <v>953</v>
      </c>
      <c r="C86" s="825"/>
      <c r="D86" s="825"/>
      <c r="E86" s="825"/>
      <c r="F86" s="825"/>
      <c r="G86" s="825"/>
      <c r="H86" s="825"/>
      <c r="I86" s="825"/>
      <c r="J86" s="825"/>
      <c r="K86" s="825"/>
      <c r="L86" s="825"/>
      <c r="M86" s="826"/>
      <c r="N86" s="52">
        <f>L83+L84+L85</f>
        <v>3762.5181056748488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16304.245124591012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275</v>
      </c>
      <c r="N36" s="272">
        <f>K36/M36</f>
        <v>311.54171882548235</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275</v>
      </c>
      <c r="N37" s="272">
        <f>K37/M37</f>
        <v>445.05571235688296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71">
        <v>275</v>
      </c>
      <c r="N38" s="272">
        <f>K38/M38</f>
        <v>258.13301264073436</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67927.060897847288</v>
      </c>
      <c r="L39" s="841">
        <v>275</v>
      </c>
      <c r="M39" s="842"/>
      <c r="N39" s="272">
        <f>K39/L39</f>
        <v>247.00749417399015</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1263.2070754680644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58205.185605892395</v>
      </c>
      <c r="N48" s="272">
        <f>K48*M48</f>
        <v>1105.8985265119554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61688.216336398713</v>
      </c>
      <c r="N49" s="272">
        <f>K49*M49</f>
        <v>616.88216336398716</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2081.3906650244248</v>
      </c>
      <c r="N50" s="272">
        <f>K50*M50</f>
        <v>6743.7057546791366</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8466.4864445550793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1300.8769506995866</v>
      </c>
      <c r="M58" s="829"/>
      <c r="N58" s="287">
        <f>K58*L58</f>
        <v>37.725431570288016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37.725431570288016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9914.3326986908905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1982.8665397381783</v>
      </c>
      <c r="M83" s="859"/>
      <c r="N83" s="51"/>
    </row>
    <row r="84" spans="1:14">
      <c r="B84" s="89" t="s">
        <v>973</v>
      </c>
      <c r="C84" s="90"/>
      <c r="D84" s="90"/>
      <c r="E84" s="90"/>
      <c r="F84" s="90"/>
      <c r="G84" s="90"/>
      <c r="H84" s="90"/>
      <c r="I84" s="87"/>
      <c r="J84" s="88"/>
      <c r="K84" s="304">
        <v>0.05</v>
      </c>
      <c r="L84" s="858">
        <f>N78*K84</f>
        <v>495.71663493454457</v>
      </c>
      <c r="M84" s="859"/>
      <c r="N84" s="51"/>
    </row>
    <row r="85" spans="1:14" ht="15.75" thickBot="1">
      <c r="B85" s="91" t="s">
        <v>974</v>
      </c>
      <c r="C85" s="92"/>
      <c r="D85" s="92"/>
      <c r="E85" s="92"/>
      <c r="F85" s="92"/>
      <c r="G85" s="92"/>
      <c r="H85" s="92"/>
      <c r="I85" s="93"/>
      <c r="J85" s="94"/>
      <c r="K85" s="305">
        <v>0.05</v>
      </c>
      <c r="L85" s="860">
        <f>N78*K85</f>
        <v>495.71663493454457</v>
      </c>
      <c r="M85" s="861"/>
      <c r="N85" s="51"/>
    </row>
    <row r="86" spans="1:14" ht="15.75" thickBot="1">
      <c r="B86" s="824" t="s">
        <v>953</v>
      </c>
      <c r="C86" s="825"/>
      <c r="D86" s="825"/>
      <c r="E86" s="825"/>
      <c r="F86" s="825"/>
      <c r="G86" s="825"/>
      <c r="H86" s="825"/>
      <c r="I86" s="825"/>
      <c r="J86" s="825"/>
      <c r="K86" s="825"/>
      <c r="L86" s="825"/>
      <c r="M86" s="826"/>
      <c r="N86" s="52">
        <f>L83+L84+L85</f>
        <v>2974.299809607267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12888.632508298157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418</v>
      </c>
      <c r="N36" s="272">
        <f>K36/M36</f>
        <v>204.96165712202787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418</v>
      </c>
      <c r="N37" s="272">
        <f>K37/M37</f>
        <v>292.79981076110721</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67927.060897847288</v>
      </c>
      <c r="L38" s="270"/>
      <c r="M38" s="271">
        <v>418</v>
      </c>
      <c r="N38" s="272">
        <f>K38/M38</f>
        <v>162.5049303776251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661.23293607061191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37101.437879223253</v>
      </c>
      <c r="N48" s="272">
        <f>K48*M48</f>
        <v>371.01437879223255</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1955.2457762350655</v>
      </c>
      <c r="N49" s="272">
        <f>K49*M49</f>
        <v>2444.057220293832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2815.0715990860645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1300.8769506995866</v>
      </c>
      <c r="M58" s="829"/>
      <c r="N58" s="287">
        <f>K58*L58</f>
        <v>13.008769506995867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13.008769506995867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3585.9670856488419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717.19341712976848</v>
      </c>
      <c r="M83" s="859"/>
      <c r="N83" s="51"/>
    </row>
    <row r="84" spans="1:14">
      <c r="B84" s="89" t="s">
        <v>973</v>
      </c>
      <c r="C84" s="90"/>
      <c r="D84" s="90"/>
      <c r="E84" s="90"/>
      <c r="F84" s="90"/>
      <c r="G84" s="90"/>
      <c r="H84" s="90"/>
      <c r="I84" s="87"/>
      <c r="J84" s="88"/>
      <c r="K84" s="304">
        <v>0.05</v>
      </c>
      <c r="L84" s="858">
        <f>N78*K84</f>
        <v>179.29835428244212</v>
      </c>
      <c r="M84" s="859"/>
      <c r="N84" s="51"/>
    </row>
    <row r="85" spans="1:14" ht="15.75" thickBot="1">
      <c r="B85" s="91" t="s">
        <v>974</v>
      </c>
      <c r="C85" s="92"/>
      <c r="D85" s="92"/>
      <c r="E85" s="92"/>
      <c r="F85" s="92"/>
      <c r="G85" s="92"/>
      <c r="H85" s="92"/>
      <c r="I85" s="93"/>
      <c r="J85" s="94"/>
      <c r="K85" s="305">
        <v>0.05</v>
      </c>
      <c r="L85" s="860">
        <f>N78*K85</f>
        <v>179.29835428244212</v>
      </c>
      <c r="M85" s="861"/>
      <c r="N85" s="51"/>
    </row>
    <row r="86" spans="1:14" ht="15.75" thickBot="1">
      <c r="B86" s="824" t="s">
        <v>953</v>
      </c>
      <c r="C86" s="825"/>
      <c r="D86" s="825"/>
      <c r="E86" s="825"/>
      <c r="F86" s="825"/>
      <c r="G86" s="825"/>
      <c r="H86" s="825"/>
      <c r="I86" s="825"/>
      <c r="J86" s="825"/>
      <c r="K86" s="825"/>
      <c r="L86" s="825"/>
      <c r="M86" s="826"/>
      <c r="N86" s="52">
        <f>L83+L84+L85</f>
        <v>1075.7901256946527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4661.7572113434944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85673.972677007652</v>
      </c>
      <c r="L36" s="270"/>
      <c r="M36" s="271">
        <v>418</v>
      </c>
      <c r="N36" s="272">
        <f>K36/M36</f>
        <v>204.96165712202787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418</v>
      </c>
      <c r="N37" s="272">
        <f>K37/M37</f>
        <v>292.79981076110721</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67927.060897847288</v>
      </c>
      <c r="L38" s="270"/>
      <c r="M38" s="271">
        <v>418</v>
      </c>
      <c r="N38" s="272">
        <f>K38/M38</f>
        <v>162.5049303776251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661.23293607061191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37101.437879223253</v>
      </c>
      <c r="N48" s="272">
        <f>K48*M48</f>
        <v>371.01437879223255</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1177.1643575051762</v>
      </c>
      <c r="N49" s="272">
        <f>K49*M49</f>
        <v>1471.4554468814704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9"/>
      <c r="C52" s="820"/>
      <c r="D52" s="820"/>
      <c r="E52" s="820"/>
      <c r="F52" s="820"/>
      <c r="G52" s="820"/>
      <c r="H52" s="820"/>
      <c r="I52" s="821"/>
      <c r="J52" s="42"/>
      <c r="K52" s="44"/>
      <c r="L52" s="822"/>
      <c r="M52" s="823"/>
      <c r="N52" s="45"/>
    </row>
    <row r="53" spans="1:72" ht="15.75" thickBot="1">
      <c r="B53" s="824" t="s">
        <v>953</v>
      </c>
      <c r="C53" s="825"/>
      <c r="D53" s="825"/>
      <c r="E53" s="825"/>
      <c r="F53" s="825"/>
      <c r="G53" s="825"/>
      <c r="H53" s="825"/>
      <c r="I53" s="825"/>
      <c r="J53" s="825"/>
      <c r="K53" s="825"/>
      <c r="L53" s="825"/>
      <c r="M53" s="826"/>
      <c r="N53" s="394">
        <f>SUM(N48:N52)</f>
        <v>1842.4698256737029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7" t="s">
        <v>961</v>
      </c>
      <c r="M57" s="80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1300.8769506995866</v>
      </c>
      <c r="M58" s="829"/>
      <c r="N58" s="287">
        <f>K58*L58</f>
        <v>13.008769506995867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3"/>
      <c r="M63" s="814"/>
      <c r="N63" s="127"/>
    </row>
    <row r="64" spans="1:72" ht="15.75" thickBot="1">
      <c r="B64" s="830" t="s">
        <v>953</v>
      </c>
      <c r="C64" s="831"/>
      <c r="D64" s="831"/>
      <c r="E64" s="831"/>
      <c r="F64" s="831"/>
      <c r="G64" s="831"/>
      <c r="H64" s="831"/>
      <c r="I64" s="831"/>
      <c r="J64" s="831"/>
      <c r="K64" s="831"/>
      <c r="L64" s="831"/>
      <c r="M64" s="832"/>
      <c r="N64" s="104">
        <f>N58+N59+N60+N61+N62</f>
        <v>13.008769506995867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2613.3653122364803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522.67306244729605</v>
      </c>
      <c r="M83" s="859"/>
      <c r="N83" s="51"/>
    </row>
    <row r="84" spans="1:14">
      <c r="B84" s="89" t="s">
        <v>973</v>
      </c>
      <c r="C84" s="90"/>
      <c r="D84" s="90"/>
      <c r="E84" s="90"/>
      <c r="F84" s="90"/>
      <c r="G84" s="90"/>
      <c r="H84" s="90"/>
      <c r="I84" s="87"/>
      <c r="J84" s="88"/>
      <c r="K84" s="304">
        <v>0.05</v>
      </c>
      <c r="L84" s="858">
        <f>N78*K84</f>
        <v>130.66826561182401</v>
      </c>
      <c r="M84" s="859"/>
      <c r="N84" s="51"/>
    </row>
    <row r="85" spans="1:14" ht="15.75" thickBot="1">
      <c r="B85" s="91" t="s">
        <v>974</v>
      </c>
      <c r="C85" s="92"/>
      <c r="D85" s="92"/>
      <c r="E85" s="92"/>
      <c r="F85" s="92"/>
      <c r="G85" s="92"/>
      <c r="H85" s="92"/>
      <c r="I85" s="93"/>
      <c r="J85" s="94"/>
      <c r="K85" s="305">
        <v>0.05</v>
      </c>
      <c r="L85" s="860">
        <f>N78*K85</f>
        <v>130.66826561182401</v>
      </c>
      <c r="M85" s="861"/>
      <c r="N85" s="51"/>
    </row>
    <row r="86" spans="1:14" ht="15.75" thickBot="1">
      <c r="B86" s="824" t="s">
        <v>953</v>
      </c>
      <c r="C86" s="825"/>
      <c r="D86" s="825"/>
      <c r="E86" s="825"/>
      <c r="F86" s="825"/>
      <c r="G86" s="825"/>
      <c r="H86" s="825"/>
      <c r="I86" s="825"/>
      <c r="J86" s="825"/>
      <c r="K86" s="825"/>
      <c r="L86" s="825"/>
      <c r="M86" s="826"/>
      <c r="N86" s="52">
        <f>L83+L84+L85</f>
        <v>784.00959367094413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3397.3749059074244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116271.28574143347</v>
      </c>
      <c r="L36" s="270"/>
      <c r="M36" s="271">
        <v>600</v>
      </c>
      <c r="N36" s="272">
        <f>K36/M36</f>
        <v>193.78547623572246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600</v>
      </c>
      <c r="N37" s="272">
        <f>K37/M37</f>
        <v>118.31096412700325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312.7697950369224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73277.20949426516</v>
      </c>
      <c r="N48" s="272">
        <f>K48*M48</f>
        <v>915.96511867831452</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1702.9559986563474</v>
      </c>
      <c r="N49" s="272">
        <f>K49*M49</f>
        <v>2490.5731480349082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3406.5382667132226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1300.8769506995866</v>
      </c>
      <c r="M58" s="829"/>
      <c r="N58" s="287">
        <f>K58*L58</f>
        <v>16.260961883744834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16.260961883744834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3802.9044910535586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760.58089821071178</v>
      </c>
      <c r="M83" s="859"/>
      <c r="N83" s="51"/>
    </row>
    <row r="84" spans="1:14">
      <c r="B84" s="89" t="s">
        <v>973</v>
      </c>
      <c r="C84" s="90"/>
      <c r="D84" s="90"/>
      <c r="E84" s="90"/>
      <c r="F84" s="90"/>
      <c r="G84" s="90"/>
      <c r="H84" s="90"/>
      <c r="I84" s="87"/>
      <c r="J84" s="88"/>
      <c r="K84" s="304">
        <v>0.05</v>
      </c>
      <c r="L84" s="858">
        <f>N78*K84</f>
        <v>190.14522455267794</v>
      </c>
      <c r="M84" s="859"/>
      <c r="N84" s="51"/>
    </row>
    <row r="85" spans="1:14" ht="15.75" thickBot="1">
      <c r="B85" s="91" t="s">
        <v>974</v>
      </c>
      <c r="C85" s="92"/>
      <c r="D85" s="92"/>
      <c r="E85" s="92"/>
      <c r="F85" s="92"/>
      <c r="G85" s="92"/>
      <c r="H85" s="92"/>
      <c r="I85" s="93"/>
      <c r="J85" s="94"/>
      <c r="K85" s="305">
        <v>0.05</v>
      </c>
      <c r="L85" s="860">
        <f>N78*K85</f>
        <v>190.14522455267794</v>
      </c>
      <c r="M85" s="861"/>
      <c r="N85" s="51"/>
    </row>
    <row r="86" spans="1:14" ht="15.75" thickBot="1">
      <c r="B86" s="824" t="s">
        <v>953</v>
      </c>
      <c r="C86" s="825"/>
      <c r="D86" s="825"/>
      <c r="E86" s="825"/>
      <c r="F86" s="825"/>
      <c r="G86" s="825"/>
      <c r="H86" s="825"/>
      <c r="I86" s="825"/>
      <c r="J86" s="825"/>
      <c r="K86" s="825"/>
      <c r="L86" s="825"/>
      <c r="M86" s="826"/>
      <c r="N86" s="52">
        <f>L83+L84+L85</f>
        <v>1140.8713473160676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4943.7758383696264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116271.28574143347</v>
      </c>
      <c r="L36" s="270"/>
      <c r="M36" s="271">
        <v>600</v>
      </c>
      <c r="N36" s="272">
        <f>K36/M36</f>
        <v>193.78547623572246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600</v>
      </c>
      <c r="N37" s="272">
        <f>K37/M37</f>
        <v>118.31096412700325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312.7697950369224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55968.861756414663</v>
      </c>
      <c r="N48" s="272">
        <f>K48*M48</f>
        <v>531.70418668593925</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1702.9559986563474</v>
      </c>
      <c r="N49" s="272">
        <f>K49*M49</f>
        <v>2402.4451751044421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2934.1493617903816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1300.8769506995866</v>
      </c>
      <c r="M58" s="829"/>
      <c r="N58" s="287">
        <f>K58*L58</f>
        <v>12.358331031646072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12.358331031646072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3326.6129552786188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665.32259105572382</v>
      </c>
      <c r="M83" s="859"/>
      <c r="N83" s="51"/>
    </row>
    <row r="84" spans="1:14">
      <c r="B84" s="89" t="s">
        <v>973</v>
      </c>
      <c r="C84" s="90"/>
      <c r="D84" s="90"/>
      <c r="E84" s="90"/>
      <c r="F84" s="90"/>
      <c r="G84" s="90"/>
      <c r="H84" s="90"/>
      <c r="I84" s="87"/>
      <c r="J84" s="88"/>
      <c r="K84" s="304">
        <v>0.05</v>
      </c>
      <c r="L84" s="858">
        <f>N78*K84</f>
        <v>166.33064776393095</v>
      </c>
      <c r="M84" s="859"/>
      <c r="N84" s="51"/>
    </row>
    <row r="85" spans="1:14" ht="15.75" thickBot="1">
      <c r="B85" s="91" t="s">
        <v>974</v>
      </c>
      <c r="C85" s="92"/>
      <c r="D85" s="92"/>
      <c r="E85" s="92"/>
      <c r="F85" s="92"/>
      <c r="G85" s="92"/>
      <c r="H85" s="92"/>
      <c r="I85" s="93"/>
      <c r="J85" s="94"/>
      <c r="K85" s="305">
        <v>0.05</v>
      </c>
      <c r="L85" s="860">
        <f>N78*K85</f>
        <v>166.33064776393095</v>
      </c>
      <c r="M85" s="861"/>
      <c r="N85" s="51"/>
    </row>
    <row r="86" spans="1:14" ht="15.75" thickBot="1">
      <c r="B86" s="824" t="s">
        <v>953</v>
      </c>
      <c r="C86" s="825"/>
      <c r="D86" s="825"/>
      <c r="E86" s="825"/>
      <c r="F86" s="825"/>
      <c r="G86" s="825"/>
      <c r="H86" s="825"/>
      <c r="I86" s="825"/>
      <c r="J86" s="825"/>
      <c r="K86" s="825"/>
      <c r="L86" s="825"/>
      <c r="M86" s="826"/>
      <c r="N86" s="52">
        <f>L83+L84+L85</f>
        <v>997.98388658358579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4324.5968418622042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116271.28574143347</v>
      </c>
      <c r="L36" s="270"/>
      <c r="M36" s="271">
        <v>600</v>
      </c>
      <c r="N36" s="272">
        <f>K36/M36</f>
        <v>193.78547623572246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600</v>
      </c>
      <c r="N37" s="272">
        <f>K37/M37</f>
        <v>118.31096412700325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312.7697950369224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73277.20949426516</v>
      </c>
      <c r="N48" s="272">
        <f>K48*M48</f>
        <v>696.13349019551902</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1702.9559986563474</v>
      </c>
      <c r="N49" s="272">
        <f>K49*M49</f>
        <v>2912.054757702354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3608.1882478978732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8">
        <f>VLOOKUP(A59,TRANSPORTE!A5:D117,4,FALSE)</f>
        <v>1300.8769506995866</v>
      </c>
      <c r="M59" s="829"/>
      <c r="N59" s="287">
        <f>K59*L59</f>
        <v>12.358331031646072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12.358331031646072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4000.6518413861104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800.13036827722215</v>
      </c>
      <c r="M83" s="859"/>
      <c r="N83" s="51"/>
    </row>
    <row r="84" spans="1:14">
      <c r="B84" s="89" t="s">
        <v>973</v>
      </c>
      <c r="C84" s="90"/>
      <c r="D84" s="90"/>
      <c r="E84" s="90"/>
      <c r="F84" s="90"/>
      <c r="G84" s="90"/>
      <c r="H84" s="90"/>
      <c r="I84" s="87"/>
      <c r="J84" s="88"/>
      <c r="K84" s="304">
        <v>0.05</v>
      </c>
      <c r="L84" s="858">
        <f>N78*K84</f>
        <v>200.03259206930554</v>
      </c>
      <c r="M84" s="859"/>
      <c r="N84" s="51"/>
    </row>
    <row r="85" spans="1:14" ht="15.75" thickBot="1">
      <c r="B85" s="91" t="s">
        <v>974</v>
      </c>
      <c r="C85" s="92"/>
      <c r="D85" s="92"/>
      <c r="E85" s="92"/>
      <c r="F85" s="92"/>
      <c r="G85" s="92"/>
      <c r="H85" s="92"/>
      <c r="I85" s="93"/>
      <c r="J85" s="94"/>
      <c r="K85" s="305">
        <v>0.05</v>
      </c>
      <c r="L85" s="860">
        <f>N78*K85</f>
        <v>200.03259206930554</v>
      </c>
      <c r="M85" s="861"/>
      <c r="N85" s="51"/>
    </row>
    <row r="86" spans="1:14" ht="15.75" thickBot="1">
      <c r="B86" s="824" t="s">
        <v>953</v>
      </c>
      <c r="C86" s="825"/>
      <c r="D86" s="825"/>
      <c r="E86" s="825"/>
      <c r="F86" s="825"/>
      <c r="G86" s="825"/>
      <c r="H86" s="825"/>
      <c r="I86" s="825"/>
      <c r="J86" s="825"/>
      <c r="K86" s="825"/>
      <c r="L86" s="825"/>
      <c r="M86" s="826"/>
      <c r="N86" s="52">
        <f>L83+L84+L85</f>
        <v>1200.1955524158332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5200.8473938019433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116271.28574143347</v>
      </c>
      <c r="L36" s="270"/>
      <c r="M36" s="271">
        <v>600</v>
      </c>
      <c r="N36" s="272">
        <f>K36/M36</f>
        <v>193.78547623572246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600</v>
      </c>
      <c r="N37" s="272">
        <f>K37/M37</f>
        <v>118.31096412700325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312.7697950369224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73277.20949426516</v>
      </c>
      <c r="N48" s="272">
        <f>K48*M48</f>
        <v>348.06674509775951</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1702.9559986563474</v>
      </c>
      <c r="N49" s="272">
        <f>K49*M49</f>
        <v>1820.0342235639712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2168.1009686617308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1300.8769506995866</v>
      </c>
      <c r="M58" s="829"/>
      <c r="N58" s="287">
        <f>K58*L58</f>
        <v>6.1791655158230361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6.1791655158230361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2554.3853966341449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510.877079326829</v>
      </c>
      <c r="M83" s="859"/>
      <c r="N83" s="51"/>
    </row>
    <row r="84" spans="1:14">
      <c r="B84" s="89" t="s">
        <v>973</v>
      </c>
      <c r="C84" s="90"/>
      <c r="D84" s="90"/>
      <c r="E84" s="90"/>
      <c r="F84" s="90"/>
      <c r="G84" s="90"/>
      <c r="H84" s="90"/>
      <c r="I84" s="87"/>
      <c r="J84" s="88"/>
      <c r="K84" s="304">
        <v>0.05</v>
      </c>
      <c r="L84" s="858">
        <f>N78*K84</f>
        <v>127.71926983170725</v>
      </c>
      <c r="M84" s="859"/>
      <c r="N84" s="51"/>
    </row>
    <row r="85" spans="1:14" ht="15.75" thickBot="1">
      <c r="B85" s="91" t="s">
        <v>974</v>
      </c>
      <c r="C85" s="92"/>
      <c r="D85" s="92"/>
      <c r="E85" s="92"/>
      <c r="F85" s="92"/>
      <c r="G85" s="92"/>
      <c r="H85" s="92"/>
      <c r="I85" s="93"/>
      <c r="J85" s="94"/>
      <c r="K85" s="305">
        <v>0.05</v>
      </c>
      <c r="L85" s="860">
        <f>N78*K85</f>
        <v>127.71926983170725</v>
      </c>
      <c r="M85" s="861"/>
      <c r="N85" s="51"/>
    </row>
    <row r="86" spans="1:14" ht="15.75" thickBot="1">
      <c r="B86" s="824" t="s">
        <v>953</v>
      </c>
      <c r="C86" s="825"/>
      <c r="D86" s="825"/>
      <c r="E86" s="825"/>
      <c r="F86" s="825"/>
      <c r="G86" s="825"/>
      <c r="H86" s="825"/>
      <c r="I86" s="825"/>
      <c r="J86" s="825"/>
      <c r="K86" s="825"/>
      <c r="L86" s="825"/>
      <c r="M86" s="826"/>
      <c r="N86" s="52">
        <f>L83+L84+L85</f>
        <v>766.31561899024348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3320.7010156243882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116271.28574143347</v>
      </c>
      <c r="L36" s="270"/>
      <c r="M36" s="271">
        <v>600</v>
      </c>
      <c r="N36" s="272">
        <f>K36/M36</f>
        <v>193.78547623572246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600</v>
      </c>
      <c r="N37" s="272">
        <f>K37/M37</f>
        <v>118.31096412700325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312.7697950369224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73277.20949426516</v>
      </c>
      <c r="N48" s="272">
        <f>K48*M48</f>
        <v>915.96511867831452</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1766.0284430510269</v>
      </c>
      <c r="N49" s="272">
        <f>K49*M49</f>
        <v>2582.8165979621272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3498.7817166404416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1300.8769506995866</v>
      </c>
      <c r="M58" s="829"/>
      <c r="N58" s="287">
        <f>K58*L58</f>
        <v>16.260961883744834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16.260961883744834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3895.1479409807775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779.0295881961556</v>
      </c>
      <c r="M83" s="859"/>
      <c r="N83" s="51"/>
    </row>
    <row r="84" spans="1:14">
      <c r="B84" s="89" t="s">
        <v>973</v>
      </c>
      <c r="C84" s="90"/>
      <c r="D84" s="90"/>
      <c r="E84" s="90"/>
      <c r="F84" s="90"/>
      <c r="G84" s="90"/>
      <c r="H84" s="90"/>
      <c r="I84" s="87"/>
      <c r="J84" s="88"/>
      <c r="K84" s="304">
        <v>0.05</v>
      </c>
      <c r="L84" s="858">
        <f>N78*K84</f>
        <v>194.7573970490389</v>
      </c>
      <c r="M84" s="859"/>
      <c r="N84" s="51"/>
    </row>
    <row r="85" spans="1:14" ht="15.75" thickBot="1">
      <c r="B85" s="91" t="s">
        <v>974</v>
      </c>
      <c r="C85" s="92"/>
      <c r="D85" s="92"/>
      <c r="E85" s="92"/>
      <c r="F85" s="92"/>
      <c r="G85" s="92"/>
      <c r="H85" s="92"/>
      <c r="I85" s="93"/>
      <c r="J85" s="94"/>
      <c r="K85" s="305">
        <v>0.05</v>
      </c>
      <c r="L85" s="860">
        <f>N78*K85</f>
        <v>194.7573970490389</v>
      </c>
      <c r="M85" s="861"/>
      <c r="N85" s="51"/>
    </row>
    <row r="86" spans="1:14" ht="15.75" thickBot="1">
      <c r="B86" s="824" t="s">
        <v>953</v>
      </c>
      <c r="C86" s="825"/>
      <c r="D86" s="825"/>
      <c r="E86" s="825"/>
      <c r="F86" s="825"/>
      <c r="G86" s="825"/>
      <c r="H86" s="825"/>
      <c r="I86" s="825"/>
      <c r="J86" s="825"/>
      <c r="K86" s="825"/>
      <c r="L86" s="825"/>
      <c r="M86" s="826"/>
      <c r="N86" s="52">
        <f>L83+L84+L85</f>
        <v>1168.5443822942334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5063.6923232750105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116271.28574143347</v>
      </c>
      <c r="L36" s="270"/>
      <c r="M36" s="271">
        <v>600</v>
      </c>
      <c r="N36" s="272">
        <f>K36/M36</f>
        <v>193.78547623572246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600</v>
      </c>
      <c r="N37" s="272">
        <f>K37/M37</f>
        <v>118.31096412700325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312.7697950369224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55968.861756414663</v>
      </c>
      <c r="N48" s="272">
        <f>K48*M48</f>
        <v>531.70418668593925</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1766.0284430510269</v>
      </c>
      <c r="N49" s="272">
        <f>K49*M49</f>
        <v>2491.4246260342361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3023.1288127201751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1300.8769506995866</v>
      </c>
      <c r="M58" s="829"/>
      <c r="N58" s="287">
        <f>K58*L58</f>
        <v>12.358331031646072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12.358331031646072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3415.5924062084123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683.1184812416825</v>
      </c>
      <c r="M83" s="859"/>
      <c r="N83" s="51"/>
    </row>
    <row r="84" spans="1:14">
      <c r="B84" s="89" t="s">
        <v>973</v>
      </c>
      <c r="C84" s="90"/>
      <c r="D84" s="90"/>
      <c r="E84" s="90"/>
      <c r="F84" s="90"/>
      <c r="G84" s="90"/>
      <c r="H84" s="90"/>
      <c r="I84" s="87"/>
      <c r="J84" s="88"/>
      <c r="K84" s="304">
        <v>0.05</v>
      </c>
      <c r="L84" s="858">
        <f>N78*K84</f>
        <v>170.77962031042063</v>
      </c>
      <c r="M84" s="859"/>
      <c r="N84" s="51"/>
    </row>
    <row r="85" spans="1:14" ht="15.75" thickBot="1">
      <c r="B85" s="91" t="s">
        <v>974</v>
      </c>
      <c r="C85" s="92"/>
      <c r="D85" s="92"/>
      <c r="E85" s="92"/>
      <c r="F85" s="92"/>
      <c r="G85" s="92"/>
      <c r="H85" s="92"/>
      <c r="I85" s="93"/>
      <c r="J85" s="94"/>
      <c r="K85" s="305">
        <v>0.05</v>
      </c>
      <c r="L85" s="860">
        <f>N78*K85</f>
        <v>170.77962031042063</v>
      </c>
      <c r="M85" s="861"/>
      <c r="N85" s="51"/>
    </row>
    <row r="86" spans="1:14" ht="15.75" thickBot="1">
      <c r="B86" s="824" t="s">
        <v>953</v>
      </c>
      <c r="C86" s="825"/>
      <c r="D86" s="825"/>
      <c r="E86" s="825"/>
      <c r="F86" s="825"/>
      <c r="G86" s="825"/>
      <c r="H86" s="825"/>
      <c r="I86" s="825"/>
      <c r="J86" s="825"/>
      <c r="K86" s="825"/>
      <c r="L86" s="825"/>
      <c r="M86" s="826"/>
      <c r="N86" s="52">
        <f>L83+L84+L85</f>
        <v>1024.6777218625236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4440.2701280709362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116271.28574143347</v>
      </c>
      <c r="L36" s="270"/>
      <c r="M36" s="271">
        <v>600</v>
      </c>
      <c r="N36" s="272">
        <f>K36/M36</f>
        <v>193.78547623572246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600</v>
      </c>
      <c r="N37" s="272">
        <f>K37/M37</f>
        <v>118.31096412700325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312.7697950369224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73277.20949426516</v>
      </c>
      <c r="N48" s="272">
        <f>K48*M48</f>
        <v>696.13349019551902</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1766.0284430510269</v>
      </c>
      <c r="N49" s="272">
        <f>K49*M49</f>
        <v>3019.9086376172559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3716.0421278127751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8">
        <f>VLOOKUP(A58,TRANSPORTE!A5:D117,4,FALSE)</f>
        <v>1300.8769506995866</v>
      </c>
      <c r="M58" s="829"/>
      <c r="N58" s="287">
        <f>K58*L58</f>
        <v>12.358331031646072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12.358331031646072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4108.5057213010123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821.70114426020245</v>
      </c>
      <c r="M83" s="859"/>
      <c r="N83" s="51"/>
    </row>
    <row r="84" spans="1:14">
      <c r="B84" s="89" t="s">
        <v>973</v>
      </c>
      <c r="C84" s="90"/>
      <c r="D84" s="90"/>
      <c r="E84" s="90"/>
      <c r="F84" s="90"/>
      <c r="G84" s="90"/>
      <c r="H84" s="90"/>
      <c r="I84" s="87"/>
      <c r="J84" s="88"/>
      <c r="K84" s="304">
        <v>0.05</v>
      </c>
      <c r="L84" s="858">
        <f>N78*K84</f>
        <v>205.42528606505061</v>
      </c>
      <c r="M84" s="859"/>
      <c r="N84" s="51"/>
    </row>
    <row r="85" spans="1:14" ht="15.75" thickBot="1">
      <c r="B85" s="91" t="s">
        <v>974</v>
      </c>
      <c r="C85" s="92"/>
      <c r="D85" s="92"/>
      <c r="E85" s="92"/>
      <c r="F85" s="92"/>
      <c r="G85" s="92"/>
      <c r="H85" s="92"/>
      <c r="I85" s="93"/>
      <c r="J85" s="94"/>
      <c r="K85" s="305">
        <v>0.05</v>
      </c>
      <c r="L85" s="860">
        <f>N78*K85</f>
        <v>205.42528606505061</v>
      </c>
      <c r="M85" s="861"/>
      <c r="N85" s="51"/>
    </row>
    <row r="86" spans="1:14" ht="15.75" thickBot="1">
      <c r="B86" s="824" t="s">
        <v>953</v>
      </c>
      <c r="C86" s="825"/>
      <c r="D86" s="825"/>
      <c r="E86" s="825"/>
      <c r="F86" s="825"/>
      <c r="G86" s="825"/>
      <c r="H86" s="825"/>
      <c r="I86" s="825"/>
      <c r="J86" s="825"/>
      <c r="K86" s="825"/>
      <c r="L86" s="825"/>
      <c r="M86" s="826"/>
      <c r="N86" s="52">
        <f>L83+L84+L85</f>
        <v>1232.5517163903037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5341.0574376913155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116271.28574143347</v>
      </c>
      <c r="L36" s="270"/>
      <c r="M36" s="271">
        <v>600</v>
      </c>
      <c r="N36" s="272">
        <f>K36/M36</f>
        <v>193.78547623572246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600</v>
      </c>
      <c r="N37" s="272">
        <f>K37/M37</f>
        <v>118.31096412700325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312.7697950369224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73277.20949426516</v>
      </c>
      <c r="N48" s="272">
        <f>K48*M48</f>
        <v>348.06674509775951</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1766.0284430510269</v>
      </c>
      <c r="N49" s="272">
        <f>K49*M49</f>
        <v>1887.4428985107847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2235.5096436085441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1300.8769506995866</v>
      </c>
      <c r="M58" s="829"/>
      <c r="N58" s="287">
        <f>K58*L58</f>
        <v>6.1791655158230361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6.1791655158230361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2621.7940715809582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524.35881431619168</v>
      </c>
      <c r="M83" s="859"/>
      <c r="N83" s="51"/>
    </row>
    <row r="84" spans="1:14">
      <c r="B84" s="89" t="s">
        <v>973</v>
      </c>
      <c r="C84" s="90"/>
      <c r="D84" s="90"/>
      <c r="E84" s="90"/>
      <c r="F84" s="90"/>
      <c r="G84" s="90"/>
      <c r="H84" s="90"/>
      <c r="I84" s="87"/>
      <c r="J84" s="88"/>
      <c r="K84" s="304">
        <v>0.05</v>
      </c>
      <c r="L84" s="858">
        <f>N78*K84</f>
        <v>131.08970357904792</v>
      </c>
      <c r="M84" s="859"/>
      <c r="N84" s="51"/>
    </row>
    <row r="85" spans="1:14" ht="15.75" thickBot="1">
      <c r="B85" s="91" t="s">
        <v>974</v>
      </c>
      <c r="C85" s="92"/>
      <c r="D85" s="92"/>
      <c r="E85" s="92"/>
      <c r="F85" s="92"/>
      <c r="G85" s="92"/>
      <c r="H85" s="92"/>
      <c r="I85" s="93"/>
      <c r="J85" s="94"/>
      <c r="K85" s="305">
        <v>0.05</v>
      </c>
      <c r="L85" s="860">
        <f>N78*K85</f>
        <v>131.08970357904792</v>
      </c>
      <c r="M85" s="861"/>
      <c r="N85" s="51"/>
    </row>
    <row r="86" spans="1:14" ht="15.75" thickBot="1">
      <c r="B86" s="824" t="s">
        <v>953</v>
      </c>
      <c r="C86" s="825"/>
      <c r="D86" s="825"/>
      <c r="E86" s="825"/>
      <c r="F86" s="825"/>
      <c r="G86" s="825"/>
      <c r="H86" s="825"/>
      <c r="I86" s="825"/>
      <c r="J86" s="825"/>
      <c r="K86" s="825"/>
      <c r="L86" s="825"/>
      <c r="M86" s="826"/>
      <c r="N86" s="52">
        <f>L83+L84+L85</f>
        <v>786.53822147428741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3408.3322930552458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290</v>
      </c>
      <c r="B37" s="837" t="str">
        <f>VLOOKUP(A37,EQUIPOS!A7:D154,3,FALSE)</f>
        <v>Planta trituradora</v>
      </c>
      <c r="C37" s="838"/>
      <c r="D37" s="838"/>
      <c r="E37" s="838"/>
      <c r="F37" s="838"/>
      <c r="G37" s="838"/>
      <c r="H37" s="839"/>
      <c r="I37" s="267"/>
      <c r="J37" s="268"/>
      <c r="K37" s="269">
        <f>VLOOKUP(A37,EQUIPOS!A7:D164,4,FALSE)</f>
        <v>440606.86505801749</v>
      </c>
      <c r="L37" s="270"/>
      <c r="M37" s="271">
        <v>30</v>
      </c>
      <c r="N37" s="272">
        <f t="shared" ref="N37:N43" si="0">K37/M37</f>
        <v>14686.895501933916</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91299.295950657324</v>
      </c>
      <c r="L38" s="270"/>
      <c r="M38" s="271">
        <v>9</v>
      </c>
      <c r="N38" s="272">
        <f t="shared" si="0"/>
        <v>10144.366216739703</v>
      </c>
    </row>
    <row r="39" spans="1:14">
      <c r="A39" t="s">
        <v>173</v>
      </c>
      <c r="B39" s="837" t="str">
        <f>VLOOKUP(A39,EQUIPOS!A9:D154,3,FALSE)</f>
        <v>Compactador neumático de Potencia 70 HP, peso de 13 ton</v>
      </c>
      <c r="C39" s="838"/>
      <c r="D39" s="838"/>
      <c r="E39" s="838"/>
      <c r="F39" s="838"/>
      <c r="G39" s="838"/>
      <c r="H39" s="839"/>
      <c r="I39" s="267"/>
      <c r="J39" s="268"/>
      <c r="K39" s="269">
        <f>VLOOKUP(A39,EQUIPOS!A9:D166,4,FALSE)</f>
        <v>122390.32089814282</v>
      </c>
      <c r="L39" s="270"/>
      <c r="M39" s="271">
        <v>9</v>
      </c>
      <c r="N39" s="272">
        <f t="shared" si="0"/>
        <v>13598.924544238091</v>
      </c>
    </row>
    <row r="40" spans="1:14">
      <c r="A40" t="s">
        <v>286</v>
      </c>
      <c r="B40" s="837" t="str">
        <f>VLOOKUP(A40,EQUIPOS!A10:D154,3,FALSE)</f>
        <v>Planta de asfalto en frio</v>
      </c>
      <c r="C40" s="838"/>
      <c r="D40" s="838"/>
      <c r="E40" s="838"/>
      <c r="F40" s="838"/>
      <c r="G40" s="838"/>
      <c r="H40" s="839"/>
      <c r="I40" s="267"/>
      <c r="J40" s="268"/>
      <c r="K40" s="269">
        <f>VLOOKUP(A40,EQUIPOS!A10:D167,4,FALSE)</f>
        <v>220303.43252900874</v>
      </c>
      <c r="L40" s="270"/>
      <c r="M40" s="271">
        <v>9</v>
      </c>
      <c r="N40" s="272">
        <f t="shared" si="0"/>
        <v>24478.159169889859</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9</v>
      </c>
      <c r="N42" s="272">
        <f t="shared" si="0"/>
        <v>23118.254841683389</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9</v>
      </c>
      <c r="N43" s="272">
        <f t="shared" si="0"/>
        <v>9519.3302974452945</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N77*M46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106921.0391521267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39.497130725138817</v>
      </c>
      <c r="N54" s="272">
        <f>K54*M54</f>
        <v>987.42826812847045</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32039.558767560262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8">
        <f>VLOOKUP(A61,TRANSPORTE!A5:D117,4,FALSE)</f>
        <v>1300.8769506995866</v>
      </c>
      <c r="M61" s="829"/>
      <c r="N61" s="287">
        <f>K61*L61</f>
        <v>1626.0961883744833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8">
        <f>VLOOKUP(A62,TRANSPORTE!A6:D117,4,FALSE)</f>
        <v>1300.8769506995866</v>
      </c>
      <c r="M62" s="829"/>
      <c r="N62" s="287">
        <f>K62*L62</f>
        <v>1821.227730979421</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3447.3239193539043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SUM(N72:N76)</f>
        <v>9718.9390143891651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152126.86085343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30425.372170686001</v>
      </c>
      <c r="M84" s="859"/>
      <c r="N84" s="51"/>
    </row>
    <row r="85" spans="1:14">
      <c r="B85" s="89" t="s">
        <v>973</v>
      </c>
      <c r="C85" s="90"/>
      <c r="D85" s="90"/>
      <c r="E85" s="90"/>
      <c r="F85" s="90"/>
      <c r="G85" s="90"/>
      <c r="H85" s="90"/>
      <c r="I85" s="87"/>
      <c r="J85" s="88"/>
      <c r="K85" s="304">
        <v>0.05</v>
      </c>
      <c r="L85" s="858">
        <f>N79*K85</f>
        <v>7606.3430426715004</v>
      </c>
      <c r="M85" s="859"/>
      <c r="N85" s="51"/>
    </row>
    <row r="86" spans="1:14" ht="15.75" thickBot="1">
      <c r="B86" s="91" t="s">
        <v>974</v>
      </c>
      <c r="C86" s="92"/>
      <c r="D86" s="92"/>
      <c r="E86" s="92"/>
      <c r="F86" s="92"/>
      <c r="G86" s="92"/>
      <c r="H86" s="92"/>
      <c r="I86" s="93"/>
      <c r="J86" s="94"/>
      <c r="K86" s="305">
        <v>0.05</v>
      </c>
      <c r="L86" s="860">
        <f>N79*K86</f>
        <v>7606.3430426715004</v>
      </c>
      <c r="M86" s="861"/>
      <c r="N86" s="51"/>
    </row>
    <row r="87" spans="1:14" ht="15.75" thickBot="1">
      <c r="B87" s="824" t="s">
        <v>953</v>
      </c>
      <c r="C87" s="825"/>
      <c r="D87" s="825"/>
      <c r="E87" s="825"/>
      <c r="F87" s="825"/>
      <c r="G87" s="825"/>
      <c r="H87" s="825"/>
      <c r="I87" s="825"/>
      <c r="J87" s="825"/>
      <c r="K87" s="825"/>
      <c r="L87" s="825"/>
      <c r="M87" s="826"/>
      <c r="N87" s="52">
        <f>L84+L85+L86</f>
        <v>45638.058256028999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197764.91910945901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91299.295950657324</v>
      </c>
      <c r="L37" s="270"/>
      <c r="M37" s="271">
        <v>9</v>
      </c>
      <c r="N37" s="272">
        <f t="shared" ref="N37:N43" si="0">K37/M37</f>
        <v>10144.366216739703</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122390.32089814282</v>
      </c>
      <c r="L38" s="270"/>
      <c r="M38" s="271">
        <v>9</v>
      </c>
      <c r="N38" s="272">
        <f t="shared" si="0"/>
        <v>13598.924544238091</v>
      </c>
    </row>
    <row r="39" spans="1:14">
      <c r="A39" t="s">
        <v>286</v>
      </c>
      <c r="B39" s="837" t="str">
        <f>VLOOKUP(A39,EQUIPOS!A9:D154,3,FALSE)</f>
        <v>Planta de asfalto en frio</v>
      </c>
      <c r="C39" s="838"/>
      <c r="D39" s="838"/>
      <c r="E39" s="838"/>
      <c r="F39" s="838"/>
      <c r="G39" s="838"/>
      <c r="H39" s="839"/>
      <c r="I39" s="267"/>
      <c r="J39" s="268"/>
      <c r="K39" s="269">
        <f>VLOOKUP(A39,EQUIPOS!A9:D166,4,FALSE)</f>
        <v>220303.43252900874</v>
      </c>
      <c r="L39" s="270"/>
      <c r="M39" s="271">
        <v>9</v>
      </c>
      <c r="N39" s="272">
        <f t="shared" si="0"/>
        <v>24478.159169889859</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9</v>
      </c>
      <c r="N42" s="272">
        <f t="shared" si="0"/>
        <v>23118.254841683389</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9</v>
      </c>
      <c r="N43" s="272">
        <f t="shared" si="0"/>
        <v>9519.3302974452945</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106921.0391521267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152126.86085343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30425.372170686001</v>
      </c>
      <c r="M88" s="859"/>
      <c r="N88" s="51"/>
    </row>
    <row r="89" spans="1:14">
      <c r="B89" s="89" t="s">
        <v>973</v>
      </c>
      <c r="C89" s="90"/>
      <c r="D89" s="90"/>
      <c r="E89" s="90"/>
      <c r="F89" s="90"/>
      <c r="G89" s="90"/>
      <c r="H89" s="90"/>
      <c r="I89" s="87"/>
      <c r="J89" s="88"/>
      <c r="K89" s="304">
        <v>0.05</v>
      </c>
      <c r="L89" s="858">
        <f>N83*K89</f>
        <v>7606.3430426715004</v>
      </c>
      <c r="M89" s="859"/>
      <c r="N89" s="51"/>
    </row>
    <row r="90" spans="1:14" ht="15.75" thickBot="1">
      <c r="B90" s="91" t="s">
        <v>974</v>
      </c>
      <c r="C90" s="92"/>
      <c r="D90" s="92"/>
      <c r="E90" s="92"/>
      <c r="F90" s="92"/>
      <c r="G90" s="92"/>
      <c r="H90" s="92"/>
      <c r="I90" s="93"/>
      <c r="J90" s="94"/>
      <c r="K90" s="305">
        <v>0.05</v>
      </c>
      <c r="L90" s="860">
        <f>N83*K90</f>
        <v>7606.3430426715004</v>
      </c>
      <c r="M90" s="861"/>
      <c r="N90" s="51"/>
    </row>
    <row r="91" spans="1:14" ht="15.75" thickBot="1">
      <c r="B91" s="824" t="s">
        <v>953</v>
      </c>
      <c r="C91" s="825"/>
      <c r="D91" s="825"/>
      <c r="E91" s="825"/>
      <c r="F91" s="825"/>
      <c r="G91" s="825"/>
      <c r="H91" s="825"/>
      <c r="I91" s="825"/>
      <c r="J91" s="825"/>
      <c r="K91" s="825"/>
      <c r="L91" s="825"/>
      <c r="M91" s="826"/>
      <c r="N91" s="52">
        <f>L88+L89+L90</f>
        <v>45638.058256028999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197764.91910945901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91299.295950657324</v>
      </c>
      <c r="L37" s="270"/>
      <c r="M37" s="271">
        <v>9</v>
      </c>
      <c r="N37" s="272">
        <f t="shared" ref="N37:N43" si="0">K37/M37</f>
        <v>10144.366216739703</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122390.32089814282</v>
      </c>
      <c r="L38" s="270"/>
      <c r="M38" s="271">
        <v>9</v>
      </c>
      <c r="N38" s="272">
        <f t="shared" si="0"/>
        <v>13598.924544238091</v>
      </c>
    </row>
    <row r="39" spans="1:14">
      <c r="A39" t="s">
        <v>286</v>
      </c>
      <c r="B39" s="837" t="str">
        <f>VLOOKUP(A39,EQUIPOS!A9:D154,3,FALSE)</f>
        <v>Planta de asfalto en frio</v>
      </c>
      <c r="C39" s="838"/>
      <c r="D39" s="838"/>
      <c r="E39" s="838"/>
      <c r="F39" s="838"/>
      <c r="G39" s="838"/>
      <c r="H39" s="839"/>
      <c r="I39" s="267"/>
      <c r="J39" s="268"/>
      <c r="K39" s="269">
        <f>VLOOKUP(A39,EQUIPOS!A9:D166,4,FALSE)</f>
        <v>220303.43252900874</v>
      </c>
      <c r="L39" s="270"/>
      <c r="M39" s="271">
        <v>9</v>
      </c>
      <c r="N39" s="272">
        <f t="shared" si="0"/>
        <v>24478.159169889859</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9</v>
      </c>
      <c r="N42" s="272">
        <f t="shared" si="0"/>
        <v>23118.254841683389</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9</v>
      </c>
      <c r="N43" s="272">
        <f t="shared" si="0"/>
        <v>9519.3302974452945</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106921.0391521267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411">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8">
        <f>VLOOKUP(A64,TRANSPORTE!A5:D117,4,FALSE)</f>
        <v>1300.8769506995866</v>
      </c>
      <c r="M64" s="829"/>
      <c r="N64" s="287">
        <f>K64*L64</f>
        <v>1821.227730979421</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152126.86085343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30425.372170686001</v>
      </c>
      <c r="M88" s="859"/>
      <c r="N88" s="51"/>
    </row>
    <row r="89" spans="1:14">
      <c r="B89" s="89" t="s">
        <v>973</v>
      </c>
      <c r="C89" s="90"/>
      <c r="D89" s="90"/>
      <c r="E89" s="90"/>
      <c r="F89" s="90"/>
      <c r="G89" s="90"/>
      <c r="H89" s="90"/>
      <c r="I89" s="87"/>
      <c r="J89" s="88"/>
      <c r="K89" s="304">
        <v>0.05</v>
      </c>
      <c r="L89" s="858">
        <f>N83*K89</f>
        <v>7606.3430426715004</v>
      </c>
      <c r="M89" s="859"/>
      <c r="N89" s="51"/>
    </row>
    <row r="90" spans="1:14" ht="15.75" thickBot="1">
      <c r="B90" s="91" t="s">
        <v>974</v>
      </c>
      <c r="C90" s="92"/>
      <c r="D90" s="92"/>
      <c r="E90" s="92"/>
      <c r="F90" s="92"/>
      <c r="G90" s="92"/>
      <c r="H90" s="92"/>
      <c r="I90" s="93"/>
      <c r="J90" s="94"/>
      <c r="K90" s="305">
        <v>0.05</v>
      </c>
      <c r="L90" s="860">
        <f>N83*K90</f>
        <v>7606.3430426715004</v>
      </c>
      <c r="M90" s="861"/>
      <c r="N90" s="51"/>
    </row>
    <row r="91" spans="1:14" ht="15.75" thickBot="1">
      <c r="B91" s="824" t="s">
        <v>953</v>
      </c>
      <c r="C91" s="825"/>
      <c r="D91" s="825"/>
      <c r="E91" s="825"/>
      <c r="F91" s="825"/>
      <c r="G91" s="825"/>
      <c r="H91" s="825"/>
      <c r="I91" s="825"/>
      <c r="J91" s="825"/>
      <c r="K91" s="825"/>
      <c r="L91" s="825"/>
      <c r="M91" s="826"/>
      <c r="N91" s="52">
        <f>L88+L89+L90</f>
        <v>45638.058256028999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197764.91910945901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91299.295950657324</v>
      </c>
      <c r="L37" s="270"/>
      <c r="M37" s="271">
        <v>7</v>
      </c>
      <c r="N37" s="272">
        <f t="shared" ref="N37:N43" si="0">K37/M37</f>
        <v>13042.756564379617</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122390.32089814282</v>
      </c>
      <c r="L38" s="270"/>
      <c r="M38" s="271">
        <v>7</v>
      </c>
      <c r="N38" s="272">
        <f t="shared" si="0"/>
        <v>17484.331556877547</v>
      </c>
    </row>
    <row r="39" spans="1:14">
      <c r="A39" t="s">
        <v>286</v>
      </c>
      <c r="B39" s="837" t="str">
        <f>VLOOKUP(A39,EQUIPOS!A9:D154,3,FALSE)</f>
        <v>Planta de asfalto en frio</v>
      </c>
      <c r="C39" s="838"/>
      <c r="D39" s="838"/>
      <c r="E39" s="838"/>
      <c r="F39" s="838"/>
      <c r="G39" s="838"/>
      <c r="H39" s="839"/>
      <c r="I39" s="267"/>
      <c r="J39" s="268"/>
      <c r="K39" s="269">
        <f>VLOOKUP(A39,EQUIPOS!A9:D166,4,FALSE)</f>
        <v>220303.43252900874</v>
      </c>
      <c r="L39" s="270"/>
      <c r="M39" s="271">
        <v>9</v>
      </c>
      <c r="N39" s="272">
        <f t="shared" si="0"/>
        <v>24478.159169889859</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7</v>
      </c>
      <c r="N42" s="272">
        <f t="shared" si="0"/>
        <v>29723.470510735784</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9</v>
      </c>
      <c r="N43" s="272">
        <f t="shared" si="0"/>
        <v>9519.3302974452945</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1110.7358873587618</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120448.89416737831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1300.8769506995866</v>
      </c>
      <c r="N65" s="412">
        <f>K65*M65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11107.358873587618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167043.13572788009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33408.627145576022</v>
      </c>
      <c r="M88" s="859"/>
      <c r="N88" s="51"/>
    </row>
    <row r="89" spans="1:14">
      <c r="B89" s="89" t="s">
        <v>973</v>
      </c>
      <c r="C89" s="90"/>
      <c r="D89" s="90"/>
      <c r="E89" s="90"/>
      <c r="F89" s="90"/>
      <c r="G89" s="90"/>
      <c r="H89" s="90"/>
      <c r="I89" s="87"/>
      <c r="J89" s="88"/>
      <c r="K89" s="304">
        <v>0.05</v>
      </c>
      <c r="L89" s="858">
        <f>N83*K89</f>
        <v>8352.1567863940054</v>
      </c>
      <c r="M89" s="859"/>
      <c r="N89" s="51"/>
    </row>
    <row r="90" spans="1:14" ht="15.75" thickBot="1">
      <c r="B90" s="91" t="s">
        <v>974</v>
      </c>
      <c r="C90" s="92"/>
      <c r="D90" s="92"/>
      <c r="E90" s="92"/>
      <c r="F90" s="92"/>
      <c r="G90" s="92"/>
      <c r="H90" s="92"/>
      <c r="I90" s="93"/>
      <c r="J90" s="94"/>
      <c r="K90" s="305">
        <v>0.05</v>
      </c>
      <c r="L90" s="860">
        <f>N83*K90</f>
        <v>8352.1567863940054</v>
      </c>
      <c r="M90" s="861"/>
      <c r="N90" s="51"/>
    </row>
    <row r="91" spans="1:14" ht="15.75" thickBot="1">
      <c r="B91" s="824" t="s">
        <v>953</v>
      </c>
      <c r="C91" s="825"/>
      <c r="D91" s="825"/>
      <c r="E91" s="825"/>
      <c r="F91" s="825"/>
      <c r="G91" s="825"/>
      <c r="H91" s="825"/>
      <c r="I91" s="825"/>
      <c r="J91" s="825"/>
      <c r="K91" s="825"/>
      <c r="L91" s="825"/>
      <c r="M91" s="826"/>
      <c r="N91" s="52">
        <f>L88+L89+L90</f>
        <v>50112.940718364036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217156.07644624411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9</v>
      </c>
      <c r="N37" s="272">
        <f t="shared" ref="N37:N43" si="0">K37/M37</f>
        <v>13598.924544238091</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91299.295950657324</v>
      </c>
      <c r="L38" s="270"/>
      <c r="M38" s="271">
        <v>9</v>
      </c>
      <c r="N38" s="272">
        <f t="shared" si="0"/>
        <v>10144.366216739703</v>
      </c>
    </row>
    <row r="39" spans="1:14">
      <c r="A39" t="s">
        <v>286</v>
      </c>
      <c r="B39" s="837" t="str">
        <f>VLOOKUP(A39,EQUIPOS!A9:D154,3,FALSE)</f>
        <v>Planta de asfalto en frio</v>
      </c>
      <c r="C39" s="838"/>
      <c r="D39" s="838"/>
      <c r="E39" s="838"/>
      <c r="F39" s="838"/>
      <c r="G39" s="838"/>
      <c r="H39" s="839"/>
      <c r="I39" s="267"/>
      <c r="J39" s="268"/>
      <c r="K39" s="269">
        <f>VLOOKUP(A39,EQUIPOS!A9:D166,4,FALSE)</f>
        <v>220303.43252900874</v>
      </c>
      <c r="L39" s="270"/>
      <c r="M39" s="271">
        <v>9</v>
      </c>
      <c r="N39" s="272">
        <f t="shared" si="0"/>
        <v>24478.159169889859</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9</v>
      </c>
      <c r="N42" s="272">
        <f t="shared" si="0"/>
        <v>23118.254841683389</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9</v>
      </c>
      <c r="N43" s="272">
        <f t="shared" si="0"/>
        <v>9519.3302974452945</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106921.0391521267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152126.86085343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30425.372170686001</v>
      </c>
      <c r="M88" s="859"/>
      <c r="N88" s="51"/>
    </row>
    <row r="89" spans="1:14">
      <c r="B89" s="89" t="s">
        <v>973</v>
      </c>
      <c r="C89" s="90"/>
      <c r="D89" s="90"/>
      <c r="E89" s="90"/>
      <c r="F89" s="90"/>
      <c r="G89" s="90"/>
      <c r="H89" s="90"/>
      <c r="I89" s="87"/>
      <c r="J89" s="88"/>
      <c r="K89" s="304">
        <v>0.05</v>
      </c>
      <c r="L89" s="858">
        <f>N83*K89</f>
        <v>7606.3430426715004</v>
      </c>
      <c r="M89" s="859"/>
      <c r="N89" s="51"/>
    </row>
    <row r="90" spans="1:14" ht="15.75" thickBot="1">
      <c r="B90" s="91" t="s">
        <v>974</v>
      </c>
      <c r="C90" s="92"/>
      <c r="D90" s="92"/>
      <c r="E90" s="92"/>
      <c r="F90" s="92"/>
      <c r="G90" s="92"/>
      <c r="H90" s="92"/>
      <c r="I90" s="93"/>
      <c r="J90" s="94"/>
      <c r="K90" s="305">
        <v>0.05</v>
      </c>
      <c r="L90" s="860">
        <f>N83*K90</f>
        <v>7606.3430426715004</v>
      </c>
      <c r="M90" s="861"/>
      <c r="N90" s="51"/>
    </row>
    <row r="91" spans="1:14" ht="15.75" thickBot="1">
      <c r="B91" s="824" t="s">
        <v>953</v>
      </c>
      <c r="C91" s="825"/>
      <c r="D91" s="825"/>
      <c r="E91" s="825"/>
      <c r="F91" s="825"/>
      <c r="G91" s="825"/>
      <c r="H91" s="825"/>
      <c r="I91" s="825"/>
      <c r="J91" s="825"/>
      <c r="K91" s="825"/>
      <c r="L91" s="825"/>
      <c r="M91" s="826"/>
      <c r="N91" s="52">
        <f>L88+L89+L90</f>
        <v>45638.058256028999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197764.91910945901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9</v>
      </c>
      <c r="N37" s="272">
        <f t="shared" ref="N37:N43" si="0">K37/M37</f>
        <v>13598.924544238091</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91299.295950657324</v>
      </c>
      <c r="L38" s="270"/>
      <c r="M38" s="271">
        <v>9</v>
      </c>
      <c r="N38" s="272">
        <f t="shared" si="0"/>
        <v>10144.366216739703</v>
      </c>
    </row>
    <row r="39" spans="1:14">
      <c r="A39" t="s">
        <v>286</v>
      </c>
      <c r="B39" s="837" t="str">
        <f>VLOOKUP(A39,EQUIPOS!A9:D154,3,FALSE)</f>
        <v>Planta de asfalto en frio</v>
      </c>
      <c r="C39" s="838"/>
      <c r="D39" s="838"/>
      <c r="E39" s="838"/>
      <c r="F39" s="838"/>
      <c r="G39" s="838"/>
      <c r="H39" s="839"/>
      <c r="I39" s="267"/>
      <c r="J39" s="268"/>
      <c r="K39" s="269">
        <f>VLOOKUP(A39,EQUIPOS!A9:D166,4,FALSE)</f>
        <v>220303.43252900874</v>
      </c>
      <c r="L39" s="270"/>
      <c r="M39" s="271">
        <v>9</v>
      </c>
      <c r="N39" s="272">
        <f t="shared" si="0"/>
        <v>24478.159169889859</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9</v>
      </c>
      <c r="N42" s="272">
        <f t="shared" si="0"/>
        <v>23118.254841683389</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9</v>
      </c>
      <c r="N43" s="272">
        <f t="shared" si="0"/>
        <v>9519.3302974452945</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106921.0391521267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152126.86085343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30425.372170686001</v>
      </c>
      <c r="M87" s="859"/>
      <c r="N87" s="51"/>
    </row>
    <row r="88" spans="1:14">
      <c r="B88" s="89" t="s">
        <v>973</v>
      </c>
      <c r="C88" s="90"/>
      <c r="D88" s="90"/>
      <c r="E88" s="90"/>
      <c r="F88" s="90"/>
      <c r="G88" s="90"/>
      <c r="H88" s="90"/>
      <c r="I88" s="87"/>
      <c r="J88" s="88"/>
      <c r="K88" s="304">
        <v>0.05</v>
      </c>
      <c r="L88" s="858">
        <f>N82*K88</f>
        <v>7606.3430426715004</v>
      </c>
      <c r="M88" s="859"/>
      <c r="N88" s="51"/>
    </row>
    <row r="89" spans="1:14" ht="15.75" thickBot="1">
      <c r="B89" s="91" t="s">
        <v>974</v>
      </c>
      <c r="C89" s="92"/>
      <c r="D89" s="92"/>
      <c r="E89" s="92"/>
      <c r="F89" s="92"/>
      <c r="G89" s="92"/>
      <c r="H89" s="92"/>
      <c r="I89" s="93"/>
      <c r="J89" s="94"/>
      <c r="K89" s="305">
        <v>0.05</v>
      </c>
      <c r="L89" s="860">
        <f>N82*K89</f>
        <v>7606.3430426715004</v>
      </c>
      <c r="M89" s="861"/>
      <c r="N89" s="51"/>
    </row>
    <row r="90" spans="1:14" ht="15.75" thickBot="1">
      <c r="B90" s="824" t="s">
        <v>953</v>
      </c>
      <c r="C90" s="825"/>
      <c r="D90" s="825"/>
      <c r="E90" s="825"/>
      <c r="F90" s="825"/>
      <c r="G90" s="825"/>
      <c r="H90" s="825"/>
      <c r="I90" s="825"/>
      <c r="J90" s="825"/>
      <c r="K90" s="825"/>
      <c r="L90" s="825"/>
      <c r="M90" s="826"/>
      <c r="N90" s="52">
        <f>L87+L88+L89</f>
        <v>45638.058256028999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197764.91910945901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9</v>
      </c>
      <c r="N37" s="272">
        <f t="shared" ref="N37:N43" si="0">K37/M37</f>
        <v>13598.924544238091</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91299.295950657324</v>
      </c>
      <c r="L38" s="270"/>
      <c r="M38" s="271">
        <v>9</v>
      </c>
      <c r="N38" s="272">
        <f t="shared" si="0"/>
        <v>10144.366216739703</v>
      </c>
    </row>
    <row r="39" spans="1:14">
      <c r="A39" t="s">
        <v>286</v>
      </c>
      <c r="B39" s="837" t="str">
        <f>VLOOKUP(A39,EQUIPOS!A9:D154,3,FALSE)</f>
        <v>Planta de asfalto en frio</v>
      </c>
      <c r="C39" s="838"/>
      <c r="D39" s="838"/>
      <c r="E39" s="838"/>
      <c r="F39" s="838"/>
      <c r="G39" s="838"/>
      <c r="H39" s="839"/>
      <c r="I39" s="267"/>
      <c r="J39" s="268"/>
      <c r="K39" s="269">
        <f>VLOOKUP(A39,EQUIPOS!A9:D166,4,FALSE)</f>
        <v>220303.43252900874</v>
      </c>
      <c r="L39" s="270"/>
      <c r="M39" s="271">
        <v>9</v>
      </c>
      <c r="N39" s="272">
        <f t="shared" si="0"/>
        <v>24478.159169889859</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9</v>
      </c>
      <c r="N42" s="272">
        <f t="shared" si="0"/>
        <v>23118.254841683389</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9</v>
      </c>
      <c r="N43" s="272">
        <f t="shared" si="0"/>
        <v>9519.3302974452945</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106921.0391521267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152126.86085343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30425.372170686001</v>
      </c>
      <c r="M88" s="859"/>
      <c r="N88" s="51"/>
    </row>
    <row r="89" spans="1:14">
      <c r="B89" s="89" t="s">
        <v>973</v>
      </c>
      <c r="C89" s="90"/>
      <c r="D89" s="90"/>
      <c r="E89" s="90"/>
      <c r="F89" s="90"/>
      <c r="G89" s="90"/>
      <c r="H89" s="90"/>
      <c r="I89" s="87"/>
      <c r="J89" s="88"/>
      <c r="K89" s="304">
        <v>0.05</v>
      </c>
      <c r="L89" s="858">
        <f>N83*K89</f>
        <v>7606.3430426715004</v>
      </c>
      <c r="M89" s="859"/>
      <c r="N89" s="51"/>
    </row>
    <row r="90" spans="1:14" ht="15.75" thickBot="1">
      <c r="B90" s="91" t="s">
        <v>974</v>
      </c>
      <c r="C90" s="92"/>
      <c r="D90" s="92"/>
      <c r="E90" s="92"/>
      <c r="F90" s="92"/>
      <c r="G90" s="92"/>
      <c r="H90" s="92"/>
      <c r="I90" s="93"/>
      <c r="J90" s="94"/>
      <c r="K90" s="305">
        <v>0.05</v>
      </c>
      <c r="L90" s="860">
        <f>N83*K90</f>
        <v>7606.3430426715004</v>
      </c>
      <c r="M90" s="861"/>
      <c r="N90" s="51"/>
    </row>
    <row r="91" spans="1:14" ht="15.75" thickBot="1">
      <c r="B91" s="824" t="s">
        <v>953</v>
      </c>
      <c r="C91" s="825"/>
      <c r="D91" s="825"/>
      <c r="E91" s="825"/>
      <c r="F91" s="825"/>
      <c r="G91" s="825"/>
      <c r="H91" s="825"/>
      <c r="I91" s="825"/>
      <c r="J91" s="825"/>
      <c r="K91" s="825"/>
      <c r="L91" s="825"/>
      <c r="M91" s="826"/>
      <c r="N91" s="52">
        <f>L88+L89+L90</f>
        <v>45638.058256028999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197764.91910945901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7</v>
      </c>
      <c r="N37" s="272">
        <f t="shared" ref="N37:N43" si="0">K37/M37</f>
        <v>17484.331556877547</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91299.295950657324</v>
      </c>
      <c r="L38" s="270"/>
      <c r="M38" s="271">
        <v>7</v>
      </c>
      <c r="N38" s="272">
        <f t="shared" si="0"/>
        <v>13042.756564379617</v>
      </c>
    </row>
    <row r="39" spans="1:14">
      <c r="A39" t="s">
        <v>286</v>
      </c>
      <c r="B39" s="837" t="str">
        <f>VLOOKUP(A39,EQUIPOS!A9:D154,3,FALSE)</f>
        <v>Planta de asfalto en frio</v>
      </c>
      <c r="C39" s="838"/>
      <c r="D39" s="838"/>
      <c r="E39" s="838"/>
      <c r="F39" s="838"/>
      <c r="G39" s="838"/>
      <c r="H39" s="839"/>
      <c r="I39" s="267"/>
      <c r="J39" s="268"/>
      <c r="K39" s="269">
        <f>VLOOKUP(A39,EQUIPOS!A9:D166,4,FALSE)</f>
        <v>220303.43252900874</v>
      </c>
      <c r="L39" s="270"/>
      <c r="M39" s="271">
        <v>9</v>
      </c>
      <c r="N39" s="272">
        <f t="shared" si="0"/>
        <v>24478.159169889859</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7</v>
      </c>
      <c r="N42" s="272">
        <f t="shared" si="0"/>
        <v>29723.470510735784</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9</v>
      </c>
      <c r="N43" s="272">
        <f t="shared" si="0"/>
        <v>9519.3302974452945</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1110.7358873587618</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120448.89416737831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11107.358873587618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167043.13572788009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33408.627145576022</v>
      </c>
      <c r="M87" s="859"/>
      <c r="N87" s="51"/>
    </row>
    <row r="88" spans="1:14">
      <c r="B88" s="89" t="s">
        <v>973</v>
      </c>
      <c r="C88" s="90"/>
      <c r="D88" s="90"/>
      <c r="E88" s="90"/>
      <c r="F88" s="90"/>
      <c r="G88" s="90"/>
      <c r="H88" s="90"/>
      <c r="I88" s="87"/>
      <c r="J88" s="88"/>
      <c r="K88" s="304">
        <v>0.05</v>
      </c>
      <c r="L88" s="858">
        <f>N82*K88</f>
        <v>8352.1567863940054</v>
      </c>
      <c r="M88" s="859"/>
      <c r="N88" s="51"/>
    </row>
    <row r="89" spans="1:14" ht="15.75" thickBot="1">
      <c r="B89" s="91" t="s">
        <v>974</v>
      </c>
      <c r="C89" s="92"/>
      <c r="D89" s="92"/>
      <c r="E89" s="92"/>
      <c r="F89" s="92"/>
      <c r="G89" s="92"/>
      <c r="H89" s="92"/>
      <c r="I89" s="93"/>
      <c r="J89" s="94"/>
      <c r="K89" s="305">
        <v>0.05</v>
      </c>
      <c r="L89" s="860">
        <f>N82*K89</f>
        <v>8352.1567863940054</v>
      </c>
      <c r="M89" s="861"/>
      <c r="N89" s="51"/>
    </row>
    <row r="90" spans="1:14" ht="15.75" thickBot="1">
      <c r="B90" s="824" t="s">
        <v>953</v>
      </c>
      <c r="C90" s="825"/>
      <c r="D90" s="825"/>
      <c r="E90" s="825"/>
      <c r="F90" s="825"/>
      <c r="G90" s="825"/>
      <c r="H90" s="825"/>
      <c r="I90" s="825"/>
      <c r="J90" s="825"/>
      <c r="K90" s="825"/>
      <c r="L90" s="825"/>
      <c r="M90" s="826"/>
      <c r="N90" s="52">
        <f>L87+L88+L89</f>
        <v>50112.940718364036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217156.07644624411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7"/>
      <c r="C47" s="838"/>
      <c r="D47" s="838"/>
      <c r="E47" s="838"/>
      <c r="F47" s="838"/>
      <c r="G47" s="838"/>
      <c r="H47" s="839"/>
      <c r="I47" s="840"/>
      <c r="J47" s="821"/>
      <c r="K47" s="269"/>
      <c r="L47" s="841"/>
      <c r="M47" s="842"/>
      <c r="N47" s="272"/>
    </row>
    <row r="48" spans="1:14">
      <c r="B48" s="837"/>
      <c r="C48" s="838"/>
      <c r="D48" s="838"/>
      <c r="E48" s="843"/>
      <c r="F48" s="838"/>
      <c r="G48" s="838"/>
      <c r="H48" s="839"/>
      <c r="I48" s="36"/>
      <c r="J48" s="37"/>
      <c r="K48" s="274"/>
      <c r="L48" s="276"/>
      <c r="M48" s="277"/>
      <c r="N48" s="278"/>
    </row>
    <row r="49" spans="1:14">
      <c r="B49" s="844" t="s">
        <v>952</v>
      </c>
      <c r="C49" s="845"/>
      <c r="D49" s="845"/>
      <c r="E49" s="38"/>
      <c r="F49" s="39"/>
      <c r="G49" s="39"/>
      <c r="H49" s="40"/>
      <c r="I49" s="36"/>
      <c r="J49" s="37"/>
      <c r="K49" s="279"/>
      <c r="L49" s="276"/>
      <c r="M49" s="401">
        <v>0.1</v>
      </c>
      <c r="N49" s="344">
        <f>N83*M49</f>
        <v>874.7045112950251</v>
      </c>
    </row>
    <row r="50" spans="1:14" ht="15.75" thickBot="1">
      <c r="B50" s="837"/>
      <c r="C50" s="838"/>
      <c r="D50" s="838"/>
      <c r="E50" s="838"/>
      <c r="F50" s="838"/>
      <c r="G50" s="838"/>
      <c r="H50" s="839"/>
      <c r="I50" s="846"/>
      <c r="J50" s="847"/>
      <c r="K50" s="41"/>
      <c r="L50" s="848"/>
      <c r="M50" s="849"/>
      <c r="N50" s="105"/>
    </row>
    <row r="51" spans="1:14" ht="15.75" thickBot="1">
      <c r="B51" s="824" t="s">
        <v>953</v>
      </c>
      <c r="C51" s="825"/>
      <c r="D51" s="825"/>
      <c r="E51" s="825"/>
      <c r="F51" s="825"/>
      <c r="G51" s="825"/>
      <c r="H51" s="825"/>
      <c r="I51" s="825"/>
      <c r="J51" s="825"/>
      <c r="K51" s="825"/>
      <c r="L51" s="825"/>
      <c r="M51" s="826"/>
      <c r="N51" s="394">
        <f>SUM(N36:N50)</f>
        <v>131609.01162027879</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5" t="s">
        <v>944</v>
      </c>
      <c r="C55" s="816"/>
      <c r="D55" s="816"/>
      <c r="E55" s="816"/>
      <c r="F55" s="816"/>
      <c r="G55" s="816"/>
      <c r="H55" s="816"/>
      <c r="I55" s="817"/>
      <c r="J55" s="315" t="s">
        <v>945</v>
      </c>
      <c r="K55" s="85" t="s">
        <v>946</v>
      </c>
      <c r="L55" s="818" t="s">
        <v>955</v>
      </c>
      <c r="M55" s="817"/>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22180.093213879853</v>
      </c>
      <c r="N56" s="272">
        <f>K56*M56</f>
        <v>31052.130499431791</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39.497130725138817</v>
      </c>
      <c r="N57" s="272">
        <f>K57*M57</f>
        <v>987.42826812847045</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9"/>
      <c r="C60" s="820"/>
      <c r="D60" s="820"/>
      <c r="E60" s="820"/>
      <c r="F60" s="820"/>
      <c r="G60" s="820"/>
      <c r="H60" s="820"/>
      <c r="I60" s="821"/>
      <c r="J60" s="42"/>
      <c r="K60" s="44"/>
      <c r="L60" s="822"/>
      <c r="M60" s="823"/>
      <c r="N60" s="45"/>
    </row>
    <row r="61" spans="1:14" ht="15.75" thickBot="1">
      <c r="B61" s="824" t="s">
        <v>953</v>
      </c>
      <c r="C61" s="825"/>
      <c r="D61" s="825"/>
      <c r="E61" s="825"/>
      <c r="F61" s="825"/>
      <c r="G61" s="825"/>
      <c r="H61" s="825"/>
      <c r="I61" s="825"/>
      <c r="J61" s="825"/>
      <c r="K61" s="825"/>
      <c r="L61" s="825"/>
      <c r="M61" s="826"/>
      <c r="N61" s="394">
        <f>SUM(N56:N60)</f>
        <v>32039.558767560262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8">
        <f>VLOOKUP(A66,TRANSPORTE!A5:D117,4,FALSE)</f>
        <v>1300.8769506995866</v>
      </c>
      <c r="M66" s="829"/>
      <c r="N66" s="287">
        <f>K66*L66</f>
        <v>1821.227730979421</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8">
        <f>VLOOKUP(A67,TRANSPORTE!A6:D117,4,FALSE)</f>
        <v>1300.8769506995866</v>
      </c>
      <c r="M67" s="829"/>
      <c r="N67" s="287">
        <f>K67*L67</f>
        <v>1626.0961883744833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3447.3239193539043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8747.0451129502508</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175842.9394201432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35168.587884028639</v>
      </c>
      <c r="M90" s="859"/>
      <c r="N90" s="51"/>
    </row>
    <row r="91" spans="1:14">
      <c r="B91" s="89" t="s">
        <v>973</v>
      </c>
      <c r="C91" s="90"/>
      <c r="D91" s="90"/>
      <c r="E91" s="90"/>
      <c r="F91" s="90"/>
      <c r="G91" s="90"/>
      <c r="H91" s="90"/>
      <c r="I91" s="87"/>
      <c r="J91" s="88"/>
      <c r="K91" s="304">
        <v>0.05</v>
      </c>
      <c r="L91" s="858">
        <f>N85*K91</f>
        <v>8792.1469710071597</v>
      </c>
      <c r="M91" s="859"/>
      <c r="N91" s="51"/>
    </row>
    <row r="92" spans="1:14" ht="15.75" thickBot="1">
      <c r="B92" s="91" t="s">
        <v>974</v>
      </c>
      <c r="C92" s="92"/>
      <c r="D92" s="92"/>
      <c r="E92" s="92"/>
      <c r="F92" s="92"/>
      <c r="G92" s="92"/>
      <c r="H92" s="92"/>
      <c r="I92" s="93"/>
      <c r="J92" s="94"/>
      <c r="K92" s="305">
        <v>0.05</v>
      </c>
      <c r="L92" s="860">
        <f>N85*K92</f>
        <v>8792.1469710071597</v>
      </c>
      <c r="M92" s="861"/>
      <c r="N92" s="51"/>
    </row>
    <row r="93" spans="1:14" ht="15.75" thickBot="1">
      <c r="B93" s="824" t="s">
        <v>953</v>
      </c>
      <c r="C93" s="825"/>
      <c r="D93" s="825"/>
      <c r="E93" s="825"/>
      <c r="F93" s="825"/>
      <c r="G93" s="825"/>
      <c r="H93" s="825"/>
      <c r="I93" s="825"/>
      <c r="J93" s="825"/>
      <c r="K93" s="825"/>
      <c r="L93" s="825"/>
      <c r="M93" s="826"/>
      <c r="N93" s="52">
        <f>L90+L91+L92</f>
        <v>52752.881826042962</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228595.82124618615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1"/>
      <c r="K125" s="801"/>
      <c r="L125" s="801"/>
      <c r="M125" s="801"/>
      <c r="N125" s="802"/>
    </row>
    <row r="126" spans="2:14" ht="15.75" thickBot="1">
      <c r="B126" s="261" t="s">
        <v>2221</v>
      </c>
      <c r="C126" s="393"/>
      <c r="D126" s="393"/>
      <c r="E126" s="57"/>
      <c r="F126" s="57"/>
      <c r="G126" s="57"/>
      <c r="H126" s="57"/>
      <c r="I126" s="57"/>
      <c r="J126" s="803"/>
      <c r="K126" s="803"/>
      <c r="L126" s="803"/>
      <c r="M126" s="803"/>
      <c r="N126"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828"/>
      <c r="M66" s="829"/>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ht="15" customHeight="1">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131609.01162027879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175842.9394201432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35168.587884028639</v>
      </c>
      <c r="M87" s="859"/>
      <c r="N87" s="51"/>
    </row>
    <row r="88" spans="1:14">
      <c r="B88" s="89" t="s">
        <v>973</v>
      </c>
      <c r="C88" s="90"/>
      <c r="D88" s="90"/>
      <c r="E88" s="90"/>
      <c r="F88" s="90"/>
      <c r="G88" s="90"/>
      <c r="H88" s="90"/>
      <c r="I88" s="87"/>
      <c r="J88" s="88"/>
      <c r="K88" s="304">
        <v>0.05</v>
      </c>
      <c r="L88" s="858">
        <f>N82*K88</f>
        <v>8792.1469710071597</v>
      </c>
      <c r="M88" s="859"/>
      <c r="N88" s="51"/>
    </row>
    <row r="89" spans="1:14" ht="15.75" thickBot="1">
      <c r="B89" s="91" t="s">
        <v>974</v>
      </c>
      <c r="C89" s="92"/>
      <c r="D89" s="92"/>
      <c r="E89" s="92"/>
      <c r="F89" s="92"/>
      <c r="G89" s="92"/>
      <c r="H89" s="92"/>
      <c r="I89" s="93"/>
      <c r="J89" s="94"/>
      <c r="K89" s="305">
        <v>0.05</v>
      </c>
      <c r="L89" s="860">
        <f>N82*K89</f>
        <v>8792.1469710071597</v>
      </c>
      <c r="M89" s="861"/>
      <c r="N89" s="51"/>
    </row>
    <row r="90" spans="1:14" ht="15.75" thickBot="1">
      <c r="B90" s="824" t="s">
        <v>953</v>
      </c>
      <c r="C90" s="825"/>
      <c r="D90" s="825"/>
      <c r="E90" s="825"/>
      <c r="F90" s="825"/>
      <c r="G90" s="825"/>
      <c r="H90" s="825"/>
      <c r="I90" s="825"/>
      <c r="J90" s="825"/>
      <c r="K90" s="825"/>
      <c r="L90" s="825"/>
      <c r="M90" s="826"/>
      <c r="N90" s="52">
        <f>L87+L88+L89</f>
        <v>52752.881826042962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228595.82124618615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131609.01162027879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175842.9394201432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35168.587884028639</v>
      </c>
      <c r="M87" s="859"/>
      <c r="N87" s="51"/>
    </row>
    <row r="88" spans="1:14">
      <c r="B88" s="89" t="s">
        <v>973</v>
      </c>
      <c r="C88" s="90"/>
      <c r="D88" s="90"/>
      <c r="E88" s="90"/>
      <c r="F88" s="90"/>
      <c r="G88" s="90"/>
      <c r="H88" s="90"/>
      <c r="I88" s="87"/>
      <c r="J88" s="88"/>
      <c r="K88" s="304">
        <v>0.05</v>
      </c>
      <c r="L88" s="858">
        <f>N82*K88</f>
        <v>8792.1469710071597</v>
      </c>
      <c r="M88" s="859"/>
      <c r="N88" s="51"/>
    </row>
    <row r="89" spans="1:14" ht="15.75" thickBot="1">
      <c r="B89" s="91" t="s">
        <v>974</v>
      </c>
      <c r="C89" s="92"/>
      <c r="D89" s="92"/>
      <c r="E89" s="92"/>
      <c r="F89" s="92"/>
      <c r="G89" s="92"/>
      <c r="H89" s="92"/>
      <c r="I89" s="93"/>
      <c r="J89" s="94"/>
      <c r="K89" s="305">
        <v>0.05</v>
      </c>
      <c r="L89" s="860">
        <f>N82*K89</f>
        <v>8792.1469710071597</v>
      </c>
      <c r="M89" s="861"/>
      <c r="N89" s="51"/>
    </row>
    <row r="90" spans="1:14" ht="15.75" thickBot="1">
      <c r="B90" s="824" t="s">
        <v>953</v>
      </c>
      <c r="C90" s="825"/>
      <c r="D90" s="825"/>
      <c r="E90" s="825"/>
      <c r="F90" s="825"/>
      <c r="G90" s="825"/>
      <c r="H90" s="825"/>
      <c r="I90" s="825"/>
      <c r="J90" s="825"/>
      <c r="K90" s="825"/>
      <c r="L90" s="825"/>
      <c r="M90" s="826"/>
      <c r="N90" s="52">
        <f>L87+L88+L89</f>
        <v>52752.881826042962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228595.82124618615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1293</v>
      </c>
      <c r="B65" s="46" t="str">
        <f>VLOOKUP(A65,TRANSPORTE!A6:D117,3,FALSE)</f>
        <v>Transporte de mezcla</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8</v>
      </c>
      <c r="N37" s="272">
        <f t="shared" ref="N37:N43" si="0">K37/M37</f>
        <v>15298.790112267852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8</v>
      </c>
      <c r="N38" s="272">
        <f t="shared" si="0"/>
        <v>15783.960418931918</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8</v>
      </c>
      <c r="N39" s="272">
        <f t="shared" si="0"/>
        <v>64255.212347645851</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8</v>
      </c>
      <c r="N42" s="272">
        <f t="shared" si="0"/>
        <v>26008.036696893811</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8</v>
      </c>
      <c r="N43" s="272">
        <f t="shared" si="0"/>
        <v>10709.246584625957</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158117.25024249573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203323.07194379903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40664.614388759808</v>
      </c>
      <c r="M87" s="859"/>
      <c r="N87" s="51"/>
    </row>
    <row r="88" spans="1:14">
      <c r="B88" s="89" t="s">
        <v>973</v>
      </c>
      <c r="C88" s="90"/>
      <c r="D88" s="90"/>
      <c r="E88" s="90"/>
      <c r="F88" s="90"/>
      <c r="G88" s="90"/>
      <c r="H88" s="90"/>
      <c r="I88" s="87"/>
      <c r="J88" s="88"/>
      <c r="K88" s="304">
        <v>0.05</v>
      </c>
      <c r="L88" s="858">
        <f>N82*K88</f>
        <v>10166.153597189952</v>
      </c>
      <c r="M88" s="859"/>
      <c r="N88" s="51"/>
    </row>
    <row r="89" spans="1:14" ht="15.75" thickBot="1">
      <c r="B89" s="91" t="s">
        <v>974</v>
      </c>
      <c r="C89" s="92"/>
      <c r="D89" s="92"/>
      <c r="E89" s="92"/>
      <c r="F89" s="92"/>
      <c r="G89" s="92"/>
      <c r="H89" s="92"/>
      <c r="I89" s="93"/>
      <c r="J89" s="94"/>
      <c r="K89" s="305">
        <v>0.05</v>
      </c>
      <c r="L89" s="860">
        <f>N82*K89</f>
        <v>10166.153597189952</v>
      </c>
      <c r="M89" s="861"/>
      <c r="N89" s="51"/>
    </row>
    <row r="90" spans="1:14" ht="15.75" thickBot="1">
      <c r="B90" s="824" t="s">
        <v>953</v>
      </c>
      <c r="C90" s="825"/>
      <c r="D90" s="825"/>
      <c r="E90" s="825"/>
      <c r="F90" s="825"/>
      <c r="G90" s="825"/>
      <c r="H90" s="825"/>
      <c r="I90" s="825"/>
      <c r="J90" s="825"/>
      <c r="K90" s="825"/>
      <c r="L90" s="825"/>
      <c r="M90" s="826"/>
      <c r="N90" s="52">
        <f>L87+L88+L89</f>
        <v>60996.921583139709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264319.99352693872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8</v>
      </c>
      <c r="N37" s="272">
        <f t="shared" ref="N37:N43" si="0">K37/M37</f>
        <v>15298.790112267852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8</v>
      </c>
      <c r="N38" s="272">
        <f t="shared" si="0"/>
        <v>15783.960418931918</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8</v>
      </c>
      <c r="N39" s="272">
        <f t="shared" si="0"/>
        <v>64255.212347645851</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8</v>
      </c>
      <c r="N42" s="272">
        <f t="shared" si="0"/>
        <v>26008.036696893811</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8</v>
      </c>
      <c r="N43" s="272">
        <f t="shared" si="0"/>
        <v>10709.246584625957</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158117.25024249573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203323.07194379903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40664.614388759808</v>
      </c>
      <c r="M87" s="859"/>
      <c r="N87" s="51"/>
    </row>
    <row r="88" spans="1:14">
      <c r="B88" s="89" t="s">
        <v>973</v>
      </c>
      <c r="C88" s="90"/>
      <c r="D88" s="90"/>
      <c r="E88" s="90"/>
      <c r="F88" s="90"/>
      <c r="G88" s="90"/>
      <c r="H88" s="90"/>
      <c r="I88" s="87"/>
      <c r="J88" s="88"/>
      <c r="K88" s="304">
        <v>0.05</v>
      </c>
      <c r="L88" s="858">
        <f>N82*K88</f>
        <v>10166.153597189952</v>
      </c>
      <c r="M88" s="859"/>
      <c r="N88" s="51"/>
    </row>
    <row r="89" spans="1:14" ht="15.75" thickBot="1">
      <c r="B89" s="91" t="s">
        <v>974</v>
      </c>
      <c r="C89" s="92"/>
      <c r="D89" s="92"/>
      <c r="E89" s="92"/>
      <c r="F89" s="92"/>
      <c r="G89" s="92"/>
      <c r="H89" s="92"/>
      <c r="I89" s="93"/>
      <c r="J89" s="94"/>
      <c r="K89" s="305">
        <v>0.05</v>
      </c>
      <c r="L89" s="860">
        <f>N82*K89</f>
        <v>10166.153597189952</v>
      </c>
      <c r="M89" s="861"/>
      <c r="N89" s="51"/>
    </row>
    <row r="90" spans="1:14" ht="15.75" thickBot="1">
      <c r="B90" s="824" t="s">
        <v>953</v>
      </c>
      <c r="C90" s="825"/>
      <c r="D90" s="825"/>
      <c r="E90" s="825"/>
      <c r="F90" s="825"/>
      <c r="G90" s="825"/>
      <c r="H90" s="825"/>
      <c r="I90" s="825"/>
      <c r="J90" s="825"/>
      <c r="K90" s="825"/>
      <c r="L90" s="825"/>
      <c r="M90" s="826"/>
      <c r="N90" s="52">
        <f>L87+L88+L89</f>
        <v>60996.921583139709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264319.99352693872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8</v>
      </c>
      <c r="N37" s="272">
        <f t="shared" ref="N37:N43" si="0">K37/M37</f>
        <v>15298.790112267852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8</v>
      </c>
      <c r="N38" s="272">
        <f t="shared" si="0"/>
        <v>15783.960418931918</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8</v>
      </c>
      <c r="N39" s="272">
        <f t="shared" si="0"/>
        <v>64255.212347645851</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8</v>
      </c>
      <c r="N42" s="272">
        <f t="shared" si="0"/>
        <v>26008.036696893811</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8</v>
      </c>
      <c r="N43" s="272">
        <f t="shared" si="0"/>
        <v>10709.246584625957</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158117.25024249573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203323.07194379903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40664.614388759808</v>
      </c>
      <c r="M87" s="859"/>
      <c r="N87" s="51"/>
    </row>
    <row r="88" spans="1:14">
      <c r="B88" s="89" t="s">
        <v>973</v>
      </c>
      <c r="C88" s="90"/>
      <c r="D88" s="90"/>
      <c r="E88" s="90"/>
      <c r="F88" s="90"/>
      <c r="G88" s="90"/>
      <c r="H88" s="90"/>
      <c r="I88" s="87"/>
      <c r="J88" s="88"/>
      <c r="K88" s="304">
        <v>0.05</v>
      </c>
      <c r="L88" s="858">
        <f>N82*K88</f>
        <v>10166.153597189952</v>
      </c>
      <c r="M88" s="859"/>
      <c r="N88" s="51"/>
    </row>
    <row r="89" spans="1:14" ht="15.75" thickBot="1">
      <c r="B89" s="91" t="s">
        <v>974</v>
      </c>
      <c r="C89" s="92"/>
      <c r="D89" s="92"/>
      <c r="E89" s="92"/>
      <c r="F89" s="92"/>
      <c r="G89" s="92"/>
      <c r="H89" s="92"/>
      <c r="I89" s="93"/>
      <c r="J89" s="94"/>
      <c r="K89" s="305">
        <v>0.05</v>
      </c>
      <c r="L89" s="860">
        <f>N82*K89</f>
        <v>10166.153597189952</v>
      </c>
      <c r="M89" s="861"/>
      <c r="N89" s="51"/>
    </row>
    <row r="90" spans="1:14" ht="15.75" thickBot="1">
      <c r="B90" s="824" t="s">
        <v>953</v>
      </c>
      <c r="C90" s="825"/>
      <c r="D90" s="825"/>
      <c r="E90" s="825"/>
      <c r="F90" s="825"/>
      <c r="G90" s="825"/>
      <c r="H90" s="825"/>
      <c r="I90" s="825"/>
      <c r="J90" s="825"/>
      <c r="K90" s="825"/>
      <c r="L90" s="825"/>
      <c r="M90" s="826"/>
      <c r="N90" s="52">
        <f>L87+L88+L89</f>
        <v>60996.921583139709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264319.99352693872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131609.01162027879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175842.9394201432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35168.587884028639</v>
      </c>
      <c r="M87" s="859"/>
      <c r="N87" s="51"/>
    </row>
    <row r="88" spans="1:14">
      <c r="B88" s="89" t="s">
        <v>973</v>
      </c>
      <c r="C88" s="90"/>
      <c r="D88" s="90"/>
      <c r="E88" s="90"/>
      <c r="F88" s="90"/>
      <c r="G88" s="90"/>
      <c r="H88" s="90"/>
      <c r="I88" s="87"/>
      <c r="J88" s="88"/>
      <c r="K88" s="304">
        <v>0.05</v>
      </c>
      <c r="L88" s="858">
        <f>N82*K88</f>
        <v>8792.1469710071597</v>
      </c>
      <c r="M88" s="859"/>
      <c r="N88" s="51"/>
    </row>
    <row r="89" spans="1:14" ht="15.75" thickBot="1">
      <c r="B89" s="91" t="s">
        <v>974</v>
      </c>
      <c r="C89" s="92"/>
      <c r="D89" s="92"/>
      <c r="E89" s="92"/>
      <c r="F89" s="92"/>
      <c r="G89" s="92"/>
      <c r="H89" s="92"/>
      <c r="I89" s="93"/>
      <c r="J89" s="94"/>
      <c r="K89" s="305">
        <v>0.05</v>
      </c>
      <c r="L89" s="860">
        <f>N82*K89</f>
        <v>8792.1469710071597</v>
      </c>
      <c r="M89" s="861"/>
      <c r="N89" s="51"/>
    </row>
    <row r="90" spans="1:14" ht="15.75" thickBot="1">
      <c r="B90" s="824" t="s">
        <v>953</v>
      </c>
      <c r="C90" s="825"/>
      <c r="D90" s="825"/>
      <c r="E90" s="825"/>
      <c r="F90" s="825"/>
      <c r="G90" s="825"/>
      <c r="H90" s="825"/>
      <c r="I90" s="825"/>
      <c r="J90" s="825"/>
      <c r="K90" s="825"/>
      <c r="L90" s="825"/>
      <c r="M90" s="826"/>
      <c r="N90" s="52">
        <f>L87+L88+L89</f>
        <v>52752.881826042962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228595.82124618615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127"/>
    </row>
    <row r="81" spans="1:14" ht="15.75" thickBot="1">
      <c r="B81" s="830" t="s">
        <v>953</v>
      </c>
      <c r="C81" s="831"/>
      <c r="D81" s="831"/>
      <c r="E81" s="831"/>
      <c r="F81" s="831"/>
      <c r="G81" s="831"/>
      <c r="H81" s="831"/>
      <c r="I81" s="831"/>
      <c r="J81" s="831"/>
      <c r="K81" s="831"/>
      <c r="L81" s="831"/>
      <c r="M81" s="832"/>
      <c r="N81" s="460">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131609.01162027879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175842.9394201432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35168.587884028639</v>
      </c>
      <c r="M87" s="859"/>
      <c r="N87" s="51"/>
    </row>
    <row r="88" spans="1:14">
      <c r="B88" s="89" t="s">
        <v>973</v>
      </c>
      <c r="C88" s="90"/>
      <c r="D88" s="90"/>
      <c r="E88" s="90"/>
      <c r="F88" s="90"/>
      <c r="G88" s="90"/>
      <c r="H88" s="90"/>
      <c r="I88" s="87"/>
      <c r="J88" s="88"/>
      <c r="K88" s="304">
        <v>0.05</v>
      </c>
      <c r="L88" s="858">
        <f>N82*K88</f>
        <v>8792.1469710071597</v>
      </c>
      <c r="M88" s="859"/>
      <c r="N88" s="51"/>
    </row>
    <row r="89" spans="1:14" ht="15.75" thickBot="1">
      <c r="B89" s="91" t="s">
        <v>974</v>
      </c>
      <c r="C89" s="92"/>
      <c r="D89" s="92"/>
      <c r="E89" s="92"/>
      <c r="F89" s="92"/>
      <c r="G89" s="92"/>
      <c r="H89" s="92"/>
      <c r="I89" s="93"/>
      <c r="J89" s="94"/>
      <c r="K89" s="305">
        <v>0.05</v>
      </c>
      <c r="L89" s="860">
        <f>N82*K89</f>
        <v>8792.1469710071597</v>
      </c>
      <c r="M89" s="861"/>
      <c r="N89" s="51"/>
    </row>
    <row r="90" spans="1:14" ht="15.75" thickBot="1">
      <c r="B90" s="824" t="s">
        <v>953</v>
      </c>
      <c r="C90" s="825"/>
      <c r="D90" s="825"/>
      <c r="E90" s="825"/>
      <c r="F90" s="825"/>
      <c r="G90" s="825"/>
      <c r="H90" s="825"/>
      <c r="I90" s="825"/>
      <c r="J90" s="825"/>
      <c r="K90" s="825"/>
      <c r="L90" s="825"/>
      <c r="M90" s="826"/>
      <c r="N90" s="52">
        <f>L87+L88+L89</f>
        <v>52752.881826042962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228595.82124618615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8</v>
      </c>
      <c r="N37" s="272">
        <f t="shared" ref="N37:N43" si="0">K37/M37</f>
        <v>15298.790112267852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8</v>
      </c>
      <c r="N38" s="272">
        <f t="shared" si="0"/>
        <v>15783.960418931918</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8</v>
      </c>
      <c r="N39" s="272">
        <f t="shared" si="0"/>
        <v>64255.212347645851</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8</v>
      </c>
      <c r="N42" s="272">
        <f t="shared" si="0"/>
        <v>26008.036696893811</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8</v>
      </c>
      <c r="N43" s="272">
        <f t="shared" si="0"/>
        <v>10709.246584625957</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158117.25024249573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203323.07194379903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40664.614388759808</v>
      </c>
      <c r="M87" s="859"/>
      <c r="N87" s="51"/>
    </row>
    <row r="88" spans="1:14">
      <c r="B88" s="89" t="s">
        <v>973</v>
      </c>
      <c r="C88" s="90"/>
      <c r="D88" s="90"/>
      <c r="E88" s="90"/>
      <c r="F88" s="90"/>
      <c r="G88" s="90"/>
      <c r="H88" s="90"/>
      <c r="I88" s="87"/>
      <c r="J88" s="88"/>
      <c r="K88" s="304">
        <v>0.05</v>
      </c>
      <c r="L88" s="858">
        <f>N82*K88</f>
        <v>10166.153597189952</v>
      </c>
      <c r="M88" s="859"/>
      <c r="N88" s="51"/>
    </row>
    <row r="89" spans="1:14" ht="15.75" thickBot="1">
      <c r="B89" s="91" t="s">
        <v>974</v>
      </c>
      <c r="C89" s="92"/>
      <c r="D89" s="92"/>
      <c r="E89" s="92"/>
      <c r="F89" s="92"/>
      <c r="G89" s="92"/>
      <c r="H89" s="92"/>
      <c r="I89" s="93"/>
      <c r="J89" s="94"/>
      <c r="K89" s="305">
        <v>0.05</v>
      </c>
      <c r="L89" s="860">
        <f>N82*K89</f>
        <v>10166.153597189952</v>
      </c>
      <c r="M89" s="861"/>
      <c r="N89" s="51"/>
    </row>
    <row r="90" spans="1:14" ht="15.75" thickBot="1">
      <c r="B90" s="824" t="s">
        <v>953</v>
      </c>
      <c r="C90" s="825"/>
      <c r="D90" s="825"/>
      <c r="E90" s="825"/>
      <c r="F90" s="825"/>
      <c r="G90" s="825"/>
      <c r="H90" s="825"/>
      <c r="I90" s="825"/>
      <c r="J90" s="825"/>
      <c r="K90" s="825"/>
      <c r="L90" s="825"/>
      <c r="M90" s="826"/>
      <c r="N90" s="52">
        <f>L87+L88+L89</f>
        <v>60996.921583139709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264319.99352693872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131609.01162027879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39.497130725138817</v>
      </c>
      <c r="N54" s="272">
        <f>K54*M54</f>
        <v>987.42826812847045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32039.558767560262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175842.9394201432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35168.587884028639</v>
      </c>
      <c r="M87" s="859"/>
      <c r="N87" s="51"/>
    </row>
    <row r="88" spans="1:14">
      <c r="B88" s="89" t="s">
        <v>973</v>
      </c>
      <c r="C88" s="90"/>
      <c r="D88" s="90"/>
      <c r="E88" s="90"/>
      <c r="F88" s="90"/>
      <c r="G88" s="90"/>
      <c r="H88" s="90"/>
      <c r="I88" s="87"/>
      <c r="J88" s="88"/>
      <c r="K88" s="304">
        <v>0.05</v>
      </c>
      <c r="L88" s="858">
        <f>N82*K88</f>
        <v>8792.1469710071597</v>
      </c>
      <c r="M88" s="859"/>
      <c r="N88" s="51"/>
    </row>
    <row r="89" spans="1:14" ht="15.75" thickBot="1">
      <c r="B89" s="91" t="s">
        <v>974</v>
      </c>
      <c r="C89" s="92"/>
      <c r="D89" s="92"/>
      <c r="E89" s="92"/>
      <c r="F89" s="92"/>
      <c r="G89" s="92"/>
      <c r="H89" s="92"/>
      <c r="I89" s="93"/>
      <c r="J89" s="94"/>
      <c r="K89" s="305">
        <v>0.05</v>
      </c>
      <c r="L89" s="860">
        <f>N82*K89</f>
        <v>8792.1469710071597</v>
      </c>
      <c r="M89" s="861"/>
      <c r="N89" s="51"/>
    </row>
    <row r="90" spans="1:14" ht="15.75" thickBot="1">
      <c r="B90" s="824" t="s">
        <v>953</v>
      </c>
      <c r="C90" s="825"/>
      <c r="D90" s="825"/>
      <c r="E90" s="825"/>
      <c r="F90" s="825"/>
      <c r="G90" s="825"/>
      <c r="H90" s="825"/>
      <c r="I90" s="825"/>
      <c r="J90" s="825"/>
      <c r="K90" s="825"/>
      <c r="L90" s="825"/>
      <c r="M90" s="826"/>
      <c r="N90" s="52">
        <f>L87+L88+L89</f>
        <v>52752.881826042962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228595.82124618615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165227.84155686642</v>
      </c>
      <c r="L36" s="270"/>
      <c r="M36" s="271">
        <v>30</v>
      </c>
      <c r="N36" s="272">
        <f>K36/M36</f>
        <v>5507.5947185622144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126271.68335145534</v>
      </c>
      <c r="L38" s="270"/>
      <c r="M38" s="271">
        <v>10</v>
      </c>
      <c r="N38" s="272">
        <f t="shared" si="0"/>
        <v>12627.168335145534</v>
      </c>
    </row>
    <row r="39" spans="1:14">
      <c r="A39" t="s">
        <v>284</v>
      </c>
      <c r="B39" s="837" t="str">
        <f>VLOOKUP(A39,EQUIPOS!A9:D154,3,FALSE)</f>
        <v>Planta de asfalto en caliente</v>
      </c>
      <c r="C39" s="838"/>
      <c r="D39" s="838"/>
      <c r="E39" s="838"/>
      <c r="F39" s="838"/>
      <c r="G39" s="838"/>
      <c r="H39" s="839"/>
      <c r="I39" s="267"/>
      <c r="J39" s="268"/>
      <c r="K39" s="269">
        <f>VLOOKUP(A39,EQUIPOS!A9:D166,4,FALSE)</f>
        <v>514041.69878116681</v>
      </c>
      <c r="L39" s="270"/>
      <c r="M39" s="271">
        <v>10</v>
      </c>
      <c r="N39" s="272">
        <f t="shared" si="0"/>
        <v>51404.169878116678</v>
      </c>
    </row>
    <row r="40" spans="1:14">
      <c r="A40" t="s">
        <v>290</v>
      </c>
      <c r="B40" s="837" t="str">
        <f>VLOOKUP(A40,EQUIPOS!A10:D154,3,FALSE)</f>
        <v>Planta trituradora</v>
      </c>
      <c r="C40" s="838"/>
      <c r="D40" s="838"/>
      <c r="E40" s="838"/>
      <c r="F40" s="838"/>
      <c r="G40" s="838"/>
      <c r="H40" s="839"/>
      <c r="I40" s="267"/>
      <c r="J40" s="268"/>
      <c r="K40" s="269">
        <f>VLOOKUP(A40,EQUIPOS!A10:D167,4,FALSE)</f>
        <v>440606.86505801749</v>
      </c>
      <c r="L40" s="270"/>
      <c r="M40" s="271">
        <v>30</v>
      </c>
      <c r="N40" s="272">
        <f t="shared" si="0"/>
        <v>14686.895501933916</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146868.59880585928</v>
      </c>
      <c r="L41" s="270"/>
      <c r="M41" s="271">
        <v>30</v>
      </c>
      <c r="N41" s="272">
        <f t="shared" si="0"/>
        <v>4895.6199601953094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208064.29357515048</v>
      </c>
      <c r="L42" s="270"/>
      <c r="M42" s="271">
        <v>10</v>
      </c>
      <c r="N42" s="272">
        <f t="shared" si="0"/>
        <v>20806.429357515048</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131609.01162027879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22180.093213879853</v>
      </c>
      <c r="N54" s="272">
        <f>K54*M54</f>
        <v>31052.130499431791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39.497130725138817</v>
      </c>
      <c r="N55" s="272">
        <f>K55*M55</f>
        <v>987.42826812847045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32039.558767560262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1300.8769506995866</v>
      </c>
      <c r="M64" s="829"/>
      <c r="N64" s="287">
        <f>K64*L64</f>
        <v>1821.227730979421</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8">
        <f>VLOOKUP(A65,TRANSPORTE!A6:D117,4,FALSE)</f>
        <v>1300.8769506995866</v>
      </c>
      <c r="M65" s="829"/>
      <c r="N65" s="287">
        <f>K65*L65</f>
        <v>1626.0961883744833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3447.3239193539043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175842.9394201432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35168.587884028639</v>
      </c>
      <c r="M88" s="859"/>
      <c r="N88" s="51"/>
    </row>
    <row r="89" spans="1:14">
      <c r="B89" s="89" t="s">
        <v>973</v>
      </c>
      <c r="C89" s="90"/>
      <c r="D89" s="90"/>
      <c r="E89" s="90"/>
      <c r="F89" s="90"/>
      <c r="G89" s="90"/>
      <c r="H89" s="90"/>
      <c r="I89" s="87"/>
      <c r="J89" s="88"/>
      <c r="K89" s="304">
        <v>0.05</v>
      </c>
      <c r="L89" s="858">
        <f>N83*K89</f>
        <v>8792.1469710071597</v>
      </c>
      <c r="M89" s="859"/>
      <c r="N89" s="51"/>
    </row>
    <row r="90" spans="1:14" ht="15.75" thickBot="1">
      <c r="B90" s="91" t="s">
        <v>974</v>
      </c>
      <c r="C90" s="92"/>
      <c r="D90" s="92"/>
      <c r="E90" s="92"/>
      <c r="F90" s="92"/>
      <c r="G90" s="92"/>
      <c r="H90" s="92"/>
      <c r="I90" s="93"/>
      <c r="J90" s="94"/>
      <c r="K90" s="305">
        <v>0.05</v>
      </c>
      <c r="L90" s="860">
        <f>N83*K90</f>
        <v>8792.1469710071597</v>
      </c>
      <c r="M90" s="861"/>
      <c r="N90" s="51"/>
    </row>
    <row r="91" spans="1:14" ht="15.75" thickBot="1">
      <c r="B91" s="824" t="s">
        <v>953</v>
      </c>
      <c r="C91" s="825"/>
      <c r="D91" s="825"/>
      <c r="E91" s="825"/>
      <c r="F91" s="825"/>
      <c r="G91" s="825"/>
      <c r="H91" s="825"/>
      <c r="I91" s="825"/>
      <c r="J91" s="825"/>
      <c r="K91" s="825"/>
      <c r="L91" s="825"/>
      <c r="M91" s="826"/>
      <c r="N91" s="52">
        <f>L88+L89+L90</f>
        <v>52752.881826042962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228595.82124618615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134629.45985200108</v>
      </c>
      <c r="L36" s="270"/>
      <c r="M36" s="271">
        <v>30</v>
      </c>
      <c r="N36" s="272">
        <f>K36/M36</f>
        <v>4487.6486617333694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122390.32089814282</v>
      </c>
      <c r="L37" s="270"/>
      <c r="M37" s="271">
        <v>10</v>
      </c>
      <c r="N37" s="272">
        <f t="shared" ref="N37:N43" si="0">K37/M37</f>
        <v>12239.032089814282</v>
      </c>
    </row>
    <row r="38" spans="1:14">
      <c r="A38" t="s">
        <v>284</v>
      </c>
      <c r="B38" s="837" t="str">
        <f>VLOOKUP(A38,EQUIPOS!A8:D154,3,FALSE)</f>
        <v>Planta de asfalto en caliente</v>
      </c>
      <c r="C38" s="838"/>
      <c r="D38" s="838"/>
      <c r="E38" s="838"/>
      <c r="F38" s="838"/>
      <c r="G38" s="838"/>
      <c r="H38" s="839"/>
      <c r="I38" s="267"/>
      <c r="J38" s="268"/>
      <c r="K38" s="269">
        <f>VLOOKUP(A38,EQUIPOS!A8:D165,4,FALSE)</f>
        <v>514041.69878116681</v>
      </c>
      <c r="L38" s="270"/>
      <c r="M38" s="271">
        <v>10</v>
      </c>
      <c r="N38" s="272">
        <f t="shared" si="0"/>
        <v>51404.169878116678</v>
      </c>
    </row>
    <row r="39" spans="1:14">
      <c r="A39" t="s">
        <v>290</v>
      </c>
      <c r="B39" s="837" t="str">
        <f>VLOOKUP(A39,EQUIPOS!A9:D154,3,FALSE)</f>
        <v>Planta trituradora</v>
      </c>
      <c r="C39" s="838"/>
      <c r="D39" s="838"/>
      <c r="E39" s="838"/>
      <c r="F39" s="838"/>
      <c r="G39" s="838"/>
      <c r="H39" s="839"/>
      <c r="I39" s="267"/>
      <c r="J39" s="268"/>
      <c r="K39" s="269">
        <f>VLOOKUP(A39,EQUIPOS!A9:D166,4,FALSE)</f>
        <v>440606.86505801749</v>
      </c>
      <c r="L39" s="270"/>
      <c r="M39" s="271">
        <v>30</v>
      </c>
      <c r="N39" s="272">
        <f t="shared" si="0"/>
        <v>14686.895501933916</v>
      </c>
    </row>
    <row r="40" spans="1:14">
      <c r="A40" t="s">
        <v>316</v>
      </c>
      <c r="B40" s="837" t="str">
        <f>VLOOKUP(A40,EQUIPOS!A10:D154,3,FALSE)</f>
        <v>Retroexcavadora Tipo E-200 o  Equivalente</v>
      </c>
      <c r="C40" s="838"/>
      <c r="D40" s="838"/>
      <c r="E40" s="838"/>
      <c r="F40" s="838"/>
      <c r="G40" s="838"/>
      <c r="H40" s="839"/>
      <c r="I40" s="267"/>
      <c r="J40" s="268"/>
      <c r="K40" s="269">
        <f>VLOOKUP(A40,EQUIPOS!A10:D167,4,FALSE)</f>
        <v>182557.98356461278</v>
      </c>
      <c r="L40" s="270"/>
      <c r="M40" s="271">
        <v>30</v>
      </c>
      <c r="N40" s="272">
        <f t="shared" si="0"/>
        <v>6085.2661188204256</v>
      </c>
    </row>
    <row r="41" spans="1:14">
      <c r="A41" t="s">
        <v>358</v>
      </c>
      <c r="B41" s="837" t="str">
        <f>VLOOKUP(A41,EQUIPOS!A11:D155,3,FALSE)</f>
        <v xml:space="preserve">Terminadora de asfalto (Finisher), potencia en el volante 174 HP, R=20M3/H, velocidad de desplazamiento 114 m/min
</v>
      </c>
      <c r="C41" s="838"/>
      <c r="D41" s="838"/>
      <c r="E41" s="838"/>
      <c r="F41" s="838"/>
      <c r="G41" s="838"/>
      <c r="H41" s="839"/>
      <c r="I41" s="267"/>
      <c r="J41" s="268"/>
      <c r="K41" s="269">
        <f>VLOOKUP(A41,EQUIPOS!A11:D168,4,FALSE)</f>
        <v>208064.29357515048</v>
      </c>
      <c r="L41" s="270"/>
      <c r="M41" s="271">
        <v>10</v>
      </c>
      <c r="N41" s="272">
        <f t="shared" si="0"/>
        <v>20806.429357515048</v>
      </c>
    </row>
    <row r="42" spans="1:14">
      <c r="A42" t="s">
        <v>166</v>
      </c>
      <c r="B42" s="837" t="str">
        <f>VLOOKUP(A42,EQUIPOS!A12:D156,3,FALSE)</f>
        <v>Compactador de Rodillo POTENCIA: 99HP, PESO: 8 ton</v>
      </c>
      <c r="C42" s="838"/>
      <c r="D42" s="838"/>
      <c r="E42" s="838"/>
      <c r="F42" s="838"/>
      <c r="G42" s="838"/>
      <c r="H42" s="839"/>
      <c r="I42" s="267"/>
      <c r="J42" s="268"/>
      <c r="K42" s="269">
        <f>VLOOKUP(A42,EQUIPOS!A12:D169,4,FALSE)</f>
        <v>126271.68335145534</v>
      </c>
      <c r="L42" s="270"/>
      <c r="M42" s="271">
        <v>10</v>
      </c>
      <c r="N42" s="272">
        <f t="shared" si="0"/>
        <v>12627.168335145534</v>
      </c>
    </row>
    <row r="43" spans="1:14">
      <c r="A43" t="s">
        <v>373</v>
      </c>
      <c r="B43" s="837" t="str">
        <f>VLOOKUP(A43,EQUIPOS!A13:D157,3,FALSE)</f>
        <v>Volqueta 6 m3</v>
      </c>
      <c r="C43" s="838"/>
      <c r="D43" s="838"/>
      <c r="E43" s="838"/>
      <c r="F43" s="838"/>
      <c r="G43" s="838"/>
      <c r="H43" s="839"/>
      <c r="I43" s="267"/>
      <c r="J43" s="268"/>
      <c r="K43" s="269">
        <f>VLOOKUP(A43,EQUIPOS!A13:D170,4,FALSE)</f>
        <v>85673.972677007652</v>
      </c>
      <c r="L43" s="270"/>
      <c r="M43" s="271">
        <v>10</v>
      </c>
      <c r="N43" s="272">
        <f t="shared" si="0"/>
        <v>8567.397267700766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1141.4201203310449</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132045.42733111107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22180.093213879853</v>
      </c>
      <c r="N53" s="272">
        <f>K53*M53</f>
        <v>31052.130499431791</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31052.130499431791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1300.8769506995866</v>
      </c>
      <c r="M63" s="829"/>
      <c r="N63" s="287">
        <f>K63*L63</f>
        <v>1821.227730979421</v>
      </c>
    </row>
    <row r="64" spans="1:14">
      <c r="A64" t="s">
        <v>1293</v>
      </c>
      <c r="B64" s="46" t="str">
        <f>VLOOKUP(A64,TRANSPORTE!A6:D117,3,FALSE)</f>
        <v>Transporte de mezcla</v>
      </c>
      <c r="C64" s="47"/>
      <c r="D64" s="47"/>
      <c r="E64" s="47"/>
      <c r="F64" s="47"/>
      <c r="G64" s="47"/>
      <c r="H64" s="311" t="s">
        <v>1468</v>
      </c>
      <c r="I64" s="279">
        <v>1.25</v>
      </c>
      <c r="J64" s="286">
        <v>1</v>
      </c>
      <c r="K64" s="279">
        <f>I64*J64</f>
        <v>1.25</v>
      </c>
      <c r="L64" s="828">
        <f>VLOOKUP(A64,TRANSPORTE!A6:D117,4,FALSE)</f>
        <v>1300.8769506995866</v>
      </c>
      <c r="M64" s="829"/>
      <c r="N64" s="287">
        <f>K64*L64</f>
        <v>1626.0961883744833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3447.3239193539043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11414.201203310449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177959.08295320719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35591.816590641443</v>
      </c>
      <c r="M87" s="859"/>
      <c r="N87" s="51"/>
    </row>
    <row r="88" spans="1:14">
      <c r="B88" s="89" t="s">
        <v>973</v>
      </c>
      <c r="C88" s="90"/>
      <c r="D88" s="90"/>
      <c r="E88" s="90"/>
      <c r="F88" s="90"/>
      <c r="G88" s="90"/>
      <c r="H88" s="90"/>
      <c r="I88" s="87"/>
      <c r="J88" s="88"/>
      <c r="K88" s="304">
        <v>0.05</v>
      </c>
      <c r="L88" s="858">
        <f>N82*K88</f>
        <v>8897.9541476603608</v>
      </c>
      <c r="M88" s="859"/>
      <c r="N88" s="51"/>
    </row>
    <row r="89" spans="1:14" ht="15.75" thickBot="1">
      <c r="B89" s="91" t="s">
        <v>974</v>
      </c>
      <c r="C89" s="92"/>
      <c r="D89" s="92"/>
      <c r="E89" s="92"/>
      <c r="F89" s="92"/>
      <c r="G89" s="92"/>
      <c r="H89" s="92"/>
      <c r="I89" s="93"/>
      <c r="J89" s="94"/>
      <c r="K89" s="305">
        <v>0.05</v>
      </c>
      <c r="L89" s="860">
        <f>N82*K89</f>
        <v>8897.9541476603608</v>
      </c>
      <c r="M89" s="861"/>
      <c r="N89" s="51"/>
    </row>
    <row r="90" spans="1:14" ht="15.75" thickBot="1">
      <c r="B90" s="824" t="s">
        <v>953</v>
      </c>
      <c r="C90" s="825"/>
      <c r="D90" s="825"/>
      <c r="E90" s="825"/>
      <c r="F90" s="825"/>
      <c r="G90" s="825"/>
      <c r="H90" s="825"/>
      <c r="I90" s="825"/>
      <c r="J90" s="825"/>
      <c r="K90" s="825"/>
      <c r="L90" s="825"/>
      <c r="M90" s="826"/>
      <c r="N90" s="52">
        <f>L87+L88+L89</f>
        <v>53387.724885962169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231346.80783916937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68538.3232292545</v>
      </c>
      <c r="L36" s="270"/>
      <c r="M36" s="271">
        <v>150</v>
      </c>
      <c r="N36" s="272">
        <f>K36/M36</f>
        <v>456.92215486169664</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134629.45985200108</v>
      </c>
      <c r="L37" s="270"/>
      <c r="M37" s="271">
        <v>150</v>
      </c>
      <c r="N37" s="272">
        <f>K37/M37</f>
        <v>897.52973234667388</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56822.2575081549</v>
      </c>
      <c r="L38" s="270"/>
      <c r="M38" s="271">
        <v>150</v>
      </c>
      <c r="N38" s="272">
        <f>K38/M38</f>
        <v>378.815050054366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1.8043666666666667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1735.0713039294033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8">
        <f>VLOOKUP(A58,TRANSPORTE!A5:D117,4,FALSE)</f>
        <v>1300.8769506995866</v>
      </c>
      <c r="M58" s="829"/>
      <c r="N58" s="287">
        <f>K58*L58</f>
        <v>169.11400359094625</v>
      </c>
    </row>
    <row r="59" spans="1:14">
      <c r="B59" s="46"/>
      <c r="C59" s="47"/>
      <c r="D59" s="47"/>
      <c r="E59" s="47"/>
      <c r="F59" s="47"/>
      <c r="G59" s="47"/>
      <c r="H59" s="311"/>
      <c r="I59" s="279"/>
      <c r="J59" s="286"/>
      <c r="K59" s="279"/>
      <c r="L59" s="828"/>
      <c r="M59" s="829"/>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169.11400359094625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180.43666666666667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2084.6219741870159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416.92439483740321</v>
      </c>
      <c r="M82" s="859"/>
      <c r="N82" s="51"/>
    </row>
    <row r="83" spans="1:14">
      <c r="B83" s="89" t="s">
        <v>973</v>
      </c>
      <c r="C83" s="90"/>
      <c r="D83" s="90"/>
      <c r="E83" s="90"/>
      <c r="F83" s="90"/>
      <c r="G83" s="90"/>
      <c r="H83" s="90"/>
      <c r="I83" s="87"/>
      <c r="J83" s="88"/>
      <c r="K83" s="304">
        <v>0.05</v>
      </c>
      <c r="L83" s="858">
        <f>N77*K83</f>
        <v>104.2310987093508</v>
      </c>
      <c r="M83" s="859"/>
      <c r="N83" s="51"/>
    </row>
    <row r="84" spans="1:14" ht="15.75" thickBot="1">
      <c r="B84" s="91" t="s">
        <v>974</v>
      </c>
      <c r="C84" s="92"/>
      <c r="D84" s="92"/>
      <c r="E84" s="92"/>
      <c r="F84" s="92"/>
      <c r="G84" s="92"/>
      <c r="H84" s="92"/>
      <c r="I84" s="93"/>
      <c r="J84" s="94"/>
      <c r="K84" s="305">
        <v>0.05</v>
      </c>
      <c r="L84" s="860">
        <f>N77*K84</f>
        <v>104.2310987093508</v>
      </c>
      <c r="M84" s="861"/>
      <c r="N84" s="51"/>
    </row>
    <row r="85" spans="1:14" ht="15.75" thickBot="1">
      <c r="B85" s="824" t="s">
        <v>953</v>
      </c>
      <c r="C85" s="825"/>
      <c r="D85" s="825"/>
      <c r="E85" s="825"/>
      <c r="F85" s="825"/>
      <c r="G85" s="825"/>
      <c r="H85" s="825"/>
      <c r="I85" s="825"/>
      <c r="J85" s="825"/>
      <c r="K85" s="825"/>
      <c r="L85" s="825"/>
      <c r="M85" s="826"/>
      <c r="N85" s="52">
        <f>L82+L83+L84</f>
        <v>625.38659225610479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2710.0085664431208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68538.3232292545</v>
      </c>
      <c r="L36" s="270"/>
      <c r="M36" s="271">
        <v>300</v>
      </c>
      <c r="N36" s="272">
        <f>K36/M36</f>
        <v>228.46107743084832</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134629.45985200108</v>
      </c>
      <c r="L37" s="270"/>
      <c r="M37" s="271">
        <v>300</v>
      </c>
      <c r="N37" s="272">
        <f>K37/M37</f>
        <v>448.76486617333694</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56822.2575081549</v>
      </c>
      <c r="L38" s="270"/>
      <c r="M38" s="271">
        <v>300</v>
      </c>
      <c r="N38" s="272">
        <f>K38/M38</f>
        <v>189.407525027183</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0.90218333333333334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867.53565196470163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8">
        <f>VLOOKUP(A58,TRANSPORTE!A5:D117,4,FALSE)</f>
        <v>1300.8769506995866</v>
      </c>
      <c r="M58" s="829"/>
      <c r="N58" s="287">
        <f>K58*L58</f>
        <v>84.557001795473127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84.557001795473127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90.218333333333334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1042.3109870935079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208.46219741870161</v>
      </c>
      <c r="M82" s="859"/>
      <c r="N82" s="51"/>
    </row>
    <row r="83" spans="1:14">
      <c r="B83" s="89" t="s">
        <v>973</v>
      </c>
      <c r="C83" s="90"/>
      <c r="D83" s="90"/>
      <c r="E83" s="90"/>
      <c r="F83" s="90"/>
      <c r="G83" s="90"/>
      <c r="H83" s="90"/>
      <c r="I83" s="87"/>
      <c r="J83" s="88"/>
      <c r="K83" s="304">
        <v>0.05</v>
      </c>
      <c r="L83" s="858">
        <f>N77*K83</f>
        <v>52.115549354675402</v>
      </c>
      <c r="M83" s="859"/>
      <c r="N83" s="51"/>
    </row>
    <row r="84" spans="1:14" ht="15.75" thickBot="1">
      <c r="B84" s="91" t="s">
        <v>974</v>
      </c>
      <c r="C84" s="92"/>
      <c r="D84" s="92"/>
      <c r="E84" s="92"/>
      <c r="F84" s="92"/>
      <c r="G84" s="92"/>
      <c r="H84" s="92"/>
      <c r="I84" s="93"/>
      <c r="J84" s="94"/>
      <c r="K84" s="305">
        <v>0.05</v>
      </c>
      <c r="L84" s="860">
        <f>N77*K84</f>
        <v>52.115549354675402</v>
      </c>
      <c r="M84" s="861"/>
      <c r="N84" s="51"/>
    </row>
    <row r="85" spans="1:14" ht="15.75" thickBot="1">
      <c r="B85" s="824" t="s">
        <v>953</v>
      </c>
      <c r="C85" s="825"/>
      <c r="D85" s="825"/>
      <c r="E85" s="825"/>
      <c r="F85" s="825"/>
      <c r="G85" s="825"/>
      <c r="H85" s="825"/>
      <c r="I85" s="825"/>
      <c r="J85" s="825"/>
      <c r="K85" s="825"/>
      <c r="L85" s="825"/>
      <c r="M85" s="826"/>
      <c r="N85" s="52">
        <f>L82+L83+L84</f>
        <v>312.6932961280524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1355.0042832215604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18</v>
      </c>
      <c r="N36" s="272">
        <f>K36/M36</f>
        <v>3528.4726245654047</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85673.972677007652</v>
      </c>
      <c r="L37" s="270"/>
      <c r="M37" s="271">
        <v>18</v>
      </c>
      <c r="N37" s="272">
        <f>K37/M37</f>
        <v>4759.6651487226472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164153.18835689197</v>
      </c>
      <c r="L38" s="270"/>
      <c r="M38" s="271">
        <v>18</v>
      </c>
      <c r="N38" s="272">
        <f>K38/M38</f>
        <v>9119.6215753828874</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490787.01417670434</v>
      </c>
      <c r="L39" s="841">
        <v>18</v>
      </c>
      <c r="M39" s="842"/>
      <c r="N39" s="272">
        <f>K39/L39</f>
        <v>27265.945232039128</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134629.45985200108</v>
      </c>
      <c r="L40" s="276"/>
      <c r="M40" s="277">
        <v>18</v>
      </c>
      <c r="N40" s="272">
        <f>K40/M40</f>
        <v>7479.4144362222823</v>
      </c>
    </row>
    <row r="41" spans="1:14">
      <c r="B41" s="844" t="s">
        <v>952</v>
      </c>
      <c r="C41" s="845"/>
      <c r="D41" s="845"/>
      <c r="E41" s="38"/>
      <c r="F41" s="39"/>
      <c r="G41" s="39"/>
      <c r="H41" s="40"/>
      <c r="I41" s="36"/>
      <c r="J41" s="37"/>
      <c r="K41" s="279"/>
      <c r="L41" s="276"/>
      <c r="M41" s="401">
        <v>0.01</v>
      </c>
      <c r="N41" s="344">
        <f>N75*M41</f>
        <v>29.963350251000556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52183.08236718335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26031.940679017607</v>
      </c>
      <c r="N48" s="272">
        <f>K48*M48</f>
        <v>911.1179237656163</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71680.196726261114</v>
      </c>
      <c r="N49" s="272">
        <f>K49*M49</f>
        <v>17920.049181565279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18831.167105330896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8">
        <f>VLOOKUP(A58,TRANSPORTE!A5:D117,4,FALSE)</f>
        <v>1300.8769506995866</v>
      </c>
      <c r="M58" s="829"/>
      <c r="N58" s="287">
        <f>K58*L58</f>
        <v>370.74993094938219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370.74993094938219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2996.3350251000556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74381.334428563685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14876.266885712737</v>
      </c>
      <c r="M82" s="859"/>
      <c r="N82" s="51"/>
    </row>
    <row r="83" spans="1:14">
      <c r="B83" s="89" t="s">
        <v>973</v>
      </c>
      <c r="C83" s="90"/>
      <c r="D83" s="90"/>
      <c r="E83" s="90"/>
      <c r="F83" s="90"/>
      <c r="G83" s="90"/>
      <c r="H83" s="90"/>
      <c r="I83" s="87"/>
      <c r="J83" s="88"/>
      <c r="K83" s="304">
        <v>0.05</v>
      </c>
      <c r="L83" s="858">
        <f>N77*K83</f>
        <v>3719.0667214281843</v>
      </c>
      <c r="M83" s="859"/>
      <c r="N83" s="51"/>
    </row>
    <row r="84" spans="1:14" ht="15.75" thickBot="1">
      <c r="B84" s="91" t="s">
        <v>974</v>
      </c>
      <c r="C84" s="92"/>
      <c r="D84" s="92"/>
      <c r="E84" s="92"/>
      <c r="F84" s="92"/>
      <c r="G84" s="92"/>
      <c r="H84" s="92"/>
      <c r="I84" s="93"/>
      <c r="J84" s="94"/>
      <c r="K84" s="305">
        <v>0.05</v>
      </c>
      <c r="L84" s="860">
        <f>N77*K84</f>
        <v>3719.0667214281843</v>
      </c>
      <c r="M84" s="861"/>
      <c r="N84" s="51"/>
    </row>
    <row r="85" spans="1:14" ht="15.75" thickBot="1">
      <c r="B85" s="824" t="s">
        <v>953</v>
      </c>
      <c r="C85" s="825"/>
      <c r="D85" s="825"/>
      <c r="E85" s="825"/>
      <c r="F85" s="825"/>
      <c r="G85" s="825"/>
      <c r="H85" s="825"/>
      <c r="I85" s="825"/>
      <c r="J85" s="825"/>
      <c r="K85" s="825"/>
      <c r="L85" s="825"/>
      <c r="M85" s="826"/>
      <c r="N85" s="52">
        <f>L82+L83+L84</f>
        <v>22314.400328569107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96695.734757132799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12</v>
      </c>
      <c r="N36" s="272">
        <f>K36/M36</f>
        <v>5292.7089368481074</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85673.972677007652</v>
      </c>
      <c r="L37" s="270"/>
      <c r="M37" s="271">
        <v>12</v>
      </c>
      <c r="N37" s="272">
        <f>K37/M37</f>
        <v>7139.4977230839713</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164153.18835689197</v>
      </c>
      <c r="L38" s="270"/>
      <c r="M38" s="271">
        <v>12</v>
      </c>
      <c r="N38" s="272">
        <f>K38/M38</f>
        <v>13679.432363074331</v>
      </c>
    </row>
    <row r="39" spans="1:14">
      <c r="A39" s="113" t="s">
        <v>299</v>
      </c>
      <c r="B39" s="837" t="str">
        <f>VLOOKUP(A39,EQUIPOS!A7:D154,3,FALSE)</f>
        <v xml:space="preserve">Recicladora, potencia 430HP </v>
      </c>
      <c r="C39" s="838"/>
      <c r="D39" s="838"/>
      <c r="E39" s="838"/>
      <c r="F39" s="838"/>
      <c r="G39" s="838"/>
      <c r="H39" s="839"/>
      <c r="I39" s="267"/>
      <c r="J39" s="268"/>
      <c r="K39" s="269">
        <f>VLOOKUP(A39,EQUIPOS!A7:D164,4,FALSE)</f>
        <v>490787.01417670434</v>
      </c>
      <c r="L39" s="270"/>
      <c r="M39" s="271">
        <v>12</v>
      </c>
      <c r="N39" s="272">
        <f>K39/M39</f>
        <v>40898.917848058692</v>
      </c>
    </row>
    <row r="40" spans="1:14">
      <c r="A40" t="s">
        <v>365</v>
      </c>
      <c r="B40" s="837" t="str">
        <f>VLOOKUP(A40,EQUIPOS!A8:D154,3,FALSE)</f>
        <v xml:space="preserve">Vibrocompatador, potencia 153 HP, peso 10 Ton. </v>
      </c>
      <c r="C40" s="838"/>
      <c r="D40" s="838"/>
      <c r="E40" s="838"/>
      <c r="F40" s="838"/>
      <c r="G40" s="838"/>
      <c r="H40" s="839"/>
      <c r="I40" s="267"/>
      <c r="J40" s="268"/>
      <c r="K40" s="269">
        <f>VLOOKUP(A40,EQUIPOS!A8:D165,4,FALSE)</f>
        <v>134629.45985200108</v>
      </c>
      <c r="L40" s="270"/>
      <c r="M40" s="271">
        <v>12</v>
      </c>
      <c r="N40" s="272">
        <f>K40/M40</f>
        <v>11219.121654333423</v>
      </c>
    </row>
    <row r="41" spans="1:14">
      <c r="B41" s="837"/>
      <c r="C41" s="838"/>
      <c r="D41" s="838"/>
      <c r="E41" s="838"/>
      <c r="F41" s="838"/>
      <c r="G41" s="838"/>
      <c r="H41" s="839"/>
      <c r="I41" s="840"/>
      <c r="J41" s="821"/>
      <c r="K41" s="269"/>
      <c r="L41" s="841"/>
      <c r="M41" s="842"/>
      <c r="N41" s="272"/>
    </row>
    <row r="42" spans="1:14">
      <c r="B42" s="837"/>
      <c r="C42" s="838"/>
      <c r="D42" s="838"/>
      <c r="E42" s="843"/>
      <c r="F42" s="838"/>
      <c r="G42" s="838"/>
      <c r="H42" s="839"/>
      <c r="I42" s="36"/>
      <c r="J42" s="37"/>
      <c r="K42" s="274"/>
      <c r="L42" s="276"/>
      <c r="M42" s="277"/>
      <c r="N42" s="278"/>
    </row>
    <row r="43" spans="1:14">
      <c r="B43" s="844" t="s">
        <v>952</v>
      </c>
      <c r="C43" s="957"/>
      <c r="D43" s="957"/>
      <c r="E43" s="38"/>
      <c r="F43" s="39"/>
      <c r="G43" s="39"/>
      <c r="H43" s="40"/>
      <c r="I43" s="36"/>
      <c r="J43" s="37"/>
      <c r="K43" s="279"/>
      <c r="L43" s="276"/>
      <c r="M43" s="401">
        <v>0.1</v>
      </c>
      <c r="N43" s="344">
        <f>N77*M43</f>
        <v>449.45025376500837</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78679.128779163526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39.497130725138817</v>
      </c>
      <c r="N50" s="272">
        <f>K50*M50</f>
        <v>2962.2848043854115</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1729.6941700465884</v>
      </c>
      <c r="N51" s="272">
        <f>K51*M51</f>
        <v>2248.6024210605651</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SUM(N50:N54)</f>
        <v>5210.8872254459766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4494.5025376500835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88384.518542259582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17676.903708451919</v>
      </c>
      <c r="M84" s="859"/>
      <c r="N84" s="51"/>
    </row>
    <row r="85" spans="1:14">
      <c r="B85" s="89" t="s">
        <v>973</v>
      </c>
      <c r="C85" s="90"/>
      <c r="D85" s="90"/>
      <c r="E85" s="90"/>
      <c r="F85" s="90"/>
      <c r="G85" s="90"/>
      <c r="H85" s="90"/>
      <c r="I85" s="87"/>
      <c r="J85" s="88"/>
      <c r="K85" s="304">
        <v>0.05</v>
      </c>
      <c r="L85" s="858">
        <f>N79*K85</f>
        <v>4419.2259271129797</v>
      </c>
      <c r="M85" s="859"/>
      <c r="N85" s="51"/>
    </row>
    <row r="86" spans="1:14" ht="15.75" thickBot="1">
      <c r="B86" s="91" t="s">
        <v>974</v>
      </c>
      <c r="C86" s="92"/>
      <c r="D86" s="92"/>
      <c r="E86" s="92"/>
      <c r="F86" s="92"/>
      <c r="G86" s="92"/>
      <c r="H86" s="92"/>
      <c r="I86" s="93"/>
      <c r="J86" s="94"/>
      <c r="K86" s="305">
        <v>0.05</v>
      </c>
      <c r="L86" s="860">
        <f>N79*K86</f>
        <v>4419.2259271129797</v>
      </c>
      <c r="M86" s="861"/>
      <c r="N86" s="51"/>
    </row>
    <row r="87" spans="1:14" ht="15.75" thickBot="1">
      <c r="B87" s="824" t="s">
        <v>953</v>
      </c>
      <c r="C87" s="825"/>
      <c r="D87" s="825"/>
      <c r="E87" s="825"/>
      <c r="F87" s="825"/>
      <c r="G87" s="825"/>
      <c r="H87" s="825"/>
      <c r="I87" s="825"/>
      <c r="J87" s="825"/>
      <c r="K87" s="825"/>
      <c r="L87" s="825"/>
      <c r="M87" s="826"/>
      <c r="N87" s="52">
        <f>L84+L85+L86</f>
        <v>26515.35556267788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114899.87410493747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18</v>
      </c>
      <c r="N36" s="272">
        <f>K36/M36</f>
        <v>3528.4726245654047</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85673.972677007652</v>
      </c>
      <c r="L37" s="270"/>
      <c r="M37" s="271">
        <v>18</v>
      </c>
      <c r="N37" s="272">
        <f>K37/M37</f>
        <v>4759.6651487226472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164153.18835689197</v>
      </c>
      <c r="L38" s="270"/>
      <c r="M38" s="271">
        <v>18</v>
      </c>
      <c r="N38" s="272">
        <f>K38/M38</f>
        <v>9119.6215753828874</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490787.01417670434</v>
      </c>
      <c r="L39" s="841">
        <v>18</v>
      </c>
      <c r="M39" s="842"/>
      <c r="N39" s="272">
        <f>K39/L39</f>
        <v>27265.945232039128</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134629.45985200108</v>
      </c>
      <c r="L40" s="276"/>
      <c r="M40" s="277">
        <v>18</v>
      </c>
      <c r="N40" s="272">
        <f>K40/M40</f>
        <v>7479.4144362222823</v>
      </c>
    </row>
    <row r="41" spans="1:14">
      <c r="B41" s="320"/>
      <c r="C41" s="321"/>
      <c r="D41" s="321"/>
      <c r="E41" s="321"/>
      <c r="F41" s="323"/>
      <c r="G41" s="323"/>
      <c r="H41" s="125"/>
      <c r="I41" s="36"/>
      <c r="J41" s="37"/>
      <c r="K41" s="274"/>
      <c r="L41" s="276"/>
      <c r="M41" s="277"/>
      <c r="N41" s="272"/>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52183.08236718335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364964.45932548406</v>
      </c>
      <c r="N49" s="272">
        <f>K49*M49</f>
        <v>55839.562276799057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55839.562276799057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1300.8769506995866</v>
      </c>
      <c r="M59" s="829"/>
      <c r="N59" s="287">
        <f>K59*L59</f>
        <v>199.03417345703676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199.03417345703676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111218.0138425395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22243.602768507903</v>
      </c>
      <c r="M83" s="859"/>
      <c r="N83" s="51"/>
    </row>
    <row r="84" spans="1:14">
      <c r="B84" s="89" t="s">
        <v>973</v>
      </c>
      <c r="C84" s="90"/>
      <c r="D84" s="90"/>
      <c r="E84" s="90"/>
      <c r="F84" s="90"/>
      <c r="G84" s="90"/>
      <c r="H84" s="90"/>
      <c r="I84" s="87"/>
      <c r="J84" s="88"/>
      <c r="K84" s="304">
        <v>0.05</v>
      </c>
      <c r="L84" s="858">
        <f>N78*K84</f>
        <v>5560.9006921269756</v>
      </c>
      <c r="M84" s="859"/>
      <c r="N84" s="51"/>
    </row>
    <row r="85" spans="1:14" ht="15.75" thickBot="1">
      <c r="B85" s="91" t="s">
        <v>974</v>
      </c>
      <c r="C85" s="92"/>
      <c r="D85" s="92"/>
      <c r="E85" s="92"/>
      <c r="F85" s="92"/>
      <c r="G85" s="92"/>
      <c r="H85" s="92"/>
      <c r="I85" s="93"/>
      <c r="J85" s="94"/>
      <c r="K85" s="305">
        <v>0.05</v>
      </c>
      <c r="L85" s="860">
        <f>N78*K85</f>
        <v>5560.9006921269756</v>
      </c>
      <c r="M85" s="861"/>
      <c r="N85" s="51"/>
    </row>
    <row r="86" spans="1:14" ht="15.75" thickBot="1">
      <c r="B86" s="824" t="s">
        <v>953</v>
      </c>
      <c r="C86" s="825"/>
      <c r="D86" s="825"/>
      <c r="E86" s="825"/>
      <c r="F86" s="825"/>
      <c r="G86" s="825"/>
      <c r="H86" s="825"/>
      <c r="I86" s="825"/>
      <c r="J86" s="825"/>
      <c r="K86" s="825"/>
      <c r="L86" s="825"/>
      <c r="M86" s="826"/>
      <c r="N86" s="52">
        <f>L83+L84+L85</f>
        <v>33365.404152761854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144583.41799530137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18</v>
      </c>
      <c r="N36" s="272">
        <f>K36/M36</f>
        <v>3528.4726245654047</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85673.972677007652</v>
      </c>
      <c r="L37" s="270"/>
      <c r="M37" s="271">
        <v>18</v>
      </c>
      <c r="N37" s="272">
        <f>K37/M37</f>
        <v>4759.6651487226472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164153.18835689197</v>
      </c>
      <c r="L38" s="270"/>
      <c r="M38" s="271">
        <v>18</v>
      </c>
      <c r="N38" s="272">
        <f>K38/M38</f>
        <v>9119.6215753828874</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490787.01417670434</v>
      </c>
      <c r="L39" s="841">
        <v>18</v>
      </c>
      <c r="M39" s="842"/>
      <c r="N39" s="272">
        <f>K39/L39</f>
        <v>27265.945232039128</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134629.45985200108</v>
      </c>
      <c r="L40" s="276"/>
      <c r="M40" s="277">
        <v>18</v>
      </c>
      <c r="N40" s="272">
        <f>K40/M40</f>
        <v>7479.4144362222823</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52183.08236718335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366617.48738916573</v>
      </c>
      <c r="N49" s="272">
        <f>K49*M49</f>
        <v>56092.475570542359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56092.475570542359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1300.8769506995866</v>
      </c>
      <c r="M59" s="829"/>
      <c r="N59" s="287">
        <f>K59*L59</f>
        <v>199.03417345703676</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199.03417345703676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111470.9271362828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22294.185427256562</v>
      </c>
      <c r="M83" s="859"/>
      <c r="N83" s="51"/>
    </row>
    <row r="84" spans="1:14">
      <c r="B84" s="89" t="s">
        <v>973</v>
      </c>
      <c r="C84" s="90"/>
      <c r="D84" s="90"/>
      <c r="E84" s="90"/>
      <c r="F84" s="90"/>
      <c r="G84" s="90"/>
      <c r="H84" s="90"/>
      <c r="I84" s="87"/>
      <c r="J84" s="88"/>
      <c r="K84" s="304">
        <v>0.05</v>
      </c>
      <c r="L84" s="858">
        <f>N78*K84</f>
        <v>5573.5463568141404</v>
      </c>
      <c r="M84" s="859"/>
      <c r="N84" s="51"/>
    </row>
    <row r="85" spans="1:14" ht="15.75" thickBot="1">
      <c r="B85" s="91" t="s">
        <v>974</v>
      </c>
      <c r="C85" s="92"/>
      <c r="D85" s="92"/>
      <c r="E85" s="92"/>
      <c r="F85" s="92"/>
      <c r="G85" s="92"/>
      <c r="H85" s="92"/>
      <c r="I85" s="93"/>
      <c r="J85" s="94"/>
      <c r="K85" s="305">
        <v>0.05</v>
      </c>
      <c r="L85" s="860">
        <f>N78*K85</f>
        <v>5573.5463568141404</v>
      </c>
      <c r="M85" s="861"/>
      <c r="N85" s="51"/>
    </row>
    <row r="86" spans="1:14" ht="15.75" thickBot="1">
      <c r="B86" s="824" t="s">
        <v>953</v>
      </c>
      <c r="C86" s="825"/>
      <c r="D86" s="825"/>
      <c r="E86" s="825"/>
      <c r="F86" s="825"/>
      <c r="G86" s="825"/>
      <c r="H86" s="825"/>
      <c r="I86" s="825"/>
      <c r="J86" s="825"/>
      <c r="K86" s="825"/>
      <c r="L86" s="825"/>
      <c r="M86" s="826"/>
      <c r="N86" s="52">
        <f>L83+L84+L85</f>
        <v>33441.278140884846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144912.20527716764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15</v>
      </c>
      <c r="N36" s="272">
        <f>K36/M36</f>
        <v>4234.167149478486</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85673.972677007652</v>
      </c>
      <c r="L37" s="270"/>
      <c r="M37" s="271">
        <v>15</v>
      </c>
      <c r="N37" s="272">
        <f>K37/M37</f>
        <v>5711.5981784671767</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164153.18835689197</v>
      </c>
      <c r="L38" s="270"/>
      <c r="M38" s="271">
        <v>15</v>
      </c>
      <c r="N38" s="272">
        <f>K38/M38</f>
        <v>10943.545890459465</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490787.01417670434</v>
      </c>
      <c r="L39" s="841">
        <v>15</v>
      </c>
      <c r="M39" s="842"/>
      <c r="N39" s="272">
        <f>K39/L39</f>
        <v>32719.134278446956</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134629.45985200108</v>
      </c>
      <c r="L40" s="276"/>
      <c r="M40" s="277">
        <v>15</v>
      </c>
      <c r="N40" s="272">
        <f>K40/M40</f>
        <v>8975.2973234667388</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62619.698840620025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364964.45932548406</v>
      </c>
      <c r="N49" s="272">
        <f>K49*M49</f>
        <v>55839.562276799057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55839.562276799057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1300.8769506995866</v>
      </c>
      <c r="M59" s="829"/>
      <c r="N59" s="287">
        <f>K59*L59</f>
        <v>199.03417345703676</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199.03417345703676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122253.89732099618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24450.779464199237</v>
      </c>
      <c r="M83" s="859"/>
      <c r="N83" s="51"/>
    </row>
    <row r="84" spans="1:14">
      <c r="B84" s="89" t="s">
        <v>973</v>
      </c>
      <c r="C84" s="90"/>
      <c r="D84" s="90"/>
      <c r="E84" s="90"/>
      <c r="F84" s="90"/>
      <c r="G84" s="90"/>
      <c r="H84" s="90"/>
      <c r="I84" s="87"/>
      <c r="J84" s="88"/>
      <c r="K84" s="304">
        <v>0.05</v>
      </c>
      <c r="L84" s="858">
        <f>N78*K84</f>
        <v>6112.6948660498092</v>
      </c>
      <c r="M84" s="859"/>
      <c r="N84" s="51"/>
    </row>
    <row r="85" spans="1:14" ht="15.75" thickBot="1">
      <c r="B85" s="91" t="s">
        <v>974</v>
      </c>
      <c r="C85" s="92"/>
      <c r="D85" s="92"/>
      <c r="E85" s="92"/>
      <c r="F85" s="92"/>
      <c r="G85" s="92"/>
      <c r="H85" s="92"/>
      <c r="I85" s="93"/>
      <c r="J85" s="94"/>
      <c r="K85" s="305">
        <v>0.05</v>
      </c>
      <c r="L85" s="860">
        <f>N78*K85</f>
        <v>6112.6948660498092</v>
      </c>
      <c r="M85" s="861"/>
      <c r="N85" s="51"/>
    </row>
    <row r="86" spans="1:14" ht="15.75" thickBot="1">
      <c r="B86" s="824" t="s">
        <v>953</v>
      </c>
      <c r="C86" s="825"/>
      <c r="D86" s="825"/>
      <c r="E86" s="825"/>
      <c r="F86" s="825"/>
      <c r="G86" s="825"/>
      <c r="H86" s="825"/>
      <c r="I86" s="825"/>
      <c r="J86" s="825"/>
      <c r="K86" s="825"/>
      <c r="L86" s="825"/>
      <c r="M86" s="826"/>
      <c r="N86" s="52">
        <f>L83+L84+L85</f>
        <v>36676.169196298855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158930.06651729502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271">
        <v>15</v>
      </c>
      <c r="N36" s="272">
        <f>K36/M36</f>
        <v>4234.167149478486</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85673.972677007652</v>
      </c>
      <c r="L37" s="270"/>
      <c r="M37" s="271">
        <v>15</v>
      </c>
      <c r="N37" s="272">
        <f>K37/M37</f>
        <v>5711.5981784671767</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164153.18835689197</v>
      </c>
      <c r="L38" s="270"/>
      <c r="M38" s="271">
        <v>15</v>
      </c>
      <c r="N38" s="272">
        <f>K38/M38</f>
        <v>10943.545890459465</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490787.01417670434</v>
      </c>
      <c r="L39" s="841">
        <v>15</v>
      </c>
      <c r="M39" s="842"/>
      <c r="N39" s="272">
        <f>K39/L39</f>
        <v>32719.134278446956</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134629.45985200108</v>
      </c>
      <c r="L40" s="276"/>
      <c r="M40" s="277">
        <v>15</v>
      </c>
      <c r="N40" s="272">
        <f>K40/M40</f>
        <v>8975.2973234667388</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62619.698840620025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366617.48738916573</v>
      </c>
      <c r="N49" s="272">
        <f>K49*M49</f>
        <v>56092.475570542359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56092.475570542359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1300.8769506995866</v>
      </c>
      <c r="M59" s="829"/>
      <c r="N59" s="287">
        <f>K59*L59</f>
        <v>199.03417345703676</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199.03417345703676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122506.81061473949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24501.362122947899</v>
      </c>
      <c r="M83" s="859"/>
      <c r="N83" s="51"/>
    </row>
    <row r="84" spans="1:14">
      <c r="B84" s="89" t="s">
        <v>973</v>
      </c>
      <c r="C84" s="90"/>
      <c r="D84" s="90"/>
      <c r="E84" s="90"/>
      <c r="F84" s="90"/>
      <c r="G84" s="90"/>
      <c r="H84" s="90"/>
      <c r="I84" s="87"/>
      <c r="J84" s="88"/>
      <c r="K84" s="304">
        <v>0.05</v>
      </c>
      <c r="L84" s="858">
        <f>N78*K84</f>
        <v>6125.3405307369749</v>
      </c>
      <c r="M84" s="859"/>
      <c r="N84" s="51"/>
    </row>
    <row r="85" spans="1:14" ht="15.75" thickBot="1">
      <c r="B85" s="91" t="s">
        <v>974</v>
      </c>
      <c r="C85" s="92"/>
      <c r="D85" s="92"/>
      <c r="E85" s="92"/>
      <c r="F85" s="92"/>
      <c r="G85" s="92"/>
      <c r="H85" s="92"/>
      <c r="I85" s="93"/>
      <c r="J85" s="94"/>
      <c r="K85" s="305">
        <v>0.05</v>
      </c>
      <c r="L85" s="860">
        <f>N78*K85</f>
        <v>6125.3405307369749</v>
      </c>
      <c r="M85" s="861"/>
      <c r="N85" s="51"/>
    </row>
    <row r="86" spans="1:14" ht="15.75" thickBot="1">
      <c r="B86" s="824" t="s">
        <v>953</v>
      </c>
      <c r="C86" s="825"/>
      <c r="D86" s="825"/>
      <c r="E86" s="825"/>
      <c r="F86" s="825"/>
      <c r="G86" s="825"/>
      <c r="H86" s="825"/>
      <c r="I86" s="825"/>
      <c r="J86" s="825"/>
      <c r="K86" s="825"/>
      <c r="L86" s="825"/>
      <c r="M86" s="826"/>
      <c r="N86" s="52">
        <f>L83+L84+L85</f>
        <v>36752.043184421847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159258.85379916133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4.3147224361440797</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6131.903044050744</v>
      </c>
      <c r="N49" s="272">
        <f>K49*M49</f>
        <v>6469.1577114735346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6469.1577114735346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431.472243614408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6904.9446775240867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1380.9889355048174</v>
      </c>
      <c r="M83" s="859"/>
      <c r="N83" s="51"/>
    </row>
    <row r="84" spans="1:14">
      <c r="B84" s="89" t="s">
        <v>973</v>
      </c>
      <c r="C84" s="90"/>
      <c r="D84" s="90"/>
      <c r="E84" s="90"/>
      <c r="F84" s="90"/>
      <c r="G84" s="90"/>
      <c r="H84" s="90"/>
      <c r="I84" s="87"/>
      <c r="J84" s="88"/>
      <c r="K84" s="304">
        <v>0.05</v>
      </c>
      <c r="L84" s="858">
        <f>N78*K84</f>
        <v>345.24723387620435</v>
      </c>
      <c r="M84" s="859"/>
      <c r="N84" s="51"/>
    </row>
    <row r="85" spans="1:14" ht="15.75" thickBot="1">
      <c r="B85" s="91" t="s">
        <v>974</v>
      </c>
      <c r="C85" s="92"/>
      <c r="D85" s="92"/>
      <c r="E85" s="92"/>
      <c r="F85" s="92"/>
      <c r="G85" s="92"/>
      <c r="H85" s="92"/>
      <c r="I85" s="93"/>
      <c r="J85" s="94"/>
      <c r="K85" s="305">
        <v>0.05</v>
      </c>
      <c r="L85" s="860">
        <f>N78*K85</f>
        <v>345.24723387620435</v>
      </c>
      <c r="M85" s="861"/>
      <c r="N85" s="51"/>
    </row>
    <row r="86" spans="1:14" ht="15.75" thickBot="1">
      <c r="B86" s="824" t="s">
        <v>953</v>
      </c>
      <c r="C86" s="825"/>
      <c r="D86" s="825"/>
      <c r="E86" s="825"/>
      <c r="F86" s="825"/>
      <c r="G86" s="825"/>
      <c r="H86" s="825"/>
      <c r="I86" s="825"/>
      <c r="J86" s="825"/>
      <c r="K86" s="825"/>
      <c r="L86" s="825"/>
      <c r="M86" s="826"/>
      <c r="N86" s="52">
        <f>L83+L84+L85</f>
        <v>2071.4834032572262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8976.428080781312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164</v>
      </c>
      <c r="B36" s="837" t="str">
        <f>VLOOKUP(A36,EQUIPOS!A6:D154,3,FALSE)</f>
        <v>Compactador manual de rodillo</v>
      </c>
      <c r="C36" s="838"/>
      <c r="D36" s="838"/>
      <c r="E36" s="838"/>
      <c r="F36" s="838"/>
      <c r="G36" s="838"/>
      <c r="H36" s="839"/>
      <c r="I36" s="267"/>
      <c r="J36" s="268"/>
      <c r="K36" s="269">
        <f>VLOOKUP(A36,EQUIPOS!A6:D163,4,FALSE)</f>
        <v>21597.223282762159</v>
      </c>
      <c r="L36" s="270"/>
      <c r="M36" s="271">
        <v>2</v>
      </c>
      <c r="N36" s="272">
        <f>K36/M36</f>
        <v>10798.61164138108</v>
      </c>
    </row>
    <row r="37" spans="1:14">
      <c r="A37" s="113" t="s">
        <v>180</v>
      </c>
      <c r="B37" s="837" t="str">
        <f>VLOOKUP(A37,EQUIPOS!A7:D154,3,FALSE)</f>
        <v>Compresor 120 HP, con martillo.</v>
      </c>
      <c r="C37" s="838"/>
      <c r="D37" s="838"/>
      <c r="E37" s="838"/>
      <c r="F37" s="838"/>
      <c r="G37" s="838"/>
      <c r="H37" s="839"/>
      <c r="I37" s="267"/>
      <c r="J37" s="268"/>
      <c r="K37" s="269">
        <f>VLOOKUP(A37,EQUIPOS!A7:D164,4,FALSE)</f>
        <v>110152.25058472411</v>
      </c>
      <c r="L37" s="270"/>
      <c r="M37" s="271">
        <v>4</v>
      </c>
      <c r="N37" s="272">
        <f>K37/M37</f>
        <v>27538.062646181028</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19543.296357998726</v>
      </c>
      <c r="L38" s="270"/>
      <c r="M38" s="271">
        <v>10</v>
      </c>
      <c r="N38" s="272">
        <f>K38/M38</f>
        <v>1954.3296357998727</v>
      </c>
    </row>
    <row r="39" spans="1:14">
      <c r="A39" t="s">
        <v>303</v>
      </c>
      <c r="B39" s="837" t="str">
        <f>VLOOKUP(A39,EQUIPOS!A9:D154,3,FALSE)</f>
        <v>Retrocargador, pala de 1,1 m3 de capacidad, profundidad de excavación de 4.400 mm y una altura de 5.680 mm</v>
      </c>
      <c r="C39" s="838"/>
      <c r="D39" s="838"/>
      <c r="E39" s="838"/>
      <c r="F39" s="838"/>
      <c r="G39" s="838"/>
      <c r="H39" s="839"/>
      <c r="I39" s="267"/>
      <c r="J39" s="268"/>
      <c r="K39" s="269">
        <f>VLOOKUP(A39,EQUIPOS!A9:D166,4,FALSE)</f>
        <v>88390.178346018743</v>
      </c>
      <c r="L39" s="270"/>
      <c r="M39" s="271">
        <v>10</v>
      </c>
      <c r="N39" s="272">
        <f>K39/M39</f>
        <v>8839.0178346018747</v>
      </c>
    </row>
    <row r="40" spans="1:14">
      <c r="A40" t="s">
        <v>129</v>
      </c>
      <c r="B40" s="837" t="str">
        <f>VLOOKUP(A40,EQUIPOS!A10:D154,3,FALSE)</f>
        <v xml:space="preserve">Buldozer, Potencia al volante de 140 HP, motor de 2200 RPM, longitud de hoja 4,80m. </v>
      </c>
      <c r="C40" s="838"/>
      <c r="D40" s="838"/>
      <c r="E40" s="838"/>
      <c r="F40" s="838"/>
      <c r="G40" s="838"/>
      <c r="H40" s="839"/>
      <c r="I40" s="267"/>
      <c r="J40" s="268"/>
      <c r="K40" s="269">
        <f>VLOOKUP(A40,EQUIPOS!A10:D167,4,FALSE)</f>
        <v>195825.15462129225</v>
      </c>
      <c r="L40" s="270"/>
      <c r="M40" s="271">
        <v>100</v>
      </c>
      <c r="N40" s="272">
        <f>K40/M40</f>
        <v>1958.2515462129224</v>
      </c>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1348.350761295025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52436.624065471799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4954.5392507003817</v>
      </c>
      <c r="N53" s="272">
        <f>K53*M53</f>
        <v>4954.5392507003817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4954.5392507003817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8">
        <f>VLOOKUP(A63,TRANSPORTE!A5:D117,4,FALSE)</f>
        <v>1300.8769506995866</v>
      </c>
      <c r="M63" s="829"/>
      <c r="N63" s="287">
        <f>K63*L63</f>
        <v>1691.1400359094625</v>
      </c>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1691.1400359094625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13483.507612950249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72565.810965031895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14513.162193006379</v>
      </c>
      <c r="M87" s="859"/>
      <c r="N87" s="51"/>
    </row>
    <row r="88" spans="1:14">
      <c r="B88" s="89" t="s">
        <v>973</v>
      </c>
      <c r="C88" s="90"/>
      <c r="D88" s="90"/>
      <c r="E88" s="90"/>
      <c r="F88" s="90"/>
      <c r="G88" s="90"/>
      <c r="H88" s="90"/>
      <c r="I88" s="87"/>
      <c r="J88" s="88"/>
      <c r="K88" s="304">
        <v>0.05</v>
      </c>
      <c r="L88" s="858">
        <f>N82*K88</f>
        <v>3628.2905482515948</v>
      </c>
      <c r="M88" s="859"/>
      <c r="N88" s="51"/>
    </row>
    <row r="89" spans="1:14" ht="15.75" thickBot="1">
      <c r="B89" s="91" t="s">
        <v>974</v>
      </c>
      <c r="C89" s="92"/>
      <c r="D89" s="92"/>
      <c r="E89" s="92"/>
      <c r="F89" s="92"/>
      <c r="G89" s="92"/>
      <c r="H89" s="92"/>
      <c r="I89" s="93"/>
      <c r="J89" s="94"/>
      <c r="K89" s="305">
        <v>0.05</v>
      </c>
      <c r="L89" s="860">
        <f>N82*K89</f>
        <v>3628.2905482515948</v>
      </c>
      <c r="M89" s="861"/>
      <c r="N89" s="51"/>
    </row>
    <row r="90" spans="1:14" ht="15.75" thickBot="1">
      <c r="B90" s="824" t="s">
        <v>953</v>
      </c>
      <c r="C90" s="825"/>
      <c r="D90" s="825"/>
      <c r="E90" s="825"/>
      <c r="F90" s="825"/>
      <c r="G90" s="825"/>
      <c r="H90" s="825"/>
      <c r="I90" s="825"/>
      <c r="J90" s="825"/>
      <c r="K90" s="825"/>
      <c r="L90" s="825"/>
      <c r="M90" s="826"/>
      <c r="N90" s="52">
        <f>L87+L88+L89</f>
        <v>21769.74328950957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94335.554254541465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7629.093745199214</v>
      </c>
      <c r="L36" s="270"/>
      <c r="M36" s="271">
        <v>2</v>
      </c>
      <c r="N36" s="272">
        <f>K36/M36</f>
        <v>3814.546872599607</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267"/>
      <c r="J37" s="268"/>
      <c r="K37" s="269">
        <f>VLOOKUP(A37,EQUIPOS!A7:D164,4,FALSE)</f>
        <v>88390.178346018743</v>
      </c>
      <c r="L37" s="270"/>
      <c r="M37" s="271">
        <v>10</v>
      </c>
      <c r="N37" s="272">
        <f>K37/M37</f>
        <v>8839.0178346018747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269.67015225900496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12923.234859460486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5393.4030451800991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18316.637904640585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3663.3275809281172</v>
      </c>
      <c r="M87" s="859"/>
      <c r="N87" s="51"/>
    </row>
    <row r="88" spans="1:14">
      <c r="B88" s="89" t="s">
        <v>973</v>
      </c>
      <c r="C88" s="90"/>
      <c r="D88" s="90"/>
      <c r="E88" s="90"/>
      <c r="F88" s="90"/>
      <c r="G88" s="90"/>
      <c r="H88" s="90"/>
      <c r="I88" s="87"/>
      <c r="J88" s="88"/>
      <c r="K88" s="304">
        <v>0.05</v>
      </c>
      <c r="L88" s="858">
        <f>N82*K88</f>
        <v>915.8318952320293</v>
      </c>
      <c r="M88" s="859"/>
      <c r="N88" s="51"/>
    </row>
    <row r="89" spans="1:14" ht="15.75" thickBot="1">
      <c r="B89" s="91" t="s">
        <v>974</v>
      </c>
      <c r="C89" s="92"/>
      <c r="D89" s="92"/>
      <c r="E89" s="92"/>
      <c r="F89" s="92"/>
      <c r="G89" s="92"/>
      <c r="H89" s="92"/>
      <c r="I89" s="93"/>
      <c r="J89" s="94"/>
      <c r="K89" s="305">
        <v>0.05</v>
      </c>
      <c r="L89" s="860">
        <f>N82*K89</f>
        <v>915.8318952320293</v>
      </c>
      <c r="M89" s="861"/>
      <c r="N89" s="51"/>
    </row>
    <row r="90" spans="1:14" ht="15.75" thickBot="1">
      <c r="B90" s="824" t="s">
        <v>953</v>
      </c>
      <c r="C90" s="825"/>
      <c r="D90" s="825"/>
      <c r="E90" s="825"/>
      <c r="F90" s="825"/>
      <c r="G90" s="825"/>
      <c r="H90" s="825"/>
      <c r="I90" s="825"/>
      <c r="J90" s="825"/>
      <c r="K90" s="825"/>
      <c r="L90" s="825"/>
      <c r="M90" s="826"/>
      <c r="N90" s="52">
        <f>L87+L88+L89</f>
        <v>5494.991371392176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23811.629276032763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3740.2415383309026</v>
      </c>
      <c r="L36" s="270"/>
      <c r="M36" s="271">
        <v>60</v>
      </c>
      <c r="N36" s="272">
        <f>K36/M36</f>
        <v>62.337358972181711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60</v>
      </c>
      <c r="N37" s="272">
        <f>K37/M37</f>
        <v>1183.1096412700324</v>
      </c>
    </row>
    <row r="38" spans="1:14">
      <c r="A38" t="s">
        <v>138</v>
      </c>
      <c r="B38" s="837" t="str">
        <f>VLOOKUP(A38,EQUIPOS!A8:D154,3,FALSE)</f>
        <v>Camioneta D-300</v>
      </c>
      <c r="C38" s="838"/>
      <c r="D38" s="838"/>
      <c r="E38" s="838"/>
      <c r="F38" s="838"/>
      <c r="G38" s="838"/>
      <c r="H38" s="839"/>
      <c r="I38" s="267"/>
      <c r="J38" s="268"/>
      <c r="K38" s="269">
        <f>VLOOKUP(A38,EQUIPOS!A8:D165,4,FALSE)</f>
        <v>36717.416861574711</v>
      </c>
      <c r="L38" s="270"/>
      <c r="M38" s="271">
        <v>60</v>
      </c>
      <c r="N38" s="272">
        <f>K38/M38</f>
        <v>611.95694769291185</v>
      </c>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1879.7943899782933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1955.2457762350655</v>
      </c>
      <c r="N53" s="272">
        <f>K53*M53</f>
        <v>234.62949314820784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234.62949314820784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447.80884086334993</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2562.2327239898509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512.4465447979702</v>
      </c>
      <c r="M87" s="859"/>
      <c r="N87" s="51"/>
    </row>
    <row r="88" spans="1:14">
      <c r="B88" s="89" t="s">
        <v>973</v>
      </c>
      <c r="C88" s="90"/>
      <c r="D88" s="90"/>
      <c r="E88" s="90"/>
      <c r="F88" s="90"/>
      <c r="G88" s="90"/>
      <c r="H88" s="90"/>
      <c r="I88" s="87"/>
      <c r="J88" s="88"/>
      <c r="K88" s="304">
        <v>0.05</v>
      </c>
      <c r="L88" s="858">
        <f>N82*K88</f>
        <v>128.11163619949255</v>
      </c>
      <c r="M88" s="859"/>
      <c r="N88" s="51"/>
    </row>
    <row r="89" spans="1:14" ht="15.75" thickBot="1">
      <c r="B89" s="91" t="s">
        <v>974</v>
      </c>
      <c r="C89" s="92"/>
      <c r="D89" s="92"/>
      <c r="E89" s="92"/>
      <c r="F89" s="92"/>
      <c r="G89" s="92"/>
      <c r="H89" s="92"/>
      <c r="I89" s="93"/>
      <c r="J89" s="94"/>
      <c r="K89" s="305">
        <v>0.05</v>
      </c>
      <c r="L89" s="860">
        <f>N82*K89</f>
        <v>128.11163619949255</v>
      </c>
      <c r="M89" s="861"/>
      <c r="N89" s="51"/>
    </row>
    <row r="90" spans="1:14" ht="15.75" thickBot="1">
      <c r="B90" s="824" t="s">
        <v>953</v>
      </c>
      <c r="C90" s="825"/>
      <c r="D90" s="825"/>
      <c r="E90" s="825"/>
      <c r="F90" s="825"/>
      <c r="G90" s="825"/>
      <c r="H90" s="825"/>
      <c r="I90" s="825"/>
      <c r="J90" s="825"/>
      <c r="K90" s="825"/>
      <c r="L90" s="825"/>
      <c r="M90" s="826"/>
      <c r="N90" s="52">
        <f>L87+L88+L89</f>
        <v>768.66981719695525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3330.902541186806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3740.2415383309026</v>
      </c>
      <c r="L36" s="270"/>
      <c r="M36" s="271">
        <v>60</v>
      </c>
      <c r="N36" s="272">
        <f t="shared" ref="N36:N39" si="0">K36/M36</f>
        <v>62.337358972181711</v>
      </c>
    </row>
    <row r="37" spans="1:14">
      <c r="A37" s="113" t="s">
        <v>324</v>
      </c>
      <c r="B37" s="837" t="str">
        <f>VLOOKUP(A37,EQUIPOS!A7:D154,3,FALSE)</f>
        <v xml:space="preserve">Ruteadora </v>
      </c>
      <c r="C37" s="838"/>
      <c r="D37" s="838"/>
      <c r="E37" s="838"/>
      <c r="F37" s="838"/>
      <c r="G37" s="838"/>
      <c r="H37" s="839"/>
      <c r="I37" s="267"/>
      <c r="J37" s="268"/>
      <c r="K37" s="269">
        <f>VLOOKUP(A37,EQUIPOS!A7:D164,4,FALSE)</f>
        <v>5875.3851364980856</v>
      </c>
      <c r="L37" s="270"/>
      <c r="M37" s="271">
        <v>60</v>
      </c>
      <c r="N37" s="272">
        <f t="shared" si="0"/>
        <v>97.92308560830142</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70986.578476201947</v>
      </c>
      <c r="L38" s="270"/>
      <c r="M38" s="271">
        <v>60</v>
      </c>
      <c r="N38" s="272">
        <f t="shared" si="0"/>
        <v>1183.1096412700324</v>
      </c>
    </row>
    <row r="39" spans="1:14">
      <c r="A39" t="s">
        <v>138</v>
      </c>
      <c r="B39" s="837" t="str">
        <f>VLOOKUP(A39,EQUIPOS!A9:D154,3,FALSE)</f>
        <v>Camioneta D-300</v>
      </c>
      <c r="C39" s="838"/>
      <c r="D39" s="838"/>
      <c r="E39" s="838"/>
      <c r="F39" s="838"/>
      <c r="G39" s="838"/>
      <c r="H39" s="839"/>
      <c r="I39" s="267"/>
      <c r="J39" s="268"/>
      <c r="K39" s="269">
        <f>VLOOKUP(A39,EQUIPOS!A9:D166,4,FALSE)</f>
        <v>36717.416861574711</v>
      </c>
      <c r="L39" s="270"/>
      <c r="M39" s="271">
        <v>60</v>
      </c>
      <c r="N39" s="272">
        <f t="shared" si="0"/>
        <v>611.95694769291185</v>
      </c>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N84*M46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1977.7174755865949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41651.105086428171</v>
      </c>
      <c r="N53" s="272">
        <f t="shared" ref="N53:N54" si="1">K53*M53</f>
        <v>291.55773560499722</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1955.2457762350655</v>
      </c>
      <c r="N54" s="272">
        <f t="shared" si="1"/>
        <v>234.62949314820784</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9"/>
      <c r="C61" s="820"/>
      <c r="D61" s="820"/>
      <c r="E61" s="820"/>
      <c r="F61" s="820"/>
      <c r="G61" s="820"/>
      <c r="H61" s="820"/>
      <c r="I61" s="821"/>
      <c r="J61" s="42"/>
      <c r="K61" s="44"/>
      <c r="L61" s="822"/>
      <c r="M61" s="823"/>
      <c r="N61" s="45"/>
    </row>
    <row r="62" spans="1:14" ht="15.75" thickBot="1">
      <c r="B62" s="824" t="s">
        <v>953</v>
      </c>
      <c r="C62" s="825"/>
      <c r="D62" s="825"/>
      <c r="E62" s="825"/>
      <c r="F62" s="825"/>
      <c r="G62" s="825"/>
      <c r="H62" s="825"/>
      <c r="I62" s="825"/>
      <c r="J62" s="825"/>
      <c r="K62" s="825"/>
      <c r="L62" s="825"/>
      <c r="M62" s="826"/>
      <c r="N62" s="394">
        <f>SUM(N53:N61)</f>
        <v>526.18722875320509</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7" t="s">
        <v>961</v>
      </c>
      <c r="M66" s="80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8">
        <f>VLOOKUP(A67,TRANSPORTE!A6:D120,4,FALSE)</f>
        <v>1300.8769506995866</v>
      </c>
      <c r="M67" s="829"/>
      <c r="N67" s="287">
        <f>L67*K67</f>
        <v>9.1061386548971068</v>
      </c>
    </row>
    <row r="68" spans="1:15">
      <c r="B68" s="46"/>
      <c r="C68" s="47"/>
      <c r="D68" s="47"/>
      <c r="E68" s="47"/>
      <c r="F68" s="47"/>
      <c r="G68" s="47"/>
      <c r="H68" s="311"/>
      <c r="I68" s="279"/>
      <c r="J68" s="286"/>
      <c r="K68" s="279"/>
      <c r="L68" s="828"/>
      <c r="M68" s="829"/>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3"/>
      <c r="M72" s="814"/>
      <c r="N72" s="127"/>
    </row>
    <row r="73" spans="1:15" ht="15.75" thickBot="1">
      <c r="B73" s="830" t="s">
        <v>953</v>
      </c>
      <c r="C73" s="831"/>
      <c r="D73" s="831"/>
      <c r="E73" s="831"/>
      <c r="F73" s="831"/>
      <c r="G73" s="831"/>
      <c r="H73" s="831"/>
      <c r="I73" s="831"/>
      <c r="J73" s="831"/>
      <c r="K73" s="831"/>
      <c r="L73" s="831"/>
      <c r="M73" s="832"/>
      <c r="N73" s="104">
        <f>N67+N68+N69+N70+N71</f>
        <v>9.1061386548971068</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0" t="s">
        <v>963</v>
      </c>
      <c r="C77" s="851"/>
      <c r="D77" s="851"/>
      <c r="E77" s="851"/>
      <c r="F77" s="851"/>
      <c r="G77" s="851"/>
      <c r="H77" s="851"/>
      <c r="I77" s="73" t="s">
        <v>964</v>
      </c>
      <c r="J77" s="75" t="s">
        <v>1410</v>
      </c>
      <c r="K77" s="74" t="s">
        <v>966</v>
      </c>
      <c r="L77" s="852" t="s">
        <v>950</v>
      </c>
      <c r="M77" s="853"/>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1"/>
      <c r="C83" s="812"/>
      <c r="D83" s="812"/>
      <c r="E83" s="812"/>
      <c r="F83" s="812"/>
      <c r="G83" s="812"/>
      <c r="H83" s="812"/>
      <c r="I83" s="126"/>
      <c r="J83" s="126"/>
      <c r="K83" s="126"/>
      <c r="L83" s="912"/>
      <c r="M83" s="912"/>
      <c r="N83" s="45"/>
    </row>
    <row r="84" spans="1:14" ht="15.75" thickBot="1">
      <c r="B84" s="830" t="s">
        <v>953</v>
      </c>
      <c r="C84" s="831"/>
      <c r="D84" s="831"/>
      <c r="E84" s="831"/>
      <c r="F84" s="831"/>
      <c r="G84" s="831"/>
      <c r="H84" s="831"/>
      <c r="I84" s="831"/>
      <c r="J84" s="831"/>
      <c r="K84" s="831"/>
      <c r="L84" s="831"/>
      <c r="M84" s="832"/>
      <c r="N84" s="301">
        <f>SUM(N78:N83)</f>
        <v>447.80884086334993</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2960.819683858047</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5" t="s">
        <v>969</v>
      </c>
      <c r="C90" s="816"/>
      <c r="D90" s="816"/>
      <c r="E90" s="816"/>
      <c r="F90" s="816"/>
      <c r="G90" s="816"/>
      <c r="H90" s="816"/>
      <c r="I90" s="314"/>
      <c r="J90" s="334"/>
      <c r="K90" s="302" t="s">
        <v>970</v>
      </c>
      <c r="L90" s="854" t="s">
        <v>971</v>
      </c>
      <c r="M90" s="855"/>
      <c r="N90" s="303"/>
    </row>
    <row r="91" spans="1:14">
      <c r="B91" s="856" t="s">
        <v>972</v>
      </c>
      <c r="C91" s="857"/>
      <c r="D91" s="857"/>
      <c r="E91" s="857"/>
      <c r="F91" s="857"/>
      <c r="G91" s="857"/>
      <c r="H91" s="857"/>
      <c r="I91" s="87"/>
      <c r="J91" s="88"/>
      <c r="K91" s="304">
        <v>0.2</v>
      </c>
      <c r="L91" s="858">
        <f>N86*K91</f>
        <v>592.16393677160943</v>
      </c>
      <c r="M91" s="859"/>
      <c r="N91" s="51"/>
    </row>
    <row r="92" spans="1:14">
      <c r="B92" s="89" t="s">
        <v>973</v>
      </c>
      <c r="C92" s="90"/>
      <c r="D92" s="90"/>
      <c r="E92" s="90"/>
      <c r="F92" s="90"/>
      <c r="G92" s="90"/>
      <c r="H92" s="90"/>
      <c r="I92" s="87"/>
      <c r="J92" s="88"/>
      <c r="K92" s="304">
        <v>0.05</v>
      </c>
      <c r="L92" s="858">
        <f>N86*K92</f>
        <v>148.04098419290236</v>
      </c>
      <c r="M92" s="859"/>
      <c r="N92" s="51"/>
    </row>
    <row r="93" spans="1:14" ht="15.75" thickBot="1">
      <c r="B93" s="91" t="s">
        <v>974</v>
      </c>
      <c r="C93" s="92"/>
      <c r="D93" s="92"/>
      <c r="E93" s="92"/>
      <c r="F93" s="92"/>
      <c r="G93" s="92"/>
      <c r="H93" s="92"/>
      <c r="I93" s="93"/>
      <c r="J93" s="94"/>
      <c r="K93" s="305">
        <v>0.05</v>
      </c>
      <c r="L93" s="860">
        <f>N86*K93</f>
        <v>148.04098419290236</v>
      </c>
      <c r="M93" s="861"/>
      <c r="N93" s="51"/>
    </row>
    <row r="94" spans="1:14" ht="15.75" thickBot="1">
      <c r="B94" s="824" t="s">
        <v>953</v>
      </c>
      <c r="C94" s="825"/>
      <c r="D94" s="825"/>
      <c r="E94" s="825"/>
      <c r="F94" s="825"/>
      <c r="G94" s="825"/>
      <c r="H94" s="825"/>
      <c r="I94" s="825"/>
      <c r="J94" s="825"/>
      <c r="K94" s="825"/>
      <c r="L94" s="825"/>
      <c r="M94" s="826"/>
      <c r="N94" s="52">
        <f>L91+L92+L93</f>
        <v>888.24590515741409</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3849.0655890154612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2" t="s">
        <v>2218</v>
      </c>
      <c r="C113" s="863"/>
      <c r="D113" s="863"/>
      <c r="E113" s="863"/>
      <c r="F113" s="863"/>
      <c r="G113" s="863"/>
      <c r="H113" s="863"/>
      <c r="I113" s="863"/>
      <c r="J113" s="863"/>
      <c r="K113" s="863"/>
      <c r="L113" s="863"/>
      <c r="M113" s="863"/>
      <c r="N113" s="864"/>
    </row>
    <row r="114" spans="2:14" ht="15" customHeight="1">
      <c r="B114" s="862"/>
      <c r="C114" s="863"/>
      <c r="D114" s="863"/>
      <c r="E114" s="863"/>
      <c r="F114" s="863"/>
      <c r="G114" s="863"/>
      <c r="H114" s="863"/>
      <c r="I114" s="863"/>
      <c r="J114" s="863"/>
      <c r="K114" s="863"/>
      <c r="L114" s="863"/>
      <c r="M114" s="863"/>
      <c r="N114" s="864"/>
    </row>
    <row r="115" spans="2:14" ht="30" customHeight="1">
      <c r="B115" s="865" t="s">
        <v>2219</v>
      </c>
      <c r="C115" s="866"/>
      <c r="D115" s="866"/>
      <c r="E115" s="866"/>
      <c r="F115" s="866"/>
      <c r="G115" s="866"/>
      <c r="H115" s="866"/>
      <c r="I115" s="866"/>
      <c r="J115" s="866"/>
      <c r="K115" s="866"/>
      <c r="L115" s="866"/>
      <c r="M115" s="866"/>
      <c r="N115" s="867"/>
    </row>
    <row r="116" spans="2:14">
      <c r="B116" s="865"/>
      <c r="C116" s="866"/>
      <c r="D116" s="866"/>
      <c r="E116" s="866"/>
      <c r="F116" s="866"/>
      <c r="G116" s="866"/>
      <c r="H116" s="866"/>
      <c r="I116" s="866"/>
      <c r="J116" s="866"/>
      <c r="K116" s="866"/>
      <c r="L116" s="866"/>
      <c r="M116" s="866"/>
      <c r="N116" s="867"/>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1"/>
      <c r="K126" s="801"/>
      <c r="L126" s="801"/>
      <c r="M126" s="801"/>
      <c r="N126" s="802"/>
    </row>
    <row r="127" spans="2:14" ht="15.75" thickBot="1">
      <c r="B127" s="261" t="s">
        <v>2221</v>
      </c>
      <c r="C127" s="393"/>
      <c r="D127" s="393"/>
      <c r="E127" s="57"/>
      <c r="F127" s="57"/>
      <c r="G127" s="57"/>
      <c r="H127" s="57"/>
      <c r="I127" s="57"/>
      <c r="J127" s="803"/>
      <c r="K127" s="803"/>
      <c r="L127" s="803"/>
      <c r="M127" s="803"/>
      <c r="N127"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2325.3615964022979</v>
      </c>
      <c r="L36" s="270"/>
      <c r="M36" s="271">
        <v>6.25</v>
      </c>
      <c r="N36" s="272">
        <f t="shared" ref="N36:N41" si="0">K36/M36</f>
        <v>372.05785542436769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50</v>
      </c>
      <c r="N37" s="272">
        <f t="shared" si="0"/>
        <v>1419.7315695240388</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19543.296357998726</v>
      </c>
      <c r="L38" s="270"/>
      <c r="M38" s="271">
        <v>3.75</v>
      </c>
      <c r="N38" s="272">
        <f t="shared" si="0"/>
        <v>5211.5456954663268</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4707.3611360993209</v>
      </c>
      <c r="L39" s="270"/>
      <c r="M39" s="271">
        <v>6.25</v>
      </c>
      <c r="N39" s="272">
        <f t="shared" si="0"/>
        <v>753.17778177589139</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9302.5150260487171</v>
      </c>
      <c r="L40" s="270"/>
      <c r="M40" s="271">
        <v>6.25</v>
      </c>
      <c r="N40" s="272">
        <f t="shared" si="0"/>
        <v>1488.4024041677947</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7892.5107627573516</v>
      </c>
      <c r="L41" s="270"/>
      <c r="M41" s="271">
        <v>6.25</v>
      </c>
      <c r="N41" s="272">
        <f t="shared" si="0"/>
        <v>1262.8017220411762</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11478.92351562841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5614.6839180800898</v>
      </c>
      <c r="N53" s="272">
        <f>K53*M53</f>
        <v>34441.926812296842</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4232.9857770527933</v>
      </c>
      <c r="N54" s="272">
        <f>K54*M54</f>
        <v>1567.7725100195532</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3270.8873143778833</v>
      </c>
      <c r="N55" s="272">
        <f>K55*M55</f>
        <v>3634.3192381976482</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7107.1481934130743</v>
      </c>
      <c r="N56" s="272">
        <f>K56*M56</f>
        <v>7896.8313260145269</v>
      </c>
    </row>
    <row r="57" spans="1:14">
      <c r="A57" s="144" t="s">
        <v>778</v>
      </c>
      <c r="B57" s="819" t="str">
        <f>VLOOKUP(A57,MATERIALES!A7:D373,3,FALSE)</f>
        <v>Antisol blanco (presentación 20 kg)</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tr">
        <f>VLOOKUP(A57,MATERIALES!A11:D649,2,FALSE)</f>
        <v>kg</v>
      </c>
      <c r="K57" s="44">
        <v>1.1200000000000001</v>
      </c>
      <c r="L57" s="828">
        <f>VLOOKUP(A57,MATERIALES!A4:D373,4,FALSE)</f>
        <v>6519.2526559206581</v>
      </c>
      <c r="M57" s="829"/>
      <c r="N57" s="272">
        <f>K57*L57</f>
        <v>7301.5629746311379</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532352.1739261722</v>
      </c>
      <c r="N58" s="272">
        <f>K58*M58</f>
        <v>537675.69566543389</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592518.10852659354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1300.8769506995866</v>
      </c>
      <c r="M66" s="829"/>
      <c r="N66" s="287">
        <f>K66*L66</f>
        <v>1313.8857202065824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1313.8857202065824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615022.98263471667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123004.59652694334</v>
      </c>
      <c r="M90" s="859"/>
      <c r="N90" s="51"/>
    </row>
    <row r="91" spans="1:14">
      <c r="B91" s="89" t="s">
        <v>973</v>
      </c>
      <c r="C91" s="90"/>
      <c r="D91" s="90"/>
      <c r="E91" s="90"/>
      <c r="F91" s="90"/>
      <c r="G91" s="90"/>
      <c r="H91" s="90"/>
      <c r="I91" s="87"/>
      <c r="J91" s="88"/>
      <c r="K91" s="304">
        <v>0.05</v>
      </c>
      <c r="L91" s="858">
        <f>N85*K91</f>
        <v>30751.149131735834</v>
      </c>
      <c r="M91" s="859"/>
      <c r="N91" s="51"/>
    </row>
    <row r="92" spans="1:14" ht="15.75" thickBot="1">
      <c r="B92" s="91" t="s">
        <v>974</v>
      </c>
      <c r="C92" s="92"/>
      <c r="D92" s="92"/>
      <c r="E92" s="92"/>
      <c r="F92" s="92"/>
      <c r="G92" s="92"/>
      <c r="H92" s="92"/>
      <c r="I92" s="93"/>
      <c r="J92" s="94"/>
      <c r="K92" s="305">
        <v>0.05</v>
      </c>
      <c r="L92" s="860">
        <f>N85*K92</f>
        <v>30751.149131735834</v>
      </c>
      <c r="M92" s="861"/>
      <c r="N92" s="51"/>
    </row>
    <row r="93" spans="1:14" ht="15.75" thickBot="1">
      <c r="B93" s="824" t="s">
        <v>953</v>
      </c>
      <c r="C93" s="825"/>
      <c r="D93" s="825"/>
      <c r="E93" s="825"/>
      <c r="F93" s="825"/>
      <c r="G93" s="825"/>
      <c r="H93" s="825"/>
      <c r="I93" s="825"/>
      <c r="J93" s="825"/>
      <c r="K93" s="825"/>
      <c r="L93" s="825"/>
      <c r="M93" s="826"/>
      <c r="N93" s="52">
        <f>L90+L91+L92</f>
        <v>184506.89479041501</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799529.87742513162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2325.3615964022979</v>
      </c>
      <c r="L36" s="270"/>
      <c r="M36" s="271">
        <v>6.25</v>
      </c>
      <c r="N36" s="272">
        <f t="shared" ref="N36:N41" si="0">K36/M36</f>
        <v>372.05785542436769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70986.578476201947</v>
      </c>
      <c r="L37" s="270"/>
      <c r="M37" s="271">
        <v>50</v>
      </c>
      <c r="N37" s="272">
        <f t="shared" si="0"/>
        <v>1419.7315695240388</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19543.296357998726</v>
      </c>
      <c r="L38" s="270"/>
      <c r="M38" s="271">
        <v>3.75</v>
      </c>
      <c r="N38" s="272">
        <f t="shared" si="0"/>
        <v>5211.5456954663268</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4707.3611360993209</v>
      </c>
      <c r="L39" s="270"/>
      <c r="M39" s="271">
        <v>6.25</v>
      </c>
      <c r="N39" s="272">
        <f t="shared" si="0"/>
        <v>753.17778177589139</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9302.5150260487171</v>
      </c>
      <c r="L40" s="270"/>
      <c r="M40" s="271">
        <v>6.25</v>
      </c>
      <c r="N40" s="272">
        <f t="shared" si="0"/>
        <v>1488.4024041677947</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7892.5107627573516</v>
      </c>
      <c r="L41" s="270"/>
      <c r="M41" s="271">
        <v>6.25</v>
      </c>
      <c r="N41" s="272">
        <f t="shared" si="0"/>
        <v>1262.8017220411762</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11478.92351562841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5614.6839180800898</v>
      </c>
      <c r="N53" s="272">
        <f>K53*M53</f>
        <v>34441.926812296842</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17403.91426036401</v>
      </c>
      <c r="N54" s="272">
        <f>K54*M54</f>
        <v>19492.383971607695</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4232.9857770527933</v>
      </c>
      <c r="N55" s="272">
        <f>K55*M55</f>
        <v>1567.7725100195532</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3270.8873143778833</v>
      </c>
      <c r="N56" s="272">
        <f>K56*M56</f>
        <v>3634.3192381976482</v>
      </c>
    </row>
    <row r="57" spans="1:14">
      <c r="A57" s="144" t="s">
        <v>646</v>
      </c>
      <c r="B57" s="819" t="str">
        <f>VLOOKUP(A57,MATERIALES!A7:D373,3,FALSE)</f>
        <v>Sello de silicona o sellador autonivelante</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
        <v>144</v>
      </c>
      <c r="K57" s="44">
        <v>1.1111111111111112</v>
      </c>
      <c r="L57" s="828">
        <f>VLOOKUP(A57,MATERIALES!A4:D373,4,FALSE)</f>
        <v>7107.1481934130743</v>
      </c>
      <c r="M57" s="829"/>
      <c r="N57" s="272">
        <f>K57*L57</f>
        <v>7896.8313260145269</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6519.2526559206581</v>
      </c>
      <c r="N58" s="272">
        <f>K58*M58</f>
        <v>7301.5629746311379</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532352.1739261722</v>
      </c>
      <c r="N59" s="272">
        <f>K59*M59</f>
        <v>537675.69566543389</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612010.49249820132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1300.8769506995866</v>
      </c>
      <c r="M66" s="829"/>
      <c r="N66" s="287">
        <f>K66*L66</f>
        <v>1313.8857202065824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1313.8857202065824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634515.36660632445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126903.07332126489</v>
      </c>
      <c r="M90" s="859"/>
      <c r="N90" s="51"/>
    </row>
    <row r="91" spans="1:14">
      <c r="B91" s="89" t="s">
        <v>973</v>
      </c>
      <c r="C91" s="90"/>
      <c r="D91" s="90"/>
      <c r="E91" s="90"/>
      <c r="F91" s="90"/>
      <c r="G91" s="90"/>
      <c r="H91" s="90"/>
      <c r="I91" s="87"/>
      <c r="J91" s="88"/>
      <c r="K91" s="304">
        <v>0.05</v>
      </c>
      <c r="L91" s="858">
        <f>N85*K91</f>
        <v>31725.768330316223</v>
      </c>
      <c r="M91" s="859"/>
      <c r="N91" s="51"/>
    </row>
    <row r="92" spans="1:14" ht="15.75" thickBot="1">
      <c r="B92" s="91" t="s">
        <v>974</v>
      </c>
      <c r="C92" s="92"/>
      <c r="D92" s="92"/>
      <c r="E92" s="92"/>
      <c r="F92" s="92"/>
      <c r="G92" s="92"/>
      <c r="H92" s="92"/>
      <c r="I92" s="93"/>
      <c r="J92" s="94"/>
      <c r="K92" s="305">
        <v>0.05</v>
      </c>
      <c r="L92" s="860">
        <f>N85*K92</f>
        <v>31725.768330316223</v>
      </c>
      <c r="M92" s="861"/>
      <c r="N92" s="51"/>
    </row>
    <row r="93" spans="1:14" ht="15.75" thickBot="1">
      <c r="B93" s="824" t="s">
        <v>953</v>
      </c>
      <c r="C93" s="825"/>
      <c r="D93" s="825"/>
      <c r="E93" s="825"/>
      <c r="F93" s="825"/>
      <c r="G93" s="825"/>
      <c r="H93" s="825"/>
      <c r="I93" s="825"/>
      <c r="J93" s="825"/>
      <c r="K93" s="825"/>
      <c r="L93" s="825"/>
      <c r="M93" s="826"/>
      <c r="N93" s="52">
        <f>L90+L91+L92</f>
        <v>190354.60998189735</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824869.97658822173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830.65005603286852</v>
      </c>
      <c r="N49" s="272">
        <f>K49*M49</f>
        <v>830.65005603286852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830.65005603286852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830.65005603286852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166.13001120657373</v>
      </c>
      <c r="M83" s="859"/>
      <c r="N83" s="51"/>
    </row>
    <row r="84" spans="1:14">
      <c r="B84" s="89" t="s">
        <v>973</v>
      </c>
      <c r="C84" s="90"/>
      <c r="D84" s="90"/>
      <c r="E84" s="90"/>
      <c r="F84" s="90"/>
      <c r="G84" s="90"/>
      <c r="H84" s="90"/>
      <c r="I84" s="87"/>
      <c r="J84" s="88"/>
      <c r="K84" s="304">
        <v>0.05</v>
      </c>
      <c r="L84" s="858">
        <f>N78*K84</f>
        <v>41.532502801643432</v>
      </c>
      <c r="M84" s="859"/>
      <c r="N84" s="51"/>
    </row>
    <row r="85" spans="1:14" ht="15.75" thickBot="1">
      <c r="B85" s="91" t="s">
        <v>974</v>
      </c>
      <c r="C85" s="92"/>
      <c r="D85" s="92"/>
      <c r="E85" s="92"/>
      <c r="F85" s="92"/>
      <c r="G85" s="92"/>
      <c r="H85" s="92"/>
      <c r="I85" s="93"/>
      <c r="J85" s="94"/>
      <c r="K85" s="305">
        <v>0.05</v>
      </c>
      <c r="L85" s="860">
        <f>N78*K85</f>
        <v>41.532502801643432</v>
      </c>
      <c r="M85" s="861"/>
      <c r="N85" s="51"/>
    </row>
    <row r="86" spans="1:14" ht="15.75" thickBot="1">
      <c r="B86" s="824" t="s">
        <v>953</v>
      </c>
      <c r="C86" s="825"/>
      <c r="D86" s="825"/>
      <c r="E86" s="825"/>
      <c r="F86" s="825"/>
      <c r="G86" s="825"/>
      <c r="H86" s="825"/>
      <c r="I86" s="825"/>
      <c r="J86" s="825"/>
      <c r="K86" s="825"/>
      <c r="L86" s="825"/>
      <c r="M86" s="826"/>
      <c r="N86" s="52">
        <f>L83+L84+L85</f>
        <v>249.19501680986059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1079.8450728427292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9.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874.75565178464274</v>
      </c>
      <c r="N49" s="272">
        <f>K49*M49</f>
        <v>874.75565178464274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874.75565178464274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874.75565178464274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174.95113035692856</v>
      </c>
      <c r="M83" s="859"/>
      <c r="N83" s="51"/>
    </row>
    <row r="84" spans="1:14">
      <c r="B84" s="89" t="s">
        <v>973</v>
      </c>
      <c r="C84" s="90"/>
      <c r="D84" s="90"/>
      <c r="E84" s="90"/>
      <c r="F84" s="90"/>
      <c r="G84" s="90"/>
      <c r="H84" s="90"/>
      <c r="I84" s="87"/>
      <c r="J84" s="88"/>
      <c r="K84" s="304">
        <v>0.05</v>
      </c>
      <c r="L84" s="858">
        <f>N78*K84</f>
        <v>43.73778258923214</v>
      </c>
      <c r="M84" s="859"/>
      <c r="N84" s="51"/>
    </row>
    <row r="85" spans="1:14" ht="15.75" thickBot="1">
      <c r="B85" s="91" t="s">
        <v>974</v>
      </c>
      <c r="C85" s="92"/>
      <c r="D85" s="92"/>
      <c r="E85" s="92"/>
      <c r="F85" s="92"/>
      <c r="G85" s="92"/>
      <c r="H85" s="92"/>
      <c r="I85" s="93"/>
      <c r="J85" s="94"/>
      <c r="K85" s="305">
        <v>0.05</v>
      </c>
      <c r="L85" s="860">
        <f>N78*K85</f>
        <v>43.73778258923214</v>
      </c>
      <c r="M85" s="861"/>
      <c r="N85" s="51"/>
    </row>
    <row r="86" spans="1:14" ht="15.75" thickBot="1">
      <c r="B86" s="824" t="s">
        <v>953</v>
      </c>
      <c r="C86" s="825"/>
      <c r="D86" s="825"/>
      <c r="E86" s="825"/>
      <c r="F86" s="825"/>
      <c r="G86" s="825"/>
      <c r="H86" s="825"/>
      <c r="I86" s="825"/>
      <c r="J86" s="825"/>
      <c r="K86" s="825"/>
      <c r="L86" s="825"/>
      <c r="M86" s="826"/>
      <c r="N86" s="52">
        <f>L83+L84+L85</f>
        <v>262.42669553539287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1137.1823473200357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413.4160220827734</v>
      </c>
      <c r="N49" s="272">
        <f>K49*M49</f>
        <v>413.4160220827734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413.4160220827734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413.4160220827734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82.683204416554688</v>
      </c>
      <c r="M83" s="859"/>
      <c r="N83" s="51"/>
    </row>
    <row r="84" spans="1:14">
      <c r="B84" s="89" t="s">
        <v>973</v>
      </c>
      <c r="C84" s="90"/>
      <c r="D84" s="90"/>
      <c r="E84" s="90"/>
      <c r="F84" s="90"/>
      <c r="G84" s="90"/>
      <c r="H84" s="90"/>
      <c r="I84" s="87"/>
      <c r="J84" s="88"/>
      <c r="K84" s="304">
        <v>0.05</v>
      </c>
      <c r="L84" s="858">
        <f>N78*K84</f>
        <v>20.670801104138672</v>
      </c>
      <c r="M84" s="859"/>
      <c r="N84" s="51"/>
    </row>
    <row r="85" spans="1:14" ht="15.75" thickBot="1">
      <c r="B85" s="91" t="s">
        <v>974</v>
      </c>
      <c r="C85" s="92"/>
      <c r="D85" s="92"/>
      <c r="E85" s="92"/>
      <c r="F85" s="92"/>
      <c r="G85" s="92"/>
      <c r="H85" s="92"/>
      <c r="I85" s="93"/>
      <c r="J85" s="94"/>
      <c r="K85" s="305">
        <v>0.05</v>
      </c>
      <c r="L85" s="860">
        <f>N78*K85</f>
        <v>20.670801104138672</v>
      </c>
      <c r="M85" s="861"/>
      <c r="N85" s="51"/>
    </row>
    <row r="86" spans="1:14" ht="15.75" thickBot="1">
      <c r="B86" s="824" t="s">
        <v>953</v>
      </c>
      <c r="C86" s="825"/>
      <c r="D86" s="825"/>
      <c r="E86" s="825"/>
      <c r="F86" s="825"/>
      <c r="G86" s="825"/>
      <c r="H86" s="825"/>
      <c r="I86" s="825"/>
      <c r="J86" s="825"/>
      <c r="K86" s="825"/>
      <c r="L86" s="825"/>
      <c r="M86" s="826"/>
      <c r="N86" s="52">
        <f>L83+L84+L85</f>
        <v>124.02480662483204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537.44082870760542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2325.3615964022979</v>
      </c>
      <c r="L36" s="270"/>
      <c r="M36" s="271">
        <v>30</v>
      </c>
      <c r="N36" s="272">
        <f>K36/M36</f>
        <v>77.512053213409928</v>
      </c>
    </row>
    <row r="37" spans="1:14">
      <c r="A37" t="s">
        <v>363</v>
      </c>
      <c r="B37" s="837" t="str">
        <f>VLOOKUP(A37,EQUIPOS!A7:D154,3,FALSE)</f>
        <v>Vibrador de concreto, Motor de 3 hp a 18.000 rpm Mangueras de 4 mt</v>
      </c>
      <c r="C37" s="838"/>
      <c r="D37" s="838"/>
      <c r="E37" s="838"/>
      <c r="F37" s="838"/>
      <c r="G37" s="838"/>
      <c r="H37" s="839"/>
      <c r="I37" s="267"/>
      <c r="J37" s="268"/>
      <c r="K37" s="269">
        <f>VLOOKUP(A37,EQUIPOS!A7:D164,4,FALSE)</f>
        <v>7892.5107627573516</v>
      </c>
      <c r="L37" s="270"/>
      <c r="M37" s="271">
        <v>30</v>
      </c>
      <c r="N37" s="272">
        <f>K37/M37</f>
        <v>263.0836920919117</v>
      </c>
    </row>
    <row r="38" spans="1:14">
      <c r="A38" t="s">
        <v>228</v>
      </c>
      <c r="B38" s="837" t="str">
        <f>VLOOKUP(A38,EQUIPOS!A8:D154,3,FALSE)</f>
        <v xml:space="preserve">Formaleta metálica (concreto hidráulico)
</v>
      </c>
      <c r="C38" s="838"/>
      <c r="D38" s="838"/>
      <c r="E38" s="838"/>
      <c r="F38" s="838"/>
      <c r="G38" s="838"/>
      <c r="H38" s="839"/>
      <c r="I38" s="840"/>
      <c r="J38" s="821"/>
      <c r="K38" s="269">
        <f>VLOOKUP(A38,EQUIPOS!A8:D165,4,FALSE)</f>
        <v>4707.3611360993209</v>
      </c>
      <c r="L38" s="841">
        <v>0.33329999999999999</v>
      </c>
      <c r="M38" s="842"/>
      <c r="N38" s="272">
        <f>K38/L38</f>
        <v>14123.49575787375</v>
      </c>
    </row>
    <row r="39" spans="1:14">
      <c r="B39" s="837"/>
      <c r="C39" s="838"/>
      <c r="D39" s="838"/>
      <c r="E39" s="838"/>
      <c r="F39" s="838"/>
      <c r="G39" s="838"/>
      <c r="H39" s="839"/>
      <c r="I39" s="36"/>
      <c r="J39" s="37"/>
      <c r="K39" s="269"/>
      <c r="L39" s="276"/>
      <c r="M39" s="277"/>
      <c r="N39" s="272"/>
    </row>
    <row r="40" spans="1:14">
      <c r="B40" s="320"/>
      <c r="C40" s="321"/>
      <c r="D40" s="321"/>
      <c r="E40" s="323"/>
      <c r="F40" s="323"/>
      <c r="G40" s="323"/>
      <c r="H40" s="125"/>
      <c r="I40" s="36"/>
      <c r="J40" s="37"/>
      <c r="K40" s="274"/>
      <c r="L40" s="276"/>
      <c r="M40" s="277"/>
      <c r="N40" s="278"/>
    </row>
    <row r="41" spans="1:14">
      <c r="B41" s="844" t="s">
        <v>952</v>
      </c>
      <c r="C41" s="845"/>
      <c r="D41" s="845"/>
      <c r="E41" s="38"/>
      <c r="F41" s="39"/>
      <c r="G41" s="39"/>
      <c r="H41" s="40"/>
      <c r="I41" s="36"/>
      <c r="J41" s="37"/>
      <c r="K41" s="279"/>
      <c r="L41" s="276"/>
      <c r="M41" s="401">
        <v>0.1</v>
      </c>
      <c r="N41" s="344">
        <f>N72*M41</f>
        <v>224.88926817266997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14688.980771351742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532352.1739261722</v>
      </c>
      <c r="N48" s="272">
        <f>K48*M48</f>
        <v>537675.69566543389</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9"/>
      <c r="C51" s="820"/>
      <c r="D51" s="820"/>
      <c r="E51" s="820"/>
      <c r="F51" s="820"/>
      <c r="G51" s="820"/>
      <c r="H51" s="820"/>
      <c r="I51" s="821"/>
      <c r="J51" s="42"/>
      <c r="K51" s="44"/>
      <c r="L51" s="822"/>
      <c r="M51" s="823"/>
      <c r="N51" s="45"/>
    </row>
    <row r="52" spans="1:14" ht="15.75" thickBot="1">
      <c r="B52" s="824" t="s">
        <v>953</v>
      </c>
      <c r="C52" s="825"/>
      <c r="D52" s="825"/>
      <c r="E52" s="825"/>
      <c r="F52" s="825"/>
      <c r="G52" s="825"/>
      <c r="H52" s="825"/>
      <c r="I52" s="825"/>
      <c r="J52" s="825"/>
      <c r="K52" s="825"/>
      <c r="L52" s="825"/>
      <c r="M52" s="826"/>
      <c r="N52" s="394">
        <f>SUM(N48:N51)</f>
        <v>537675.69566543389</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7" t="s">
        <v>961</v>
      </c>
      <c r="M56" s="80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8">
        <f>VLOOKUP(A57,TRANSPORTE!A5:D117,4,FALSE)</f>
        <v>1300.8769506995866</v>
      </c>
      <c r="M57" s="829"/>
      <c r="N57" s="287">
        <f>K57*L57</f>
        <v>1313.8857202065824</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SUM(N57:N61)</f>
        <v>1313.8857202065824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SUM(N67:N71)</f>
        <v>2248.8926817266997</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555927.45483871887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111185.49096774378</v>
      </c>
      <c r="M79" s="859"/>
      <c r="N79" s="51"/>
    </row>
    <row r="80" spans="1:15">
      <c r="B80" s="89" t="s">
        <v>973</v>
      </c>
      <c r="C80" s="90"/>
      <c r="D80" s="90"/>
      <c r="E80" s="90"/>
      <c r="F80" s="90"/>
      <c r="G80" s="90"/>
      <c r="H80" s="90"/>
      <c r="I80" s="87"/>
      <c r="J80" s="88"/>
      <c r="K80" s="304">
        <v>0.05</v>
      </c>
      <c r="L80" s="858">
        <f>N74*K80</f>
        <v>27796.372741935946</v>
      </c>
      <c r="M80" s="859"/>
      <c r="N80" s="51"/>
    </row>
    <row r="81" spans="1:14" ht="15.75" thickBot="1">
      <c r="B81" s="91" t="s">
        <v>974</v>
      </c>
      <c r="C81" s="92"/>
      <c r="D81" s="92"/>
      <c r="E81" s="92"/>
      <c r="F81" s="92"/>
      <c r="G81" s="92"/>
      <c r="H81" s="92"/>
      <c r="I81" s="93"/>
      <c r="J81" s="94"/>
      <c r="K81" s="305">
        <v>0.05</v>
      </c>
      <c r="L81" s="860">
        <f>N74*K81</f>
        <v>27796.372741935946</v>
      </c>
      <c r="M81" s="861"/>
      <c r="N81" s="51"/>
    </row>
    <row r="82" spans="1:14" ht="15.75" thickBot="1">
      <c r="B82" s="824" t="s">
        <v>953</v>
      </c>
      <c r="C82" s="825"/>
      <c r="D82" s="825"/>
      <c r="E82" s="825"/>
      <c r="F82" s="825"/>
      <c r="G82" s="825"/>
      <c r="H82" s="825"/>
      <c r="I82" s="825"/>
      <c r="J82" s="825"/>
      <c r="K82" s="825"/>
      <c r="L82" s="825"/>
      <c r="M82" s="826"/>
      <c r="N82" s="52">
        <f>L79+L80+L81</f>
        <v>166778.23645161567</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722705.69129033457</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7629.093745199214</v>
      </c>
      <c r="L36" s="270"/>
      <c r="M36" s="271">
        <v>37.5</v>
      </c>
      <c r="N36" s="272">
        <f>K36/M36</f>
        <v>203.44249987197904</v>
      </c>
    </row>
    <row r="37" spans="1:14">
      <c r="B37" s="837"/>
      <c r="C37" s="838"/>
      <c r="D37" s="838"/>
      <c r="E37" s="843"/>
      <c r="F37" s="838"/>
      <c r="G37" s="838"/>
      <c r="H37" s="839"/>
      <c r="I37" s="36"/>
      <c r="J37" s="37"/>
      <c r="K37" s="274"/>
      <c r="L37" s="276"/>
      <c r="M37" s="277"/>
      <c r="N37" s="278"/>
    </row>
    <row r="38" spans="1:14">
      <c r="B38" s="844" t="s">
        <v>952</v>
      </c>
      <c r="C38" s="845"/>
      <c r="D38" s="845"/>
      <c r="E38" s="38"/>
      <c r="F38" s="39"/>
      <c r="G38" s="39"/>
      <c r="H38" s="40"/>
      <c r="I38" s="36"/>
      <c r="J38" s="37"/>
      <c r="K38" s="279"/>
      <c r="L38" s="276"/>
      <c r="M38" s="469">
        <v>0.1</v>
      </c>
      <c r="N38" s="344">
        <f>N72*M38</f>
        <v>1079.468487228816</v>
      </c>
    </row>
    <row r="39" spans="1:14" ht="15.75" thickBot="1">
      <c r="B39" s="837"/>
      <c r="C39" s="838"/>
      <c r="D39" s="838"/>
      <c r="E39" s="838"/>
      <c r="F39" s="838"/>
      <c r="G39" s="838"/>
      <c r="H39" s="839"/>
      <c r="I39" s="846"/>
      <c r="J39" s="847"/>
      <c r="K39" s="41"/>
      <c r="L39" s="848"/>
      <c r="M39" s="849"/>
      <c r="N39" s="105"/>
    </row>
    <row r="40" spans="1:14" ht="15.75" thickBot="1">
      <c r="B40" s="824" t="s">
        <v>953</v>
      </c>
      <c r="C40" s="825"/>
      <c r="D40" s="825"/>
      <c r="E40" s="825"/>
      <c r="F40" s="825"/>
      <c r="G40" s="825"/>
      <c r="H40" s="825"/>
      <c r="I40" s="825"/>
      <c r="J40" s="825"/>
      <c r="K40" s="825"/>
      <c r="L40" s="825"/>
      <c r="M40" s="826"/>
      <c r="N40" s="394">
        <f>SUM(N36:N39)</f>
        <v>1282.910987100795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5" t="s">
        <v>944</v>
      </c>
      <c r="C44" s="816"/>
      <c r="D44" s="816"/>
      <c r="E44" s="816"/>
      <c r="F44" s="816"/>
      <c r="G44" s="816"/>
      <c r="H44" s="816"/>
      <c r="I44" s="817"/>
      <c r="J44" s="315" t="s">
        <v>945</v>
      </c>
      <c r="K44" s="85" t="s">
        <v>946</v>
      </c>
      <c r="L44" s="818" t="s">
        <v>955</v>
      </c>
      <c r="M44" s="817"/>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48419.40966297275</v>
      </c>
      <c r="N45" s="272">
        <f>K45*M45</f>
        <v>49871.991952861936</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58923.136186786258</v>
      </c>
      <c r="N46" s="272">
        <f>K46*M46</f>
        <v>589.23136186786257</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65279.97994849331</v>
      </c>
      <c r="N47" s="272">
        <f>K47*M47</f>
        <v>3263.9989974246655</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408257.1545990567</v>
      </c>
      <c r="N48" s="272">
        <f>K48*M48</f>
        <v>4082.5715459905668</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57807.793858145029</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7" t="s">
        <v>961</v>
      </c>
      <c r="M54" s="80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8">
        <f>VLOOKUP(A55,TRANSPORTE!A5:D117,4,FALSE)</f>
        <v>1260.4897442247855</v>
      </c>
      <c r="M55" s="829"/>
      <c r="N55" s="287">
        <f>K55*L55</f>
        <v>1159.6505646868027</v>
      </c>
    </row>
    <row r="56" spans="1:14">
      <c r="A56" t="s">
        <v>1227</v>
      </c>
      <c r="B56" s="46" t="str">
        <f>VLOOKUP(A56,TRANSPORTE!A6:D117,3,FALSE)</f>
        <v>Transporte de Arena</v>
      </c>
      <c r="C56" s="47"/>
      <c r="D56" s="47"/>
      <c r="E56" s="47"/>
      <c r="F56" s="47"/>
      <c r="G56" s="47"/>
      <c r="H56" s="311" t="s">
        <v>1468</v>
      </c>
      <c r="I56" s="279">
        <v>0.01</v>
      </c>
      <c r="J56" s="286">
        <v>1</v>
      </c>
      <c r="K56" s="279">
        <f>I56*J56</f>
        <v>0.01</v>
      </c>
      <c r="L56" s="828">
        <f>VLOOKUP(A56,TRANSPORTE!A6:D117,4,FALSE)</f>
        <v>1300.8769506995866</v>
      </c>
      <c r="M56" s="829"/>
      <c r="N56" s="287">
        <f>K56*L56</f>
        <v>13.008769506995867</v>
      </c>
    </row>
    <row r="57" spans="1:14">
      <c r="A57" t="s">
        <v>1227</v>
      </c>
      <c r="B57" s="46" t="str">
        <f>VLOOKUP(A57,TRANSPORTE!A6:D117,3,FALSE)</f>
        <v>Transporte de Arena</v>
      </c>
      <c r="C57" s="47"/>
      <c r="D57" s="47"/>
      <c r="E57" s="47"/>
      <c r="F57" s="47"/>
      <c r="G57" s="47"/>
      <c r="H57" s="311" t="s">
        <v>1468</v>
      </c>
      <c r="I57" s="279">
        <v>0.05</v>
      </c>
      <c r="J57" s="286">
        <v>1</v>
      </c>
      <c r="K57" s="279">
        <f>I57*J57</f>
        <v>0.05</v>
      </c>
      <c r="L57" s="828">
        <f>VLOOKUP(A57,TRANSPORTE!A6:D118,4,FALSE)</f>
        <v>1300.8769506995866</v>
      </c>
      <c r="M57" s="829"/>
      <c r="N57" s="287">
        <f>K57*L57</f>
        <v>65.043847534979335</v>
      </c>
    </row>
    <row r="58" spans="1:14">
      <c r="B58" s="46"/>
      <c r="C58" s="47"/>
      <c r="D58" s="47"/>
      <c r="E58" s="47"/>
      <c r="F58" s="47"/>
      <c r="G58" s="47"/>
      <c r="H58" s="311"/>
      <c r="I58" s="279"/>
      <c r="J58" s="286"/>
      <c r="K58" s="279"/>
      <c r="L58" s="828"/>
      <c r="M58" s="829"/>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3"/>
      <c r="M60" s="814"/>
      <c r="N60" s="127"/>
    </row>
    <row r="61" spans="1:14" ht="15.75" thickBot="1">
      <c r="B61" s="830" t="s">
        <v>953</v>
      </c>
      <c r="C61" s="831"/>
      <c r="D61" s="831"/>
      <c r="E61" s="831"/>
      <c r="F61" s="831"/>
      <c r="G61" s="831"/>
      <c r="H61" s="831"/>
      <c r="I61" s="831"/>
      <c r="J61" s="831"/>
      <c r="K61" s="831"/>
      <c r="L61" s="831"/>
      <c r="M61" s="832"/>
      <c r="N61" s="104">
        <f>N55+N56+N57+N58+N59</f>
        <v>1237.7031817287777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0" t="s">
        <v>963</v>
      </c>
      <c r="C65" s="851"/>
      <c r="D65" s="851"/>
      <c r="E65" s="851"/>
      <c r="F65" s="851"/>
      <c r="G65" s="851"/>
      <c r="H65" s="851"/>
      <c r="I65" s="73" t="s">
        <v>964</v>
      </c>
      <c r="J65" s="75" t="s">
        <v>1410</v>
      </c>
      <c r="K65" s="74" t="s">
        <v>966</v>
      </c>
      <c r="L65" s="852" t="s">
        <v>950</v>
      </c>
      <c r="M65" s="853"/>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SUM(N66:N71)</f>
        <v>10794.684872288159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71123.09289926276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14224.618579852553</v>
      </c>
      <c r="M79" s="859"/>
      <c r="N79" s="51"/>
    </row>
    <row r="80" spans="1:15">
      <c r="B80" s="89" t="s">
        <v>973</v>
      </c>
      <c r="C80" s="90"/>
      <c r="D80" s="90"/>
      <c r="E80" s="90"/>
      <c r="F80" s="90"/>
      <c r="G80" s="90"/>
      <c r="H80" s="90"/>
      <c r="I80" s="87"/>
      <c r="J80" s="88"/>
      <c r="K80" s="304">
        <v>0.05</v>
      </c>
      <c r="L80" s="858">
        <f>N74*K80</f>
        <v>3556.1546449631383</v>
      </c>
      <c r="M80" s="859"/>
      <c r="N80" s="51"/>
    </row>
    <row r="81" spans="1:14" ht="15.75" thickBot="1">
      <c r="B81" s="91" t="s">
        <v>974</v>
      </c>
      <c r="C81" s="92"/>
      <c r="D81" s="92"/>
      <c r="E81" s="92"/>
      <c r="F81" s="92"/>
      <c r="G81" s="92"/>
      <c r="H81" s="92"/>
      <c r="I81" s="93"/>
      <c r="J81" s="94"/>
      <c r="K81" s="305">
        <v>0.05</v>
      </c>
      <c r="L81" s="860">
        <f>N74*K81</f>
        <v>3556.1546449631383</v>
      </c>
      <c r="M81" s="861"/>
      <c r="N81" s="51"/>
    </row>
    <row r="82" spans="1:14" ht="15.75" thickBot="1">
      <c r="B82" s="824" t="s">
        <v>953</v>
      </c>
      <c r="C82" s="825"/>
      <c r="D82" s="825"/>
      <c r="E82" s="825"/>
      <c r="F82" s="825"/>
      <c r="G82" s="825"/>
      <c r="H82" s="825"/>
      <c r="I82" s="825"/>
      <c r="J82" s="825"/>
      <c r="K82" s="825"/>
      <c r="L82" s="825"/>
      <c r="M82" s="826"/>
      <c r="N82" s="52">
        <f>L79+L80+L81</f>
        <v>21336.927869778829</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92460.020769041585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110152.25058472411</v>
      </c>
      <c r="L36" s="270"/>
      <c r="M36" s="271">
        <v>35</v>
      </c>
      <c r="N36" s="272">
        <f>K36/M36</f>
        <v>3147.2071595635462</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214184.39737229937</v>
      </c>
      <c r="L37" s="335"/>
      <c r="M37" s="336">
        <v>35</v>
      </c>
      <c r="N37" s="272">
        <f>K37/M37</f>
        <v>6119.5542106371249</v>
      </c>
    </row>
    <row r="38" spans="1:14">
      <c r="A38" s="113"/>
      <c r="B38" s="320"/>
      <c r="C38" s="321"/>
      <c r="D38" s="321"/>
      <c r="E38" s="323"/>
      <c r="F38" s="321"/>
      <c r="G38" s="321"/>
      <c r="H38" s="322"/>
      <c r="I38" s="328"/>
      <c r="J38" s="330"/>
      <c r="K38" s="269"/>
      <c r="L38" s="423"/>
      <c r="M38" s="424"/>
      <c r="N38" s="272"/>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N73*M40</f>
        <v>7.6767229862288557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9274.4380931869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4954.5392507003817</v>
      </c>
      <c r="N47" s="272">
        <f>K47*M47</f>
        <v>6440.9010259104962</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6440.9010259104962</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7" t="s">
        <v>961</v>
      </c>
      <c r="M55" s="80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8">
        <f>VLOOKUP(A56,TRANSPORTE!A5:D117,4,FALSE)</f>
        <v>1300.8769506995866</v>
      </c>
      <c r="M56" s="829"/>
      <c r="N56" s="287">
        <f>K56*L56</f>
        <v>1691.1400359094625</v>
      </c>
    </row>
    <row r="57" spans="1:14">
      <c r="B57" s="46"/>
      <c r="C57" s="47"/>
      <c r="D57" s="47"/>
      <c r="E57" s="47"/>
      <c r="F57" s="47"/>
      <c r="G57" s="47"/>
      <c r="H57" s="311"/>
      <c r="I57" s="279"/>
      <c r="J57" s="286"/>
      <c r="K57" s="279"/>
      <c r="L57" s="828"/>
      <c r="M57" s="829"/>
      <c r="N57" s="287"/>
    </row>
    <row r="58" spans="1:14">
      <c r="B58" s="46"/>
      <c r="C58" s="47"/>
      <c r="D58" s="47"/>
      <c r="E58" s="47"/>
      <c r="F58" s="47"/>
      <c r="G58" s="4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N56+N57+N58+N59+N60</f>
        <v>1691.1400359094625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1"/>
      <c r="C72" s="812"/>
      <c r="D72" s="812"/>
      <c r="E72" s="812"/>
      <c r="F72" s="812"/>
      <c r="G72" s="812"/>
      <c r="H72" s="812"/>
      <c r="I72" s="126"/>
      <c r="J72" s="126"/>
      <c r="K72" s="126"/>
      <c r="L72" s="912"/>
      <c r="M72" s="912"/>
      <c r="N72" s="45"/>
    </row>
    <row r="73" spans="1:15" ht="15.75" thickBot="1">
      <c r="B73" s="830" t="s">
        <v>953</v>
      </c>
      <c r="C73" s="831"/>
      <c r="D73" s="831"/>
      <c r="E73" s="831"/>
      <c r="F73" s="831"/>
      <c r="G73" s="831"/>
      <c r="H73" s="831"/>
      <c r="I73" s="831"/>
      <c r="J73" s="831"/>
      <c r="K73" s="831"/>
      <c r="L73" s="831"/>
      <c r="M73" s="832"/>
      <c r="N73" s="301">
        <f>SUM(N67:N72)</f>
        <v>767.67229862288559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18174.151453629744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5" t="s">
        <v>969</v>
      </c>
      <c r="C79" s="816"/>
      <c r="D79" s="816"/>
      <c r="E79" s="816"/>
      <c r="F79" s="816"/>
      <c r="G79" s="816"/>
      <c r="H79" s="816"/>
      <c r="I79" s="314"/>
      <c r="J79" s="334"/>
      <c r="K79" s="302" t="s">
        <v>970</v>
      </c>
      <c r="L79" s="854" t="s">
        <v>971</v>
      </c>
      <c r="M79" s="855"/>
      <c r="N79" s="303"/>
    </row>
    <row r="80" spans="1:15">
      <c r="B80" s="856" t="s">
        <v>972</v>
      </c>
      <c r="C80" s="857"/>
      <c r="D80" s="857"/>
      <c r="E80" s="857"/>
      <c r="F80" s="857"/>
      <c r="G80" s="857"/>
      <c r="H80" s="857"/>
      <c r="I80" s="87"/>
      <c r="J80" s="88"/>
      <c r="K80" s="304">
        <v>0.2</v>
      </c>
      <c r="L80" s="858">
        <f>N75*K80</f>
        <v>3634.830290725949</v>
      </c>
      <c r="M80" s="859"/>
      <c r="N80" s="51"/>
    </row>
    <row r="81" spans="1:14">
      <c r="B81" s="89" t="s">
        <v>973</v>
      </c>
      <c r="C81" s="90"/>
      <c r="D81" s="90"/>
      <c r="E81" s="90"/>
      <c r="F81" s="90"/>
      <c r="G81" s="90"/>
      <c r="H81" s="90"/>
      <c r="I81" s="87"/>
      <c r="J81" s="88"/>
      <c r="K81" s="304">
        <v>0.05</v>
      </c>
      <c r="L81" s="858">
        <f>N75*K81</f>
        <v>908.70757268148725</v>
      </c>
      <c r="M81" s="859"/>
      <c r="N81" s="51"/>
    </row>
    <row r="82" spans="1:14" ht="15.75" thickBot="1">
      <c r="B82" s="91" t="s">
        <v>974</v>
      </c>
      <c r="C82" s="92"/>
      <c r="D82" s="92"/>
      <c r="E82" s="92"/>
      <c r="F82" s="92"/>
      <c r="G82" s="92"/>
      <c r="H82" s="92"/>
      <c r="I82" s="93"/>
      <c r="J82" s="94"/>
      <c r="K82" s="305">
        <v>0.05</v>
      </c>
      <c r="L82" s="860">
        <f>N75*K82</f>
        <v>908.70757268148725</v>
      </c>
      <c r="M82" s="861"/>
      <c r="N82" s="51"/>
    </row>
    <row r="83" spans="1:14" ht="15.75" thickBot="1">
      <c r="B83" s="824" t="s">
        <v>953</v>
      </c>
      <c r="C83" s="825"/>
      <c r="D83" s="825"/>
      <c r="E83" s="825"/>
      <c r="F83" s="825"/>
      <c r="G83" s="825"/>
      <c r="H83" s="825"/>
      <c r="I83" s="825"/>
      <c r="J83" s="825"/>
      <c r="K83" s="825"/>
      <c r="L83" s="825"/>
      <c r="M83" s="826"/>
      <c r="N83" s="52">
        <f>L80+L81+L82</f>
        <v>5452.2454360889233</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23626.396889718668</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110152.25058472411</v>
      </c>
      <c r="L36" s="270"/>
      <c r="M36" s="271">
        <v>2.5</v>
      </c>
      <c r="N36" s="272">
        <f>K36/M36</f>
        <v>44060.900233889646</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195825.15462129225</v>
      </c>
      <c r="L37" s="335"/>
      <c r="M37" s="336">
        <v>100</v>
      </c>
      <c r="N37" s="272">
        <f>K37/M37</f>
        <v>1958.2515462129224</v>
      </c>
    </row>
    <row r="38" spans="1:14">
      <c r="A38" s="113" t="s">
        <v>312</v>
      </c>
      <c r="B38" s="837" t="str">
        <f>VLOOKUP(A38,EQUIPOS!A8:D154,3,FALSE)</f>
        <v>Retroexcavadora sobre oruga, potencia 138 HP, balde de 1,5 m3.</v>
      </c>
      <c r="C38" s="838"/>
      <c r="D38" s="838"/>
      <c r="E38" s="838"/>
      <c r="F38" s="838"/>
      <c r="G38" s="838"/>
      <c r="H38" s="839"/>
      <c r="I38" s="328"/>
      <c r="J38" s="330"/>
      <c r="K38" s="269">
        <f>VLOOKUP(A38,EQUIPOS!A8:D165,4,FALSE)</f>
        <v>214184.39737229937</v>
      </c>
      <c r="L38" s="423"/>
      <c r="M38" s="424">
        <v>16</v>
      </c>
      <c r="N38" s="272">
        <f>K38/M38</f>
        <v>13386.524835768711</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N76*M40</f>
        <v>25.250800282375621</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59430.927416153652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6118.7764182742731</v>
      </c>
      <c r="N47" s="272">
        <f>K47*M47</f>
        <v>1835.632925482282</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1558.7926078595742</v>
      </c>
      <c r="N48" s="272">
        <f t="shared" ref="N48:N53" si="0">K48*M48</f>
        <v>4676.3778235787231</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9092.5129835261778</v>
      </c>
      <c r="N49" s="272">
        <f t="shared" si="0"/>
        <v>2273.1282458815444</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1220.8099471432456</v>
      </c>
      <c r="N50" s="272">
        <f t="shared" si="0"/>
        <v>1220.8099471432456</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929.34028224092856</v>
      </c>
      <c r="N51" s="272">
        <f t="shared" si="0"/>
        <v>929.34028224092856</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7822.8013723833901</v>
      </c>
      <c r="N52" s="272">
        <f t="shared" si="0"/>
        <v>3582.8430285515929</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4954.5392507003817</v>
      </c>
      <c r="N53" s="272">
        <f t="shared" si="0"/>
        <v>6440.9010259104962</v>
      </c>
    </row>
    <row r="54" spans="1:14" ht="15.75" thickBot="1">
      <c r="B54" s="824" t="s">
        <v>953</v>
      </c>
      <c r="C54" s="825"/>
      <c r="D54" s="825"/>
      <c r="E54" s="825"/>
      <c r="F54" s="825"/>
      <c r="G54" s="825"/>
      <c r="H54" s="825"/>
      <c r="I54" s="825"/>
      <c r="J54" s="825"/>
      <c r="K54" s="825"/>
      <c r="L54" s="825"/>
      <c r="M54" s="826"/>
      <c r="N54" s="394">
        <f>SUM(N47:N53)</f>
        <v>20959.033278788811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1300.8769506995866</v>
      </c>
      <c r="M59" s="829"/>
      <c r="N59" s="287">
        <f>K59*L59</f>
        <v>1691.1400359094625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2525.0800282375621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84606.18075908949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16921.236151817899</v>
      </c>
      <c r="M83" s="859"/>
      <c r="N83" s="51"/>
    </row>
    <row r="84" spans="1:14">
      <c r="B84" s="89" t="s">
        <v>973</v>
      </c>
      <c r="C84" s="90"/>
      <c r="D84" s="90"/>
      <c r="E84" s="90"/>
      <c r="F84" s="90"/>
      <c r="G84" s="90"/>
      <c r="H84" s="90"/>
      <c r="I84" s="87"/>
      <c r="J84" s="88"/>
      <c r="K84" s="304">
        <v>0.05</v>
      </c>
      <c r="L84" s="858">
        <f>N78*K84</f>
        <v>4230.3090379544747</v>
      </c>
      <c r="M84" s="859"/>
      <c r="N84" s="51"/>
    </row>
    <row r="85" spans="1:14" ht="15.75" thickBot="1">
      <c r="B85" s="91" t="s">
        <v>974</v>
      </c>
      <c r="C85" s="92"/>
      <c r="D85" s="92"/>
      <c r="E85" s="92"/>
      <c r="F85" s="92"/>
      <c r="G85" s="92"/>
      <c r="H85" s="92"/>
      <c r="I85" s="93"/>
      <c r="J85" s="94"/>
      <c r="K85" s="305">
        <v>0.05</v>
      </c>
      <c r="L85" s="860">
        <f>N78*K85</f>
        <v>4230.3090379544747</v>
      </c>
      <c r="M85" s="861"/>
      <c r="N85" s="51"/>
    </row>
    <row r="86" spans="1:14" ht="15.75" thickBot="1">
      <c r="B86" s="824" t="s">
        <v>953</v>
      </c>
      <c r="C86" s="825"/>
      <c r="D86" s="825"/>
      <c r="E86" s="825"/>
      <c r="F86" s="825"/>
      <c r="G86" s="825"/>
      <c r="H86" s="825"/>
      <c r="I86" s="825"/>
      <c r="J86" s="825"/>
      <c r="K86" s="825"/>
      <c r="L86" s="825"/>
      <c r="M86" s="826"/>
      <c r="N86" s="52">
        <f>L83+L84+L85</f>
        <v>25381.854227726846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109988.03498681633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110152.25058472411</v>
      </c>
      <c r="L36" s="270"/>
      <c r="M36" s="336">
        <v>2.5</v>
      </c>
      <c r="N36" s="272">
        <f>K36/M36</f>
        <v>44060.900233889646</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195825.15462129225</v>
      </c>
      <c r="L37" s="335"/>
      <c r="M37" s="336">
        <v>100</v>
      </c>
      <c r="N37" s="272">
        <f>K37/M37</f>
        <v>1958.2515462129224</v>
      </c>
    </row>
    <row r="38" spans="1:14">
      <c r="A38" s="113" t="s">
        <v>261</v>
      </c>
      <c r="B38" s="837" t="str">
        <f>VLOOKUP(A38,EQUIPOS!A8:D154,3,FALSE)</f>
        <v xml:space="preserve">Motobomba 3 PULGADAS (incluye operario)
</v>
      </c>
      <c r="C38" s="838"/>
      <c r="D38" s="838"/>
      <c r="E38" s="838"/>
      <c r="F38" s="838"/>
      <c r="G38" s="838"/>
      <c r="H38" s="839"/>
      <c r="I38" s="328"/>
      <c r="J38" s="330"/>
      <c r="K38" s="269">
        <f>VLOOKUP(A38,EQUIPOS!A8:D165,4,FALSE)</f>
        <v>7892.5107627573516</v>
      </c>
      <c r="L38" s="423"/>
      <c r="M38" s="424">
        <v>8</v>
      </c>
      <c r="N38" s="272">
        <f>K38/M38</f>
        <v>986.56384534466895</v>
      </c>
    </row>
    <row r="39" spans="1:14">
      <c r="A39" t="s">
        <v>312</v>
      </c>
      <c r="B39" s="837" t="str">
        <f>VLOOKUP(A39,EQUIPOS!A9:D154,3,FALSE)</f>
        <v>Retroexcavadora sobre oruga, potencia 138 HP, balde de 1,5 m3.</v>
      </c>
      <c r="C39" s="838"/>
      <c r="D39" s="838"/>
      <c r="E39" s="838"/>
      <c r="F39" s="838"/>
      <c r="G39" s="838"/>
      <c r="H39" s="839"/>
      <c r="I39" s="36"/>
      <c r="J39" s="37"/>
      <c r="K39" s="269">
        <f>VLOOKUP(A39,EQUIPOS!A9:D166,4,FALSE)</f>
        <v>214184.39737229937</v>
      </c>
      <c r="L39" s="276"/>
      <c r="M39" s="336">
        <v>8</v>
      </c>
      <c r="N39" s="272">
        <f>K39/M39</f>
        <v>26773.049671537421</v>
      </c>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N78*M41</f>
        <v>215.73612180720397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73994.501418791857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6118.7764182742731</v>
      </c>
      <c r="N48" s="272">
        <f>K48*M48</f>
        <v>1835.632925482282</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1558.7926078595742</v>
      </c>
      <c r="N49" s="272">
        <f t="shared" ref="N49:N54" si="0">K49*M49</f>
        <v>4676.3778235787231</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9092.5129835261778</v>
      </c>
      <c r="N50" s="272">
        <f t="shared" si="0"/>
        <v>2273.1282458815444</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1220.8099471432456</v>
      </c>
      <c r="N51" s="272">
        <f t="shared" si="0"/>
        <v>1220.8099471432456</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929.34028224092856</v>
      </c>
      <c r="N52" s="272">
        <f t="shared" si="0"/>
        <v>929.34028224092856</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7822.8013723833901</v>
      </c>
      <c r="N53" s="272">
        <f>K53*M53</f>
        <v>3582.8430285515929</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4954.5392507003817</v>
      </c>
      <c r="N54" s="272">
        <f t="shared" si="0"/>
        <v>6440.9010259104962</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20959.033278788811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8">
        <f>VLOOKUP(A61,TRANSPORTE!A5:D117,4,FALSE)</f>
        <v>1300.8769506995866</v>
      </c>
      <c r="M61" s="829"/>
      <c r="N61" s="287">
        <f>K61*L61</f>
        <v>1691.1400359094625</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1691.1400359094625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21573.612180720396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118218.28691421053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23643.65738284211</v>
      </c>
      <c r="M85" s="859"/>
      <c r="N85" s="51"/>
    </row>
    <row r="86" spans="1:14">
      <c r="B86" s="89" t="s">
        <v>973</v>
      </c>
      <c r="C86" s="90"/>
      <c r="D86" s="90"/>
      <c r="E86" s="90"/>
      <c r="F86" s="90"/>
      <c r="G86" s="90"/>
      <c r="H86" s="90"/>
      <c r="I86" s="87"/>
      <c r="J86" s="88"/>
      <c r="K86" s="304">
        <v>0.05</v>
      </c>
      <c r="L86" s="858">
        <f>N80*K86</f>
        <v>5910.9143457105274</v>
      </c>
      <c r="M86" s="859"/>
      <c r="N86" s="51"/>
    </row>
    <row r="87" spans="1:14" ht="15.75" thickBot="1">
      <c r="B87" s="91" t="s">
        <v>974</v>
      </c>
      <c r="C87" s="92"/>
      <c r="D87" s="92"/>
      <c r="E87" s="92"/>
      <c r="F87" s="92"/>
      <c r="G87" s="92"/>
      <c r="H87" s="92"/>
      <c r="I87" s="93"/>
      <c r="J87" s="94"/>
      <c r="K87" s="305">
        <v>0.05</v>
      </c>
      <c r="L87" s="860">
        <f>N80*K87</f>
        <v>5910.9143457105274</v>
      </c>
      <c r="M87" s="861"/>
      <c r="N87" s="51"/>
    </row>
    <row r="88" spans="1:14" ht="15.75" thickBot="1">
      <c r="B88" s="824" t="s">
        <v>953</v>
      </c>
      <c r="C88" s="825"/>
      <c r="D88" s="825"/>
      <c r="E88" s="825"/>
      <c r="F88" s="825"/>
      <c r="G88" s="825"/>
      <c r="H88" s="825"/>
      <c r="I88" s="825"/>
      <c r="J88" s="825"/>
      <c r="K88" s="825"/>
      <c r="L88" s="825"/>
      <c r="M88" s="826"/>
      <c r="N88" s="52">
        <f>L85+L86+L87</f>
        <v>35465.486074263164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153683.77298847371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2.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195825.15462129225</v>
      </c>
      <c r="L36" s="270"/>
      <c r="M36" s="336">
        <v>100</v>
      </c>
      <c r="N36" s="272">
        <f>K36/M36</f>
        <v>1958.2515462129224</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214184.39737229937</v>
      </c>
      <c r="L37" s="335"/>
      <c r="M37" s="336">
        <v>35</v>
      </c>
      <c r="N37" s="272">
        <f>K37/M37</f>
        <v>6119.5542106371249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7.6767229862288557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8085.4824798362761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4954.5392507003817</v>
      </c>
      <c r="N48" s="272">
        <f>K48*M48</f>
        <v>6440.9010259104962</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6440.9010259104962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8">
        <f>VLOOKUP(A60,TRANSPORTE!A5:D117,4,FALSE)</f>
        <v>1300.8769506995866</v>
      </c>
      <c r="M60" s="829"/>
      <c r="N60" s="287">
        <f>K60*L60</f>
        <v>1691.1400359094625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1691.1400359094625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767.67229862288559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16985.195840279121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3397.0391680558241</v>
      </c>
      <c r="M84" s="859"/>
      <c r="N84" s="51"/>
    </row>
    <row r="85" spans="1:14">
      <c r="B85" s="89" t="s">
        <v>973</v>
      </c>
      <c r="C85" s="90"/>
      <c r="D85" s="90"/>
      <c r="E85" s="90"/>
      <c r="F85" s="90"/>
      <c r="G85" s="90"/>
      <c r="H85" s="90"/>
      <c r="I85" s="87"/>
      <c r="J85" s="88"/>
      <c r="K85" s="304">
        <v>0.05</v>
      </c>
      <c r="L85" s="858">
        <f>N79*K85</f>
        <v>849.25979201395603</v>
      </c>
      <c r="M85" s="859"/>
      <c r="N85" s="51"/>
    </row>
    <row r="86" spans="1:14" ht="15.75" thickBot="1">
      <c r="B86" s="91" t="s">
        <v>974</v>
      </c>
      <c r="C86" s="92"/>
      <c r="D86" s="92"/>
      <c r="E86" s="92"/>
      <c r="F86" s="92"/>
      <c r="G86" s="92"/>
      <c r="H86" s="92"/>
      <c r="I86" s="93"/>
      <c r="J86" s="94"/>
      <c r="K86" s="305">
        <v>0.05</v>
      </c>
      <c r="L86" s="860">
        <f>N79*K86</f>
        <v>849.25979201395603</v>
      </c>
      <c r="M86" s="861"/>
      <c r="N86" s="51"/>
    </row>
    <row r="87" spans="1:14" ht="15.75" thickBot="1">
      <c r="B87" s="824" t="s">
        <v>953</v>
      </c>
      <c r="C87" s="825"/>
      <c r="D87" s="825"/>
      <c r="E87" s="825"/>
      <c r="F87" s="825"/>
      <c r="G87" s="825"/>
      <c r="H87" s="825"/>
      <c r="I87" s="825"/>
      <c r="J87" s="825"/>
      <c r="K87" s="825"/>
      <c r="L87" s="825"/>
      <c r="M87" s="826"/>
      <c r="N87" s="52">
        <f>L84+L85+L86</f>
        <v>5095.5587520837362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22080.754592362857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7.75" customHeight="1" thickBot="1">
      <c r="B29" s="71" t="s">
        <v>943</v>
      </c>
      <c r="C29" s="833" t="s">
        <v>944</v>
      </c>
      <c r="D29" s="834"/>
      <c r="E29" s="834"/>
      <c r="F29" s="834"/>
      <c r="G29" s="834"/>
      <c r="H29" s="834"/>
      <c r="I29" s="834"/>
      <c r="J29" s="72"/>
      <c r="K29" s="342" t="s">
        <v>2215</v>
      </c>
      <c r="L29" s="835" t="s">
        <v>945</v>
      </c>
      <c r="M29" s="836"/>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5" t="s">
        <v>944</v>
      </c>
      <c r="C34" s="806"/>
      <c r="D34" s="806"/>
      <c r="E34" s="806"/>
      <c r="F34" s="806"/>
      <c r="G34" s="806"/>
      <c r="H34" s="807"/>
      <c r="I34" s="808" t="s">
        <v>948</v>
      </c>
      <c r="J34" s="809"/>
      <c r="K34" s="69" t="s">
        <v>949</v>
      </c>
      <c r="L34" s="810" t="s">
        <v>950</v>
      </c>
      <c r="M34" s="807"/>
      <c r="N34" s="70" t="s">
        <v>951</v>
      </c>
    </row>
    <row r="35" spans="1:14">
      <c r="A35" s="113" t="s">
        <v>263</v>
      </c>
      <c r="B35" s="837" t="str">
        <f>VLOOKUP(A35,EQUIPOS!A6:D154,3,FALSE)</f>
        <v xml:space="preserve">Motobomba 4 pulgadas
</v>
      </c>
      <c r="C35" s="838"/>
      <c r="D35" s="838"/>
      <c r="E35" s="838"/>
      <c r="F35" s="838"/>
      <c r="G35" s="838"/>
      <c r="H35" s="839"/>
      <c r="I35" s="267"/>
      <c r="J35" s="268"/>
      <c r="K35" s="269">
        <f>VLOOKUP(A35,EQUIPOS!A6:D163,4,FALSE)</f>
        <v>11015.545650604268</v>
      </c>
      <c r="L35" s="270"/>
      <c r="M35" s="336">
        <v>21</v>
      </c>
      <c r="N35" s="272">
        <f>K35/M35</f>
        <v>524.54979288591755</v>
      </c>
    </row>
    <row r="36" spans="1:14">
      <c r="A36" s="113" t="s">
        <v>129</v>
      </c>
      <c r="B36" s="837" t="str">
        <f>VLOOKUP(A36,EQUIPOS!A7:D154,3,FALSE)</f>
        <v xml:space="preserve">Buldozer, Potencia al volante de 140 HP, motor de 2200 RPM, longitud de hoja 4,80m. </v>
      </c>
      <c r="C36" s="838"/>
      <c r="D36" s="838"/>
      <c r="E36" s="838"/>
      <c r="F36" s="838"/>
      <c r="G36" s="838"/>
      <c r="H36" s="839"/>
      <c r="I36" s="421"/>
      <c r="J36" s="422"/>
      <c r="K36" s="269">
        <f>VLOOKUP(A36,EQUIPOS!A7:D164,4,FALSE)</f>
        <v>195825.15462129225</v>
      </c>
      <c r="L36" s="335"/>
      <c r="M36" s="336">
        <v>100</v>
      </c>
      <c r="N36" s="272">
        <f>K36/M36</f>
        <v>1958.2515462129224</v>
      </c>
    </row>
    <row r="37" spans="1:14">
      <c r="A37" s="113" t="s">
        <v>312</v>
      </c>
      <c r="B37" s="837" t="str">
        <f>VLOOKUP(A37,EQUIPOS!A8:D154,3,FALSE)</f>
        <v>Retroexcavadora sobre oruga, potencia 138 HP, balde de 1,5 m3.</v>
      </c>
      <c r="C37" s="838"/>
      <c r="D37" s="838"/>
      <c r="E37" s="838"/>
      <c r="F37" s="838"/>
      <c r="G37" s="838"/>
      <c r="H37" s="839"/>
      <c r="I37" s="328"/>
      <c r="J37" s="330"/>
      <c r="K37" s="269">
        <f>VLOOKUP(A37,EQUIPOS!A8:D165,4,FALSE)</f>
        <v>214184.39737229937</v>
      </c>
      <c r="L37" s="423"/>
      <c r="M37" s="424">
        <v>21</v>
      </c>
      <c r="N37" s="272">
        <f>K37/M37</f>
        <v>10199.257017728542</v>
      </c>
    </row>
    <row r="38" spans="1:14">
      <c r="B38" s="837"/>
      <c r="C38" s="838"/>
      <c r="D38" s="838"/>
      <c r="E38" s="838"/>
      <c r="F38" s="838"/>
      <c r="G38" s="838"/>
      <c r="H38" s="839"/>
      <c r="I38" s="36"/>
      <c r="J38" s="37"/>
      <c r="K38" s="269"/>
      <c r="L38" s="276"/>
      <c r="M38" s="336"/>
      <c r="N38" s="272"/>
    </row>
    <row r="39" spans="1:14">
      <c r="B39" s="320"/>
      <c r="C39" s="321"/>
      <c r="D39" s="321"/>
      <c r="E39" s="321"/>
      <c r="F39" s="323"/>
      <c r="G39" s="323"/>
      <c r="H39" s="125"/>
      <c r="I39" s="36"/>
      <c r="J39" s="37"/>
      <c r="K39" s="269"/>
      <c r="L39" s="276"/>
      <c r="M39" s="277"/>
      <c r="N39" s="273"/>
    </row>
    <row r="40" spans="1:14">
      <c r="B40" s="844" t="s">
        <v>952</v>
      </c>
      <c r="C40" s="845"/>
      <c r="D40" s="845"/>
      <c r="E40" s="38"/>
      <c r="F40" s="39"/>
      <c r="G40" s="39"/>
      <c r="H40" s="40"/>
      <c r="I40" s="36"/>
      <c r="J40" s="37"/>
      <c r="K40" s="279"/>
      <c r="L40" s="276"/>
      <c r="M40" s="401">
        <v>0.01</v>
      </c>
      <c r="N40" s="344">
        <f>N76*M40</f>
        <v>12.794538310381427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SUM(N35:N41)</f>
        <v>12694.852895137763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4954.5392507003817</v>
      </c>
      <c r="N47" s="272">
        <f>K47*M47</f>
        <v>6440.9010259104962</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6440.9010259104962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1300.8769506995866</v>
      </c>
      <c r="M59" s="829"/>
      <c r="N59" s="287">
        <f>K59*L59</f>
        <v>1691.1400359094625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1691.1400359094625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1279.4538310381427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22106.347787995863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4421.2695575991729</v>
      </c>
      <c r="M83" s="859"/>
      <c r="N83" s="51"/>
    </row>
    <row r="84" spans="1:14">
      <c r="B84" s="89" t="s">
        <v>973</v>
      </c>
      <c r="C84" s="90"/>
      <c r="D84" s="90"/>
      <c r="E84" s="90"/>
      <c r="F84" s="90"/>
      <c r="G84" s="90"/>
      <c r="H84" s="90"/>
      <c r="I84" s="87"/>
      <c r="J84" s="88"/>
      <c r="K84" s="304">
        <v>0.05</v>
      </c>
      <c r="L84" s="858">
        <f>N78*K84</f>
        <v>1105.3173893997932</v>
      </c>
      <c r="M84" s="859"/>
      <c r="N84" s="51"/>
    </row>
    <row r="85" spans="1:14" ht="15.75" thickBot="1">
      <c r="B85" s="91" t="s">
        <v>974</v>
      </c>
      <c r="C85" s="92"/>
      <c r="D85" s="92"/>
      <c r="E85" s="92"/>
      <c r="F85" s="92"/>
      <c r="G85" s="92"/>
      <c r="H85" s="92"/>
      <c r="I85" s="93"/>
      <c r="J85" s="94"/>
      <c r="K85" s="305">
        <v>0.05</v>
      </c>
      <c r="L85" s="860">
        <f>N78*K85</f>
        <v>1105.3173893997932</v>
      </c>
      <c r="M85" s="861"/>
      <c r="N85" s="51"/>
    </row>
    <row r="86" spans="1:14" ht="15.75" thickBot="1">
      <c r="B86" s="824" t="s">
        <v>953</v>
      </c>
      <c r="C86" s="825"/>
      <c r="D86" s="825"/>
      <c r="E86" s="825"/>
      <c r="F86" s="825"/>
      <c r="G86" s="825"/>
      <c r="H86" s="825"/>
      <c r="I86" s="825"/>
      <c r="J86" s="825"/>
      <c r="K86" s="825"/>
      <c r="L86" s="825"/>
      <c r="M86" s="826"/>
      <c r="N86" s="52">
        <f>L83+L84+L85</f>
        <v>6631.9043363987603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28738.252124394625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336">
        <v>2.5</v>
      </c>
      <c r="N36" s="272">
        <f>K36/M36</f>
        <v>5366.6526530951314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5772.6351530951315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23719.151420968592</v>
      </c>
      <c r="N48" s="272">
        <f>K48*M48</f>
        <v>30834.89684725917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39.497130725138817</v>
      </c>
      <c r="N49" s="272">
        <f>K49*M49</f>
        <v>1184.9139217541644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32019.810769013333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1300.8769506995866</v>
      </c>
      <c r="M60" s="829"/>
      <c r="N60" s="287">
        <f>K60*L60</f>
        <v>1691.1400359094625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1691.1400359094625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47603.235958017925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9520.6471916035862</v>
      </c>
      <c r="M84" s="859"/>
      <c r="N84" s="51"/>
    </row>
    <row r="85" spans="1:14">
      <c r="B85" s="89" t="s">
        <v>973</v>
      </c>
      <c r="C85" s="90"/>
      <c r="D85" s="90"/>
      <c r="E85" s="90"/>
      <c r="F85" s="90"/>
      <c r="G85" s="90"/>
      <c r="H85" s="90"/>
      <c r="I85" s="87"/>
      <c r="J85" s="88"/>
      <c r="K85" s="304">
        <v>0.05</v>
      </c>
      <c r="L85" s="858">
        <f>N79*K85</f>
        <v>2380.1617979008965</v>
      </c>
      <c r="M85" s="859"/>
      <c r="N85" s="51"/>
    </row>
    <row r="86" spans="1:14" ht="15.75" thickBot="1">
      <c r="B86" s="91" t="s">
        <v>974</v>
      </c>
      <c r="C86" s="92"/>
      <c r="D86" s="92"/>
      <c r="E86" s="92"/>
      <c r="F86" s="92"/>
      <c r="G86" s="92"/>
      <c r="H86" s="92"/>
      <c r="I86" s="93"/>
      <c r="J86" s="94"/>
      <c r="K86" s="305">
        <v>0.05</v>
      </c>
      <c r="L86" s="860">
        <f>N79*K86</f>
        <v>2380.1617979008965</v>
      </c>
      <c r="M86" s="861"/>
      <c r="N86" s="51"/>
    </row>
    <row r="87" spans="1:14" ht="15.75" thickBot="1">
      <c r="B87" s="824" t="s">
        <v>953</v>
      </c>
      <c r="C87" s="825"/>
      <c r="D87" s="825"/>
      <c r="E87" s="825"/>
      <c r="F87" s="825"/>
      <c r="G87" s="825"/>
      <c r="H87" s="825"/>
      <c r="I87" s="825"/>
      <c r="J87" s="825"/>
      <c r="K87" s="825"/>
      <c r="L87" s="825"/>
      <c r="M87" s="826"/>
      <c r="N87" s="52">
        <f>L84+L85+L86</f>
        <v>14280.97078740538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61884.206745423304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336">
        <v>2.5</v>
      </c>
      <c r="N36" s="272">
        <f>K36/M36</f>
        <v>5366.6526530951314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5772.6351530951315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15900.616233952824</v>
      </c>
      <c r="N48" s="272">
        <f>K48*M48</f>
        <v>20670.801104138671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39.497130725138817</v>
      </c>
      <c r="N49" s="272">
        <f>K49*M49</f>
        <v>1184.9139217541644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21855.715025892834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1300.8769506995866</v>
      </c>
      <c r="M60" s="829"/>
      <c r="N60" s="287">
        <f>K60*L60</f>
        <v>1691.1400359094625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45"/>
    </row>
    <row r="66" spans="1:15" ht="15.75" thickBot="1">
      <c r="B66" s="830" t="s">
        <v>953</v>
      </c>
      <c r="C66" s="831"/>
      <c r="D66" s="831"/>
      <c r="E66" s="831"/>
      <c r="F66" s="831"/>
      <c r="G66" s="831"/>
      <c r="H66" s="831"/>
      <c r="I66" s="831"/>
      <c r="J66" s="831"/>
      <c r="K66" s="831"/>
      <c r="L66" s="831"/>
      <c r="M66" s="832"/>
      <c r="N66" s="104">
        <f>N60+N61+N62+N63+N64</f>
        <v>1691.1400359094625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37439.14021489743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7487.8280429794868</v>
      </c>
      <c r="M84" s="859"/>
      <c r="N84" s="51"/>
    </row>
    <row r="85" spans="1:14">
      <c r="B85" s="89" t="s">
        <v>973</v>
      </c>
      <c r="C85" s="90"/>
      <c r="D85" s="90"/>
      <c r="E85" s="90"/>
      <c r="F85" s="90"/>
      <c r="G85" s="90"/>
      <c r="H85" s="90"/>
      <c r="I85" s="87"/>
      <c r="J85" s="88"/>
      <c r="K85" s="304">
        <v>0.05</v>
      </c>
      <c r="L85" s="858">
        <f>N79*K85</f>
        <v>1871.9570107448717</v>
      </c>
      <c r="M85" s="859"/>
      <c r="N85" s="51"/>
    </row>
    <row r="86" spans="1:14" ht="15.75" thickBot="1">
      <c r="B86" s="91" t="s">
        <v>974</v>
      </c>
      <c r="C86" s="92"/>
      <c r="D86" s="92"/>
      <c r="E86" s="92"/>
      <c r="F86" s="92"/>
      <c r="G86" s="92"/>
      <c r="H86" s="92"/>
      <c r="I86" s="93"/>
      <c r="J86" s="94"/>
      <c r="K86" s="305">
        <v>0.05</v>
      </c>
      <c r="L86" s="860">
        <f>N79*K86</f>
        <v>1871.9570107448717</v>
      </c>
      <c r="M86" s="861"/>
      <c r="N86" s="51"/>
    </row>
    <row r="87" spans="1:14" ht="15.75" thickBot="1">
      <c r="B87" s="824" t="s">
        <v>953</v>
      </c>
      <c r="C87" s="825"/>
      <c r="D87" s="825"/>
      <c r="E87" s="825"/>
      <c r="F87" s="825"/>
      <c r="G87" s="825"/>
      <c r="H87" s="825"/>
      <c r="I87" s="825"/>
      <c r="J87" s="825"/>
      <c r="K87" s="825"/>
      <c r="L87" s="825"/>
      <c r="M87" s="826"/>
      <c r="N87" s="52">
        <f>L84+L85+L86</f>
        <v>11231.742064469228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48670.882279366662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336">
        <v>2.5</v>
      </c>
      <c r="N36" s="272">
        <f>K36/M36</f>
        <v>5366.6526530951314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5772.6351530951315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36754.274424781957</v>
      </c>
      <c r="N48" s="272">
        <f>K48*M48</f>
        <v>47780.556752216544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39.497130725138817</v>
      </c>
      <c r="N49" s="272">
        <f>K49*M49</f>
        <v>1184.9139217541644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48965.470673970711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1300.8769506995866</v>
      </c>
      <c r="M60" s="829"/>
      <c r="N60" s="287">
        <f>K60*L60</f>
        <v>1691.1400359094625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1691.1400359094625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64548.895862975303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12909.779172595061</v>
      </c>
      <c r="M84" s="859"/>
      <c r="N84" s="51"/>
    </row>
    <row r="85" spans="1:14">
      <c r="B85" s="89" t="s">
        <v>973</v>
      </c>
      <c r="C85" s="90"/>
      <c r="D85" s="90"/>
      <c r="E85" s="90"/>
      <c r="F85" s="90"/>
      <c r="G85" s="90"/>
      <c r="H85" s="90"/>
      <c r="I85" s="87"/>
      <c r="J85" s="88"/>
      <c r="K85" s="304">
        <v>0.05</v>
      </c>
      <c r="L85" s="858">
        <f>N79*K85</f>
        <v>3227.4447931487653</v>
      </c>
      <c r="M85" s="859"/>
      <c r="N85" s="51"/>
    </row>
    <row r="86" spans="1:14" ht="15.75" thickBot="1">
      <c r="B86" s="91" t="s">
        <v>974</v>
      </c>
      <c r="C86" s="92"/>
      <c r="D86" s="92"/>
      <c r="E86" s="92"/>
      <c r="F86" s="92"/>
      <c r="G86" s="92"/>
      <c r="H86" s="92"/>
      <c r="I86" s="93"/>
      <c r="J86" s="94"/>
      <c r="K86" s="305">
        <v>0.05</v>
      </c>
      <c r="L86" s="860">
        <f>N79*K86</f>
        <v>3227.4447931487653</v>
      </c>
      <c r="M86" s="861"/>
      <c r="N86" s="51"/>
    </row>
    <row r="87" spans="1:14" ht="15.75" thickBot="1">
      <c r="B87" s="824" t="s">
        <v>953</v>
      </c>
      <c r="C87" s="825"/>
      <c r="D87" s="825"/>
      <c r="E87" s="825"/>
      <c r="F87" s="825"/>
      <c r="G87" s="825"/>
      <c r="H87" s="825"/>
      <c r="I87" s="825"/>
      <c r="J87" s="825"/>
      <c r="K87" s="825"/>
      <c r="L87" s="825"/>
      <c r="M87" s="826"/>
      <c r="N87" s="52">
        <f>L84+L85+L86</f>
        <v>19364.668758892592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83913.564621867903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13416.631632737828</v>
      </c>
      <c r="L36" s="270"/>
      <c r="M36" s="336">
        <v>2.5</v>
      </c>
      <c r="N36" s="272">
        <f>K36/M36</f>
        <v>5366.6526530951314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5772.6351530951315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34569.453796354828</v>
      </c>
      <c r="N48" s="272">
        <f>K48*M48</f>
        <v>44940.28993526128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39.497130725138817</v>
      </c>
      <c r="N49" s="272">
        <f>K49*M49</f>
        <v>1184.9139217541644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46125.203857015447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1300.8769506995866</v>
      </c>
      <c r="M60" s="829"/>
      <c r="N60" s="287">
        <f>K60*L60</f>
        <v>1691.1400359094625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1691.1400359094625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61708.62904602004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12341.725809204008</v>
      </c>
      <c r="M84" s="859"/>
      <c r="N84" s="51"/>
    </row>
    <row r="85" spans="1:14">
      <c r="B85" s="89" t="s">
        <v>973</v>
      </c>
      <c r="C85" s="90"/>
      <c r="D85" s="90"/>
      <c r="E85" s="90"/>
      <c r="F85" s="90"/>
      <c r="G85" s="90"/>
      <c r="H85" s="90"/>
      <c r="I85" s="87"/>
      <c r="J85" s="88"/>
      <c r="K85" s="304">
        <v>0.05</v>
      </c>
      <c r="L85" s="858">
        <f>N79*K85</f>
        <v>3085.4314523010021</v>
      </c>
      <c r="M85" s="859"/>
      <c r="N85" s="51"/>
    </row>
    <row r="86" spans="1:14" ht="15.75" thickBot="1">
      <c r="B86" s="91" t="s">
        <v>974</v>
      </c>
      <c r="C86" s="92"/>
      <c r="D86" s="92"/>
      <c r="E86" s="92"/>
      <c r="F86" s="92"/>
      <c r="G86" s="92"/>
      <c r="H86" s="92"/>
      <c r="I86" s="93"/>
      <c r="J86" s="94"/>
      <c r="K86" s="305">
        <v>0.05</v>
      </c>
      <c r="L86" s="860">
        <f>N79*K86</f>
        <v>3085.4314523010021</v>
      </c>
      <c r="M86" s="861"/>
      <c r="N86" s="51"/>
    </row>
    <row r="87" spans="1:14" ht="15.75" thickBot="1">
      <c r="B87" s="824" t="s">
        <v>953</v>
      </c>
      <c r="C87" s="825"/>
      <c r="D87" s="825"/>
      <c r="E87" s="825"/>
      <c r="F87" s="825"/>
      <c r="G87" s="825"/>
      <c r="H87" s="825"/>
      <c r="I87" s="825"/>
      <c r="J87" s="825"/>
      <c r="K87" s="825"/>
      <c r="L87" s="825"/>
      <c r="M87" s="826"/>
      <c r="N87" s="52">
        <f>L84+L85+L86</f>
        <v>18512.588713806013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80221.217759826046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50121.249421122346</v>
      </c>
      <c r="N48" s="272">
        <f>K48*M48</f>
        <v>65157.624247459054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65157.624247459054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1300.8769506995866</v>
      </c>
      <c r="M60" s="829"/>
      <c r="N60" s="287">
        <f>K60*L60</f>
        <v>1691.1400359094625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1691.1400359094625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75374.396783368516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15074.879356673704</v>
      </c>
      <c r="M84" s="859"/>
      <c r="N84" s="51"/>
    </row>
    <row r="85" spans="1:14">
      <c r="B85" s="89" t="s">
        <v>973</v>
      </c>
      <c r="C85" s="90"/>
      <c r="D85" s="90"/>
      <c r="E85" s="90"/>
      <c r="F85" s="90"/>
      <c r="G85" s="90"/>
      <c r="H85" s="90"/>
      <c r="I85" s="87"/>
      <c r="J85" s="88"/>
      <c r="K85" s="304">
        <v>0.05</v>
      </c>
      <c r="L85" s="858">
        <f>N79*K85</f>
        <v>3768.719839168426</v>
      </c>
      <c r="M85" s="859"/>
      <c r="N85" s="51"/>
    </row>
    <row r="86" spans="1:14" ht="15.75" thickBot="1">
      <c r="B86" s="91" t="s">
        <v>974</v>
      </c>
      <c r="C86" s="92"/>
      <c r="D86" s="92"/>
      <c r="E86" s="92"/>
      <c r="F86" s="92"/>
      <c r="G86" s="92"/>
      <c r="H86" s="92"/>
      <c r="I86" s="93"/>
      <c r="J86" s="94"/>
      <c r="K86" s="305">
        <v>0.05</v>
      </c>
      <c r="L86" s="860">
        <f>N79*K86</f>
        <v>3768.719839168426</v>
      </c>
      <c r="M86" s="861"/>
      <c r="N86" s="51"/>
    </row>
    <row r="87" spans="1:14" ht="15.75" thickBot="1">
      <c r="B87" s="824" t="s">
        <v>953</v>
      </c>
      <c r="C87" s="825"/>
      <c r="D87" s="825"/>
      <c r="E87" s="825"/>
      <c r="F87" s="825"/>
      <c r="G87" s="825"/>
      <c r="H87" s="825"/>
      <c r="I87" s="825"/>
      <c r="J87" s="825"/>
      <c r="K87" s="825"/>
      <c r="L87" s="825"/>
      <c r="M87" s="826"/>
      <c r="N87" s="52">
        <f>L84+L85+L86</f>
        <v>22612.319035010554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97986.715818379074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41651.105086428171</v>
      </c>
      <c r="N48" s="272">
        <f>K48*M48</f>
        <v>54146.436612356621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54146.436612356621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1300.8769506995866</v>
      </c>
      <c r="M60" s="829"/>
      <c r="N60" s="287">
        <f>K60*L60</f>
        <v>1691.1400359094625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1691.1400359094625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64363.209148266084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12872.641829653217</v>
      </c>
      <c r="M84" s="859"/>
      <c r="N84" s="51"/>
    </row>
    <row r="85" spans="1:14">
      <c r="B85" s="89" t="s">
        <v>973</v>
      </c>
      <c r="C85" s="90"/>
      <c r="D85" s="90"/>
      <c r="E85" s="90"/>
      <c r="F85" s="90"/>
      <c r="G85" s="90"/>
      <c r="H85" s="90"/>
      <c r="I85" s="87"/>
      <c r="J85" s="88"/>
      <c r="K85" s="304">
        <v>0.05</v>
      </c>
      <c r="L85" s="858">
        <f>N79*K85</f>
        <v>3218.1604574133044</v>
      </c>
      <c r="M85" s="859"/>
      <c r="N85" s="51"/>
    </row>
    <row r="86" spans="1:14" ht="15.75" thickBot="1">
      <c r="B86" s="91" t="s">
        <v>974</v>
      </c>
      <c r="C86" s="92"/>
      <c r="D86" s="92"/>
      <c r="E86" s="92"/>
      <c r="F86" s="92"/>
      <c r="G86" s="92"/>
      <c r="H86" s="92"/>
      <c r="I86" s="93"/>
      <c r="J86" s="94"/>
      <c r="K86" s="305">
        <v>0.05</v>
      </c>
      <c r="L86" s="860">
        <f>N79*K86</f>
        <v>3218.1604574133044</v>
      </c>
      <c r="M86" s="861"/>
      <c r="N86" s="51"/>
    </row>
    <row r="87" spans="1:14" ht="15.75" thickBot="1">
      <c r="B87" s="824" t="s">
        <v>953</v>
      </c>
      <c r="C87" s="825"/>
      <c r="D87" s="825"/>
      <c r="E87" s="825"/>
      <c r="F87" s="825"/>
      <c r="G87" s="825"/>
      <c r="H87" s="825"/>
      <c r="I87" s="825"/>
      <c r="J87" s="825"/>
      <c r="K87" s="825"/>
      <c r="L87" s="825"/>
      <c r="M87" s="826"/>
      <c r="N87" s="52">
        <f>L84+L85+L86</f>
        <v>19308.962744479828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83672.171892745915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270.65500000000003</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26031.940679017607</v>
      </c>
      <c r="N48" s="272">
        <f>K48*M48</f>
        <v>33841.522882722893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33841.522882722893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1300.8769506995866</v>
      </c>
      <c r="M60" s="829"/>
      <c r="N60" s="287">
        <f>K60*L60</f>
        <v>1691.1400359094625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1691.1400359094625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41216.417918632353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8243.2835837264702</v>
      </c>
      <c r="M84" s="859"/>
      <c r="N84" s="51"/>
    </row>
    <row r="85" spans="1:14">
      <c r="B85" s="89" t="s">
        <v>973</v>
      </c>
      <c r="C85" s="90"/>
      <c r="D85" s="90"/>
      <c r="E85" s="90"/>
      <c r="F85" s="90"/>
      <c r="G85" s="90"/>
      <c r="H85" s="90"/>
      <c r="I85" s="87"/>
      <c r="J85" s="88"/>
      <c r="K85" s="304">
        <v>0.05</v>
      </c>
      <c r="L85" s="858">
        <f>N79*K85</f>
        <v>2060.8208959316175</v>
      </c>
      <c r="M85" s="859"/>
      <c r="N85" s="51"/>
    </row>
    <row r="86" spans="1:14" ht="15.75" thickBot="1">
      <c r="B86" s="91" t="s">
        <v>974</v>
      </c>
      <c r="C86" s="92"/>
      <c r="D86" s="92"/>
      <c r="E86" s="92"/>
      <c r="F86" s="92"/>
      <c r="G86" s="92"/>
      <c r="H86" s="92"/>
      <c r="I86" s="93"/>
      <c r="J86" s="94"/>
      <c r="K86" s="305">
        <v>0.05</v>
      </c>
      <c r="L86" s="860">
        <f>N79*K86</f>
        <v>2060.8208959316175</v>
      </c>
      <c r="M86" s="861"/>
      <c r="N86" s="51"/>
    </row>
    <row r="87" spans="1:14" ht="15.75" thickBot="1">
      <c r="B87" s="824" t="s">
        <v>953</v>
      </c>
      <c r="C87" s="825"/>
      <c r="D87" s="825"/>
      <c r="E87" s="825"/>
      <c r="F87" s="825"/>
      <c r="G87" s="825"/>
      <c r="H87" s="825"/>
      <c r="I87" s="825"/>
      <c r="J87" s="825"/>
      <c r="K87" s="825"/>
      <c r="L87" s="825"/>
      <c r="M87" s="826"/>
      <c r="N87" s="52">
        <f>L84+L85+L86</f>
        <v>12364.925375589706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53581.343294222061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4707.3611360993209</v>
      </c>
      <c r="L36" s="270"/>
      <c r="M36" s="271">
        <v>2</v>
      </c>
      <c r="N36" s="272">
        <f>K36/M36</f>
        <v>2353.6805680496605</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627543.06850335642</v>
      </c>
      <c r="L37" s="335"/>
      <c r="M37" s="336">
        <v>4</v>
      </c>
      <c r="N37" s="272">
        <f>K37/M37</f>
        <v>156885.76712583911</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7892.5107627573516</v>
      </c>
      <c r="L38" s="423"/>
      <c r="M38" s="424">
        <v>2</v>
      </c>
      <c r="N38" s="272">
        <f>K38/M38</f>
        <v>3946.2553813786758</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164425.79185381671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20057.037317508093</v>
      </c>
      <c r="N47" s="272">
        <f>K47*M47</f>
        <v>238181.73531815788</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6112.5079269587659</v>
      </c>
      <c r="N48" s="272">
        <f>K48*M48</f>
        <v>3056.2539634793829</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5676.5199955211583</v>
      </c>
      <c r="N49" s="272">
        <f>K49*M49</f>
        <v>2838.2599977605792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435722.47187705006</v>
      </c>
      <c r="N50" s="272">
        <f>K50*M50</f>
        <v>57492.225699422881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301568.47497882077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62.11419300343038</v>
      </c>
      <c r="M59" s="829"/>
      <c r="N59" s="287">
        <f>K59*L59</f>
        <v>3.1057096501715193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3.1057096501715193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478398.26032778044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95679.652065556089</v>
      </c>
      <c r="M83" s="859"/>
      <c r="N83" s="51"/>
    </row>
    <row r="84" spans="1:14">
      <c r="B84" s="89" t="s">
        <v>973</v>
      </c>
      <c r="C84" s="90"/>
      <c r="D84" s="90"/>
      <c r="E84" s="90"/>
      <c r="F84" s="90"/>
      <c r="G84" s="90"/>
      <c r="H84" s="90"/>
      <c r="I84" s="87"/>
      <c r="J84" s="88"/>
      <c r="K84" s="304">
        <v>0.05</v>
      </c>
      <c r="L84" s="858">
        <f>N78*K84</f>
        <v>23919.913016389022</v>
      </c>
      <c r="M84" s="859"/>
      <c r="N84" s="51"/>
    </row>
    <row r="85" spans="1:14" ht="15.75" thickBot="1">
      <c r="B85" s="91" t="s">
        <v>974</v>
      </c>
      <c r="C85" s="92"/>
      <c r="D85" s="92"/>
      <c r="E85" s="92"/>
      <c r="F85" s="92"/>
      <c r="G85" s="92"/>
      <c r="H85" s="92"/>
      <c r="I85" s="93"/>
      <c r="J85" s="94"/>
      <c r="K85" s="305">
        <v>0.05</v>
      </c>
      <c r="L85" s="860">
        <f>N78*K85</f>
        <v>23919.913016389022</v>
      </c>
      <c r="M85" s="861"/>
      <c r="N85" s="51"/>
    </row>
    <row r="86" spans="1:14" ht="15.75" thickBot="1">
      <c r="B86" s="824" t="s">
        <v>953</v>
      </c>
      <c r="C86" s="825"/>
      <c r="D86" s="825"/>
      <c r="E86" s="825"/>
      <c r="F86" s="825"/>
      <c r="G86" s="825"/>
      <c r="H86" s="825"/>
      <c r="I86" s="825"/>
      <c r="J86" s="825"/>
      <c r="K86" s="825"/>
      <c r="L86" s="825"/>
      <c r="M86" s="826"/>
      <c r="N86" s="52">
        <f>L83+L84+L85</f>
        <v>143519.47809833413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621917.73842611455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4707.3611360993209</v>
      </c>
      <c r="L36" s="270"/>
      <c r="M36" s="271">
        <v>2</v>
      </c>
      <c r="N36" s="272">
        <f>K36/M36</f>
        <v>2353.6805680496605</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627543.06850335642</v>
      </c>
      <c r="L37" s="335"/>
      <c r="M37" s="336">
        <v>4</v>
      </c>
      <c r="N37" s="272">
        <f>K37/M37</f>
        <v>156885.76712583911</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7892.5107627573516</v>
      </c>
      <c r="L38" s="423"/>
      <c r="M38" s="424">
        <v>2</v>
      </c>
      <c r="N38" s="272">
        <f>K38/M38</f>
        <v>3946.2553813786758</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164425.79185381671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20057.037317508093</v>
      </c>
      <c r="N47" s="272">
        <f>K47*M47</f>
        <v>238181.73531815788</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6112.5079269587659</v>
      </c>
      <c r="N48" s="272">
        <f>K48*M48</f>
        <v>3056.2539634793829</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5676.5199955211583</v>
      </c>
      <c r="N49" s="272">
        <f>K49*M49</f>
        <v>2838.2599977605792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435722.47187705006</v>
      </c>
      <c r="N50" s="272">
        <f>K50*M50</f>
        <v>57492.225699422881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301568.47497882077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62.11419300343038</v>
      </c>
      <c r="M59" s="829"/>
      <c r="N59" s="287">
        <f>K59*L59</f>
        <v>3.1057096501715193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3.1057096501715193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478398.26032778044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95679.652065556089</v>
      </c>
      <c r="M83" s="859"/>
      <c r="N83" s="51"/>
    </row>
    <row r="84" spans="1:14">
      <c r="B84" s="89" t="s">
        <v>973</v>
      </c>
      <c r="C84" s="90"/>
      <c r="D84" s="90"/>
      <c r="E84" s="90"/>
      <c r="F84" s="90"/>
      <c r="G84" s="90"/>
      <c r="H84" s="90"/>
      <c r="I84" s="87"/>
      <c r="J84" s="88"/>
      <c r="K84" s="304">
        <v>0.05</v>
      </c>
      <c r="L84" s="858">
        <f>N78*K84</f>
        <v>23919.913016389022</v>
      </c>
      <c r="M84" s="859"/>
      <c r="N84" s="51"/>
    </row>
    <row r="85" spans="1:14" ht="15.75" thickBot="1">
      <c r="B85" s="91" t="s">
        <v>974</v>
      </c>
      <c r="C85" s="92"/>
      <c r="D85" s="92"/>
      <c r="E85" s="92"/>
      <c r="F85" s="92"/>
      <c r="G85" s="92"/>
      <c r="H85" s="92"/>
      <c r="I85" s="93"/>
      <c r="J85" s="94"/>
      <c r="K85" s="305">
        <v>0.05</v>
      </c>
      <c r="L85" s="860">
        <f>N78*K85</f>
        <v>23919.913016389022</v>
      </c>
      <c r="M85" s="861"/>
      <c r="N85" s="51"/>
    </row>
    <row r="86" spans="1:14" ht="15.75" thickBot="1">
      <c r="B86" s="824" t="s">
        <v>953</v>
      </c>
      <c r="C86" s="825"/>
      <c r="D86" s="825"/>
      <c r="E86" s="825"/>
      <c r="F86" s="825"/>
      <c r="G86" s="825"/>
      <c r="H86" s="825"/>
      <c r="I86" s="825"/>
      <c r="J86" s="825"/>
      <c r="K86" s="825"/>
      <c r="L86" s="825"/>
      <c r="M86" s="826"/>
      <c r="N86" s="52">
        <f>L83+L84+L85</f>
        <v>143519.47809833413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621917.73842611455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243</v>
      </c>
      <c r="B36" s="837" t="str">
        <f>VLOOKUP(A36,EQUIPOS!A6:D154,3,FALSE)</f>
        <v>Grúa 10 ton</v>
      </c>
      <c r="C36" s="838"/>
      <c r="D36" s="838"/>
      <c r="E36" s="838"/>
      <c r="F36" s="838"/>
      <c r="G36" s="838"/>
      <c r="H36" s="839"/>
      <c r="I36" s="267"/>
      <c r="J36" s="268"/>
      <c r="K36" s="269">
        <f>VLOOKUP(A36,EQUIPOS!A6:D163,4,FALSE)</f>
        <v>165227.84155686642</v>
      </c>
      <c r="L36" s="270"/>
      <c r="M36" s="271">
        <v>0.158</v>
      </c>
      <c r="N36" s="272">
        <f t="shared" ref="N36:N44" si="0">K36/M36</f>
        <v>1045745.832638395</v>
      </c>
    </row>
    <row r="37" spans="1:14">
      <c r="A37" s="113" t="s">
        <v>121</v>
      </c>
      <c r="B37" s="837" t="str">
        <f>VLOOKUP(A37,EQUIPOS!A7:D154,3,FALSE)</f>
        <v>Bomba eléctrica para accionar la celda</v>
      </c>
      <c r="C37" s="838"/>
      <c r="D37" s="838"/>
      <c r="E37" s="838"/>
      <c r="F37" s="838"/>
      <c r="G37" s="838"/>
      <c r="H37" s="839"/>
      <c r="I37" s="421"/>
      <c r="J37" s="422"/>
      <c r="K37" s="269">
        <f>VLOOKUP(A37,EQUIPOS!A7:D164,4,FALSE)</f>
        <v>71340.298461684099</v>
      </c>
      <c r="L37" s="335"/>
      <c r="M37" s="336">
        <v>0.158</v>
      </c>
      <c r="N37" s="272">
        <f t="shared" si="0"/>
        <v>451520.87633977277</v>
      </c>
    </row>
    <row r="38" spans="1:14">
      <c r="A38" s="113" t="s">
        <v>217</v>
      </c>
      <c r="B38" s="837" t="str">
        <f>VLOOKUP(A38,EQUIPOS!A8:D154,3,FALSE)</f>
        <v>Equipo de soldadura y de acetileno (incluye soldadura)</v>
      </c>
      <c r="C38" s="838"/>
      <c r="D38" s="838"/>
      <c r="E38" s="838"/>
      <c r="F38" s="838"/>
      <c r="G38" s="838"/>
      <c r="H38" s="839"/>
      <c r="I38" s="421"/>
      <c r="J38" s="422"/>
      <c r="K38" s="438">
        <f>VLOOKUP(A38,EQUIPOS!A8:D165,4,FALSE)</f>
        <v>32202.41100458955</v>
      </c>
      <c r="L38" s="335"/>
      <c r="M38" s="336">
        <v>0.158</v>
      </c>
      <c r="N38" s="272">
        <f t="shared" si="0"/>
        <v>203812.72787714904</v>
      </c>
    </row>
    <row r="39" spans="1:14">
      <c r="A39" s="113" t="s">
        <v>255</v>
      </c>
      <c r="B39" s="837" t="str">
        <f>VLOOKUP(A39,EQUIPOS!A9:D154,3,FALSE)</f>
        <v>Manómetro cable de acero para bajar la celda</v>
      </c>
      <c r="C39" s="838"/>
      <c r="D39" s="838"/>
      <c r="E39" s="838"/>
      <c r="F39" s="838"/>
      <c r="G39" s="838"/>
      <c r="H39" s="839"/>
      <c r="I39" s="421"/>
      <c r="J39" s="422"/>
      <c r="K39" s="438">
        <f>VLOOKUP(A39,EQUIPOS!A9:D166,4,FALSE)</f>
        <v>1996727.9452379523</v>
      </c>
      <c r="L39" s="335"/>
      <c r="M39" s="336">
        <v>0.158</v>
      </c>
      <c r="N39" s="272">
        <f t="shared" si="0"/>
        <v>12637518.640746534</v>
      </c>
    </row>
    <row r="40" spans="1:14">
      <c r="A40" s="113" t="s">
        <v>1648</v>
      </c>
      <c r="B40" s="837" t="str">
        <f>VLOOKUP(A40,EQUIPOS!A10:D154,3,FALSE)</f>
        <v xml:space="preserve">Retroexcavadora sobre llantas 
</v>
      </c>
      <c r="C40" s="838"/>
      <c r="D40" s="838"/>
      <c r="E40" s="838"/>
      <c r="F40" s="838"/>
      <c r="G40" s="838"/>
      <c r="H40" s="839"/>
      <c r="I40" s="421"/>
      <c r="J40" s="422"/>
      <c r="K40" s="438">
        <f>VLOOKUP(A40,EQUIPOS!A10:D167,4,FALSE)</f>
        <v>164153.18835689197</v>
      </c>
      <c r="L40" s="335"/>
      <c r="M40" s="336">
        <v>0.158</v>
      </c>
      <c r="N40" s="272">
        <f t="shared" si="0"/>
        <v>1038944.2301069112</v>
      </c>
    </row>
    <row r="41" spans="1:14">
      <c r="A41" s="113" t="s">
        <v>115</v>
      </c>
      <c r="B41" s="837" t="str">
        <f>VLOOKUP(A41,EQUIPOS!A6:D154,3,FALSE)</f>
        <v>Andamiaje para Aplicar la Carga (Equipos Sustituto de la Tara)</v>
      </c>
      <c r="C41" s="838"/>
      <c r="D41" s="838"/>
      <c r="E41" s="838"/>
      <c r="F41" s="838"/>
      <c r="G41" s="838"/>
      <c r="H41" s="839"/>
      <c r="I41" s="421"/>
      <c r="J41" s="422"/>
      <c r="K41" s="438">
        <f>VLOOKUP(A41,EQUIPOS!A6:D154,4,FALSE)</f>
        <v>68162.161794542364</v>
      </c>
      <c r="L41" s="335"/>
      <c r="M41" s="336">
        <v>0.158</v>
      </c>
      <c r="N41" s="272">
        <f t="shared" si="0"/>
        <v>431406.08730723016</v>
      </c>
    </row>
    <row r="42" spans="1:14">
      <c r="A42" s="113" t="s">
        <v>224</v>
      </c>
      <c r="B42" s="837" t="str">
        <f>VLOOKUP(A42,EQUIPOS!A12:D156,3,FALSE)</f>
        <v>Equipo de Medición (Deformimetros Eléctricos, Mecánicos, Celdas de Carga,  Etc.)</v>
      </c>
      <c r="C42" s="838"/>
      <c r="D42" s="838"/>
      <c r="E42" s="838"/>
      <c r="F42" s="838"/>
      <c r="G42" s="838"/>
      <c r="H42" s="839"/>
      <c r="I42" s="328"/>
      <c r="J42" s="330"/>
      <c r="K42" s="438">
        <f>VLOOKUP(A42,EQUIPOS!A12:D169,4,FALSE)</f>
        <v>170172.92662842496</v>
      </c>
      <c r="L42" s="423"/>
      <c r="M42" s="424">
        <v>0.158</v>
      </c>
      <c r="N42" s="272">
        <f t="shared" si="0"/>
        <v>1077043.839420411</v>
      </c>
    </row>
    <row r="43" spans="1:14">
      <c r="A43" t="s">
        <v>335</v>
      </c>
      <c r="B43" s="837" t="str">
        <f>VLOOKUP(A43,EQUIPOS!A13:D157,3,FALSE)</f>
        <v>Tara (Recebo, Agua, Etc.)</v>
      </c>
      <c r="C43" s="838"/>
      <c r="D43" s="838"/>
      <c r="E43" s="838"/>
      <c r="F43" s="838"/>
      <c r="G43" s="838"/>
      <c r="H43" s="839"/>
      <c r="I43" s="36"/>
      <c r="J43" s="37"/>
      <c r="K43" s="438">
        <f>VLOOKUP(A43,EQUIPOS!A13:D170,4,FALSE)</f>
        <v>370821.43843583943</v>
      </c>
      <c r="L43" s="276"/>
      <c r="M43" s="277">
        <v>2.8000000000000001E-2</v>
      </c>
      <c r="N43" s="272">
        <f t="shared" si="0"/>
        <v>13243622.801279979</v>
      </c>
    </row>
    <row r="44" spans="1:14">
      <c r="A44" t="s">
        <v>216</v>
      </c>
      <c r="B44" s="837" t="str">
        <f>VLOOKUP(A44,EQUIPOS!A14:D158,3,FALSE)</f>
        <v xml:space="preserve">Equipo de topografía Teodolito electrónico con abertura de anteojo de 42 mm. Aumento del anteojo: 30x.Distancia mínima de enfoque: 1.0 m. Precisión: 5´´. Compensador con rango de trabajo ±3´. </v>
      </c>
      <c r="C44" s="838"/>
      <c r="D44" s="838"/>
      <c r="E44" s="838"/>
      <c r="F44" s="838"/>
      <c r="G44" s="838"/>
      <c r="H44" s="839"/>
      <c r="I44" s="36"/>
      <c r="J44" s="37"/>
      <c r="K44" s="438">
        <f>VLOOKUP(A44,EQUIPOS!A14:D171,4,FALSE)</f>
        <v>18358.17411056759</v>
      </c>
      <c r="L44" s="276"/>
      <c r="M44" s="277">
        <v>0.158</v>
      </c>
      <c r="N44" s="273">
        <f t="shared" si="0"/>
        <v>116190.97538333917</v>
      </c>
    </row>
    <row r="45" spans="1:14">
      <c r="B45" s="844" t="s">
        <v>952</v>
      </c>
      <c r="C45" s="845"/>
      <c r="D45" s="845"/>
      <c r="E45" s="38"/>
      <c r="F45" s="39"/>
      <c r="G45" s="39"/>
      <c r="H45" s="40"/>
      <c r="I45" s="36"/>
      <c r="J45" s="37"/>
      <c r="K45" s="279"/>
      <c r="L45" s="276"/>
      <c r="M45" s="401">
        <v>0.02</v>
      </c>
      <c r="N45" s="344">
        <f>N79*M45</f>
        <v>7707.987993879492</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30253513.999093596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20732173.351393435</v>
      </c>
      <c r="N52" s="272">
        <f t="shared" ref="N52:N58" si="1">K52*M52</f>
        <v>20732173.351393435</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140549.40534561002</v>
      </c>
      <c r="N53" s="272">
        <f t="shared" si="1"/>
        <v>4216482.160368301</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74337.05732642849</v>
      </c>
      <c r="N54" s="272">
        <f t="shared" si="1"/>
        <v>4460223.439585709</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59901.22007400341</v>
      </c>
      <c r="N55" s="272">
        <f t="shared" si="1"/>
        <v>718814.64088804089</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2206065.3085688832</v>
      </c>
      <c r="N56" s="272">
        <f t="shared" si="1"/>
        <v>4412130.6171377664</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1122933.4316402795</v>
      </c>
      <c r="N57" s="272">
        <f t="shared" si="1"/>
        <v>5614667.1582013974</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23719.151420968592</v>
      </c>
      <c r="N58" s="272">
        <f t="shared" si="1"/>
        <v>1660340.5994678014</v>
      </c>
    </row>
    <row r="59" spans="1:14" ht="15.75" thickBot="1">
      <c r="B59" s="824" t="s">
        <v>953</v>
      </c>
      <c r="C59" s="825"/>
      <c r="D59" s="825"/>
      <c r="E59" s="825"/>
      <c r="F59" s="825"/>
      <c r="G59" s="825"/>
      <c r="H59" s="825"/>
      <c r="I59" s="825"/>
      <c r="J59" s="825"/>
      <c r="K59" s="825"/>
      <c r="L59" s="825"/>
      <c r="M59" s="826"/>
      <c r="N59" s="394">
        <f>SUM(N52:N58)</f>
        <v>41814831.967042446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8">
        <f>VLOOKUP(A64,TRANSPORTE!A5:D117,4,FALSE)</f>
        <v>140142.47062808447</v>
      </c>
      <c r="M64" s="829"/>
      <c r="N64" s="287">
        <f>K64*L64</f>
        <v>7007.1235314042242</v>
      </c>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7007.1235314042242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SUM(N75:N78)</f>
        <v>385399.39969397458</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72460752.48936142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14492150.497872286</v>
      </c>
      <c r="M86" s="859"/>
      <c r="N86" s="51"/>
    </row>
    <row r="87" spans="1:14">
      <c r="B87" s="89" t="s">
        <v>973</v>
      </c>
      <c r="C87" s="90"/>
      <c r="D87" s="90"/>
      <c r="E87" s="90"/>
      <c r="F87" s="90"/>
      <c r="G87" s="90"/>
      <c r="H87" s="90"/>
      <c r="I87" s="87"/>
      <c r="J87" s="88"/>
      <c r="K87" s="304">
        <v>0.05</v>
      </c>
      <c r="L87" s="858">
        <f>N81*K87</f>
        <v>3623037.6244680714</v>
      </c>
      <c r="M87" s="859"/>
      <c r="N87" s="51"/>
    </row>
    <row r="88" spans="1:14" ht="15.75" thickBot="1">
      <c r="B88" s="91" t="s">
        <v>974</v>
      </c>
      <c r="C88" s="92"/>
      <c r="D88" s="92"/>
      <c r="E88" s="92"/>
      <c r="F88" s="92"/>
      <c r="G88" s="92"/>
      <c r="H88" s="92"/>
      <c r="I88" s="93"/>
      <c r="J88" s="94"/>
      <c r="K88" s="305">
        <v>0.05</v>
      </c>
      <c r="L88" s="860">
        <f>N81*K88</f>
        <v>3623037.6244680714</v>
      </c>
      <c r="M88" s="861"/>
      <c r="N88" s="51"/>
    </row>
    <row r="89" spans="1:14" ht="15.75" thickBot="1">
      <c r="B89" s="824" t="s">
        <v>953</v>
      </c>
      <c r="C89" s="825"/>
      <c r="D89" s="825"/>
      <c r="E89" s="825"/>
      <c r="F89" s="825"/>
      <c r="G89" s="825"/>
      <c r="H89" s="825"/>
      <c r="I89" s="825"/>
      <c r="J89" s="825"/>
      <c r="K89" s="825"/>
      <c r="L89" s="825"/>
      <c r="M89" s="826"/>
      <c r="N89" s="52">
        <f>L86+L87+L88</f>
        <v>21738225.746808432</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94198978.236169845</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140</v>
      </c>
      <c r="B36" s="837" t="str">
        <f>VLOOKUP(A36,EQUIPOS!A6:D154,3,FALSE)</f>
        <v>Camisa para Pilote D=1.20m</v>
      </c>
      <c r="C36" s="838"/>
      <c r="D36" s="838"/>
      <c r="E36" s="838"/>
      <c r="F36" s="838"/>
      <c r="G36" s="838"/>
      <c r="H36" s="839"/>
      <c r="I36" s="267"/>
      <c r="J36" s="268"/>
      <c r="K36" s="269">
        <f>VLOOKUP(A36,EQUIPOS!A6:D163,4,FALSE)</f>
        <v>43677.472044188755</v>
      </c>
      <c r="L36" s="270"/>
      <c r="M36" s="271">
        <v>1</v>
      </c>
      <c r="N36" s="272">
        <f t="shared" ref="N36:N42" si="0">K36/M36</f>
        <v>43677.472044188755</v>
      </c>
    </row>
    <row r="37" spans="1:14">
      <c r="A37" s="113" t="s">
        <v>206</v>
      </c>
      <c r="B37" s="837" t="str">
        <f>VLOOKUP(A37,EQUIPOS!A7:D154,3,FALSE)</f>
        <v>Equipo de Soldadura</v>
      </c>
      <c r="C37" s="838"/>
      <c r="D37" s="838"/>
      <c r="E37" s="838"/>
      <c r="F37" s="838"/>
      <c r="G37" s="838"/>
      <c r="H37" s="839"/>
      <c r="I37" s="421"/>
      <c r="J37" s="422"/>
      <c r="K37" s="269">
        <f>VLOOKUP(A37,EQUIPOS!A7:D164,4,FALSE)</f>
        <v>10320.929364914246</v>
      </c>
      <c r="L37" s="335"/>
      <c r="M37" s="336">
        <v>1</v>
      </c>
      <c r="N37" s="272">
        <f t="shared" si="0"/>
        <v>10320.929364914246</v>
      </c>
    </row>
    <row r="38" spans="1:14">
      <c r="A38" s="113" t="s">
        <v>242</v>
      </c>
      <c r="B38" s="837" t="str">
        <f>VLOOKUP(A38,EQUIPOS!A8:D154,3,FALSE)</f>
        <v>Grúa con torre capacidad 1 ton en la punta.</v>
      </c>
      <c r="C38" s="838"/>
      <c r="D38" s="838"/>
      <c r="E38" s="838"/>
      <c r="F38" s="838"/>
      <c r="G38" s="838"/>
      <c r="H38" s="839"/>
      <c r="I38" s="421"/>
      <c r="J38" s="422"/>
      <c r="K38" s="438">
        <f>VLOOKUP(A38,EQUIPOS!A8:D165,4,FALSE)</f>
        <v>183586.01566743405</v>
      </c>
      <c r="L38" s="335"/>
      <c r="M38" s="336">
        <v>2.5</v>
      </c>
      <c r="N38" s="272">
        <f t="shared" si="0"/>
        <v>73434.406266973616</v>
      </c>
    </row>
    <row r="39" spans="1:14">
      <c r="A39" s="113" t="s">
        <v>267</v>
      </c>
      <c r="B39" s="837" t="str">
        <f>VLOOKUP(A39,EQUIPOS!A9:D154,3,FALSE)</f>
        <v>Motobomba de concreto</v>
      </c>
      <c r="C39" s="838"/>
      <c r="D39" s="838"/>
      <c r="E39" s="838"/>
      <c r="F39" s="838"/>
      <c r="G39" s="838"/>
      <c r="H39" s="839"/>
      <c r="I39" s="421"/>
      <c r="J39" s="422"/>
      <c r="K39" s="438">
        <f>VLOOKUP(A39,EQUIPOS!A9:D166,4,FALSE)</f>
        <v>80459.007332134846</v>
      </c>
      <c r="L39" s="335"/>
      <c r="M39" s="336">
        <v>2.5499800000000001</v>
      </c>
      <c r="N39" s="272">
        <f t="shared" si="0"/>
        <v>31552.799367891057</v>
      </c>
    </row>
    <row r="40" spans="1:14">
      <c r="A40" s="113" t="s">
        <v>277</v>
      </c>
      <c r="B40" s="837" t="str">
        <f>VLOOKUP(A40,EQUIPOS!A10:D154,3,FALSE)</f>
        <v>Pala auxiliar de piloteadora</v>
      </c>
      <c r="C40" s="838"/>
      <c r="D40" s="838"/>
      <c r="E40" s="838"/>
      <c r="F40" s="838"/>
      <c r="G40" s="838"/>
      <c r="H40" s="839"/>
      <c r="I40" s="421"/>
      <c r="J40" s="422"/>
      <c r="K40" s="438">
        <f>VLOOKUP(A40,EQUIPOS!A10:D167,4,FALSE)</f>
        <v>367172.03133486811</v>
      </c>
      <c r="L40" s="335"/>
      <c r="M40" s="336">
        <v>2.5</v>
      </c>
      <c r="N40" s="272">
        <f t="shared" si="0"/>
        <v>146868.81253394723</v>
      </c>
    </row>
    <row r="41" spans="1:14">
      <c r="A41" s="113" t="s">
        <v>282</v>
      </c>
      <c r="B41" s="837" t="str">
        <f>VLOOKUP(A41,EQUIPOS!A6:D154,3,FALSE)</f>
        <v>Piloteadora potencia 250KW, RPM 1800, fuerza elevadora 200KN</v>
      </c>
      <c r="C41" s="838"/>
      <c r="D41" s="838"/>
      <c r="E41" s="838"/>
      <c r="F41" s="838"/>
      <c r="G41" s="838"/>
      <c r="H41" s="839"/>
      <c r="I41" s="421"/>
      <c r="J41" s="422"/>
      <c r="K41" s="438">
        <f>VLOOKUP(A41,EQUIPOS!A6:D154,4,FALSE)</f>
        <v>627543.06850335642</v>
      </c>
      <c r="L41" s="335"/>
      <c r="M41" s="336">
        <v>1</v>
      </c>
      <c r="N41" s="272">
        <f t="shared" si="0"/>
        <v>627543.06850335642</v>
      </c>
    </row>
    <row r="42" spans="1:14">
      <c r="A42" s="113" t="s">
        <v>310</v>
      </c>
      <c r="B42" s="837" t="str">
        <f>VLOOKUP(A42,EQUIPOS!A12:D156,3,FALSE)</f>
        <v>Retroexcavadora A25C</v>
      </c>
      <c r="C42" s="838"/>
      <c r="D42" s="838"/>
      <c r="E42" s="838"/>
      <c r="F42" s="838"/>
      <c r="G42" s="838"/>
      <c r="H42" s="839"/>
      <c r="I42" s="328"/>
      <c r="J42" s="330"/>
      <c r="K42" s="438">
        <f>VLOOKUP(A42,EQUIPOS!A12:D169,4,FALSE)</f>
        <v>168064.71120979774</v>
      </c>
      <c r="L42" s="423"/>
      <c r="M42" s="424">
        <v>2.5</v>
      </c>
      <c r="N42" s="272">
        <f t="shared" si="0"/>
        <v>67225.884483919101</v>
      </c>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N83*M45</f>
        <v>8989.0050753001669</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1009612.3776404905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9130.3380769162104</v>
      </c>
      <c r="N52" s="272">
        <f>K52*M52</f>
        <v>21501.946171137675</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20057.037317508093</v>
      </c>
      <c r="N53" s="272">
        <f>K53*M53</f>
        <v>2481059.7428974779</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435722.47187705006</v>
      </c>
      <c r="N54" s="272">
        <f>K54*M54</f>
        <v>359326.41062139301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2861888.0996900084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8">
        <f>VLOOKUP(A64,TRANSPORTE!A5:D117,4,FALSE)</f>
        <v>1300.8769506995866</v>
      </c>
      <c r="M64" s="829"/>
      <c r="N64" s="287">
        <f>K64*L64</f>
        <v>1691.1400359094625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8">
        <f>VLOOKUP(A65,TRANSPORTE!A6:D117,4,FALSE)</f>
        <v>62.11419300343038</v>
      </c>
      <c r="M65" s="829"/>
      <c r="N65" s="287">
        <f>K65*L65</f>
        <v>3.1057096501715193</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1694.2457455596341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SUM(N76:N82)</f>
        <v>89890.050753001662</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3963084.7738290601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792616.95476581203</v>
      </c>
      <c r="M90" s="859"/>
      <c r="N90" s="51"/>
    </row>
    <row r="91" spans="1:14">
      <c r="B91" s="89" t="s">
        <v>973</v>
      </c>
      <c r="C91" s="90"/>
      <c r="D91" s="90"/>
      <c r="E91" s="90"/>
      <c r="F91" s="90"/>
      <c r="G91" s="90"/>
      <c r="H91" s="90"/>
      <c r="I91" s="87"/>
      <c r="J91" s="88"/>
      <c r="K91" s="304">
        <v>0.05</v>
      </c>
      <c r="L91" s="858">
        <f>N85*K91</f>
        <v>198154.23869145301</v>
      </c>
      <c r="M91" s="859"/>
      <c r="N91" s="51"/>
    </row>
    <row r="92" spans="1:14" ht="15.75" thickBot="1">
      <c r="B92" s="91" t="s">
        <v>974</v>
      </c>
      <c r="C92" s="92"/>
      <c r="D92" s="92"/>
      <c r="E92" s="92"/>
      <c r="F92" s="92"/>
      <c r="G92" s="92"/>
      <c r="H92" s="92"/>
      <c r="I92" s="93"/>
      <c r="J92" s="94"/>
      <c r="K92" s="305">
        <v>0.05</v>
      </c>
      <c r="L92" s="860">
        <f>N85*K92</f>
        <v>198154.23869145301</v>
      </c>
      <c r="M92" s="861"/>
      <c r="N92" s="51"/>
    </row>
    <row r="93" spans="1:14" ht="15.75" thickBot="1">
      <c r="B93" s="824" t="s">
        <v>953</v>
      </c>
      <c r="C93" s="825"/>
      <c r="D93" s="825"/>
      <c r="E93" s="825"/>
      <c r="F93" s="825"/>
      <c r="G93" s="825"/>
      <c r="H93" s="825"/>
      <c r="I93" s="825"/>
      <c r="J93" s="825"/>
      <c r="K93" s="825"/>
      <c r="L93" s="825"/>
      <c r="M93" s="826"/>
      <c r="N93" s="52">
        <f>L90+L91+L92</f>
        <v>1188925.432148718</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5152010.205977778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182</v>
      </c>
      <c r="B36" s="837" t="str">
        <f>VLOOKUP(A36,EQUIPOS!A6:D154,3,FALSE)</f>
        <v xml:space="preserve">Compresor para penetrar roca
</v>
      </c>
      <c r="C36" s="838"/>
      <c r="D36" s="838"/>
      <c r="E36" s="838"/>
      <c r="F36" s="838"/>
      <c r="G36" s="838"/>
      <c r="H36" s="839"/>
      <c r="I36" s="267"/>
      <c r="J36" s="268"/>
      <c r="K36" s="269">
        <f>VLOOKUP(A36,EQUIPOS!A6:D163,4,FALSE)</f>
        <v>87656.300692323042</v>
      </c>
      <c r="L36" s="270"/>
      <c r="M36" s="271">
        <v>0.125</v>
      </c>
      <c r="N36" s="272">
        <f>K36/M36</f>
        <v>701250.40553858434</v>
      </c>
    </row>
    <row r="37" spans="1:14">
      <c r="A37" s="113" t="s">
        <v>242</v>
      </c>
      <c r="B37" s="837" t="str">
        <f>VLOOKUP(A37,EQUIPOS!A7:D154,3,FALSE)</f>
        <v>Grúa con torre capacidad 1 ton en la punta.</v>
      </c>
      <c r="C37" s="838"/>
      <c r="D37" s="838"/>
      <c r="E37" s="838"/>
      <c r="F37" s="838"/>
      <c r="G37" s="838"/>
      <c r="H37" s="839"/>
      <c r="I37" s="421"/>
      <c r="J37" s="422"/>
      <c r="K37" s="269">
        <f>VLOOKUP(A37,EQUIPOS!A7:D164,4,FALSE)</f>
        <v>183586.01566743405</v>
      </c>
      <c r="L37" s="335"/>
      <c r="M37" s="336">
        <v>2.5</v>
      </c>
      <c r="N37" s="272">
        <f>K37/M37</f>
        <v>73434.406266973616</v>
      </c>
    </row>
    <row r="38" spans="1:14">
      <c r="A38" s="113" t="s">
        <v>267</v>
      </c>
      <c r="B38" s="837" t="str">
        <f>VLOOKUP(A38,EQUIPOS!A8:D154,3,FALSE)</f>
        <v>Motobomba de concreto</v>
      </c>
      <c r="C38" s="838"/>
      <c r="D38" s="838"/>
      <c r="E38" s="838"/>
      <c r="F38" s="838"/>
      <c r="G38" s="838"/>
      <c r="H38" s="839"/>
      <c r="I38" s="421"/>
      <c r="J38" s="422"/>
      <c r="K38" s="438">
        <f>VLOOKUP(A38,EQUIPOS!A8:D165,4,FALSE)</f>
        <v>80459.007332134846</v>
      </c>
      <c r="L38" s="335"/>
      <c r="M38" s="336">
        <v>0.65</v>
      </c>
      <c r="N38" s="272">
        <f>K38/M38</f>
        <v>123783.08820328438</v>
      </c>
    </row>
    <row r="39" spans="1:14">
      <c r="A39" s="113" t="s">
        <v>310</v>
      </c>
      <c r="B39" s="837" t="str">
        <f>VLOOKUP(A39,EQUIPOS!A9:D154,3,FALSE)</f>
        <v>Retroexcavadora A25C</v>
      </c>
      <c r="C39" s="838"/>
      <c r="D39" s="838"/>
      <c r="E39" s="838"/>
      <c r="F39" s="838"/>
      <c r="G39" s="838"/>
      <c r="H39" s="839"/>
      <c r="I39" s="421"/>
      <c r="J39" s="422"/>
      <c r="K39" s="438">
        <f>VLOOKUP(A39,EQUIPOS!A9:D166,4,FALSE)</f>
        <v>168064.71120979774</v>
      </c>
      <c r="L39" s="335"/>
      <c r="M39" s="336">
        <v>0.65</v>
      </c>
      <c r="N39" s="272">
        <f>K39/M39</f>
        <v>258561.09416891958</v>
      </c>
    </row>
    <row r="40" spans="1:14">
      <c r="A40" s="113"/>
      <c r="B40" s="837"/>
      <c r="C40" s="838"/>
      <c r="D40" s="838"/>
      <c r="E40" s="838"/>
      <c r="F40" s="838"/>
      <c r="G40" s="838"/>
      <c r="H40" s="839"/>
      <c r="I40" s="421"/>
      <c r="J40" s="422"/>
      <c r="K40" s="438"/>
      <c r="L40" s="335"/>
      <c r="M40" s="336"/>
      <c r="N40" s="272"/>
    </row>
    <row r="41" spans="1:14">
      <c r="A41" s="113"/>
      <c r="B41" s="837"/>
      <c r="C41" s="838"/>
      <c r="D41" s="838"/>
      <c r="E41" s="838"/>
      <c r="F41" s="838"/>
      <c r="G41" s="838"/>
      <c r="H41" s="839"/>
      <c r="I41" s="421"/>
      <c r="J41" s="422"/>
      <c r="K41" s="438"/>
      <c r="L41" s="335"/>
      <c r="M41" s="336"/>
      <c r="N41" s="272"/>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N87*M45</f>
        <v>46742.82639156087</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1203771.8205693229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20057.037317508093</v>
      </c>
      <c r="N52" s="272">
        <f>K52*M52</f>
        <v>3572726.0297723683</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435722.47187705006</v>
      </c>
      <c r="N53" s="272">
        <f t="shared" ref="N53:N59" si="0">K53*M53</f>
        <v>517430.03129480593</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6118.7764182742731</v>
      </c>
      <c r="N54" s="272">
        <f t="shared" si="0"/>
        <v>1835.632925482282</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1558.7926078595742</v>
      </c>
      <c r="N55" s="272">
        <f t="shared" si="0"/>
        <v>4676.3778235787231</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9092.5129835261778</v>
      </c>
      <c r="N56" s="272">
        <f t="shared" si="0"/>
        <v>2273.1282458815444</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1220.8099471432456</v>
      </c>
      <c r="N57" s="272">
        <f t="shared" si="0"/>
        <v>1220.8099471432456</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929.34028224092856</v>
      </c>
      <c r="N58" s="272">
        <f t="shared" si="0"/>
        <v>929.34028224092856</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7822.8013723833901</v>
      </c>
      <c r="N59" s="272">
        <f t="shared" si="0"/>
        <v>3582.8430285515929</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4104674.1933200527</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8">
        <f>VLOOKUP(A68,TRANSPORTE!A5:D117,4,FALSE)</f>
        <v>1300.8769506995866</v>
      </c>
      <c r="M68" s="829"/>
      <c r="N68" s="287">
        <f>K68*L68</f>
        <v>1691.1400359094625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8">
        <f>VLOOKUP(A69,TRANSPORTE!A6:D117,4,FALSE)</f>
        <v>62.11419300343038</v>
      </c>
      <c r="M69" s="829"/>
      <c r="N69" s="287">
        <f>K69*L69</f>
        <v>3.1057096501715193</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1694.2457455596341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1"/>
      <c r="C86" s="812"/>
      <c r="D86" s="812"/>
      <c r="E86" s="812"/>
      <c r="F86" s="812"/>
      <c r="G86" s="812"/>
      <c r="H86" s="812"/>
      <c r="I86" s="126"/>
      <c r="J86" s="126"/>
      <c r="K86" s="126"/>
      <c r="L86" s="912"/>
      <c r="M86" s="912"/>
      <c r="N86" s="45"/>
    </row>
    <row r="87" spans="1:14" ht="15.75" thickBot="1">
      <c r="B87" s="830" t="s">
        <v>953</v>
      </c>
      <c r="C87" s="831"/>
      <c r="D87" s="831"/>
      <c r="E87" s="831"/>
      <c r="F87" s="831"/>
      <c r="G87" s="831"/>
      <c r="H87" s="831"/>
      <c r="I87" s="831"/>
      <c r="J87" s="831"/>
      <c r="K87" s="831"/>
      <c r="L87" s="831"/>
      <c r="M87" s="832"/>
      <c r="N87" s="301">
        <f>SUM(N80:N86)</f>
        <v>467428.26391560864</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5777568.5235505439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5" t="s">
        <v>969</v>
      </c>
      <c r="C93" s="816"/>
      <c r="D93" s="816"/>
      <c r="E93" s="816"/>
      <c r="F93" s="816"/>
      <c r="G93" s="816"/>
      <c r="H93" s="816"/>
      <c r="I93" s="314"/>
      <c r="J93" s="334"/>
      <c r="K93" s="302" t="s">
        <v>970</v>
      </c>
      <c r="L93" s="854" t="s">
        <v>971</v>
      </c>
      <c r="M93" s="855"/>
      <c r="N93" s="303"/>
    </row>
    <row r="94" spans="1:14">
      <c r="B94" s="856" t="s">
        <v>972</v>
      </c>
      <c r="C94" s="857"/>
      <c r="D94" s="857"/>
      <c r="E94" s="857"/>
      <c r="F94" s="857"/>
      <c r="G94" s="857"/>
      <c r="H94" s="857"/>
      <c r="I94" s="87"/>
      <c r="J94" s="88"/>
      <c r="K94" s="304">
        <v>0.2</v>
      </c>
      <c r="L94" s="858">
        <f>N89*K94</f>
        <v>1155513.7047101089</v>
      </c>
      <c r="M94" s="859"/>
      <c r="N94" s="51"/>
    </row>
    <row r="95" spans="1:14">
      <c r="B95" s="89" t="s">
        <v>973</v>
      </c>
      <c r="C95" s="90"/>
      <c r="D95" s="90"/>
      <c r="E95" s="90"/>
      <c r="F95" s="90"/>
      <c r="G95" s="90"/>
      <c r="H95" s="90"/>
      <c r="I95" s="87"/>
      <c r="J95" s="88"/>
      <c r="K95" s="304">
        <v>0.05</v>
      </c>
      <c r="L95" s="858">
        <f>N89*K95</f>
        <v>288878.42617752723</v>
      </c>
      <c r="M95" s="859"/>
      <c r="N95" s="51"/>
    </row>
    <row r="96" spans="1:14" ht="15.75" thickBot="1">
      <c r="B96" s="91" t="s">
        <v>974</v>
      </c>
      <c r="C96" s="92"/>
      <c r="D96" s="92"/>
      <c r="E96" s="92"/>
      <c r="F96" s="92"/>
      <c r="G96" s="92"/>
      <c r="H96" s="92"/>
      <c r="I96" s="93"/>
      <c r="J96" s="94"/>
      <c r="K96" s="305">
        <v>0.05</v>
      </c>
      <c r="L96" s="860">
        <f>N89*K96</f>
        <v>288878.42617752723</v>
      </c>
      <c r="M96" s="861"/>
      <c r="N96" s="51"/>
    </row>
    <row r="97" spans="1:14" ht="15.75" thickBot="1">
      <c r="B97" s="824" t="s">
        <v>953</v>
      </c>
      <c r="C97" s="825"/>
      <c r="D97" s="825"/>
      <c r="E97" s="825"/>
      <c r="F97" s="825"/>
      <c r="G97" s="825"/>
      <c r="H97" s="825"/>
      <c r="I97" s="825"/>
      <c r="J97" s="825"/>
      <c r="K97" s="825"/>
      <c r="L97" s="825"/>
      <c r="M97" s="826"/>
      <c r="N97" s="52">
        <f>L94+L95+L96</f>
        <v>1733270.5570651635</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7510839.0806157077</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40.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2"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110152.25058472411</v>
      </c>
      <c r="L36" s="270"/>
      <c r="M36" s="271">
        <v>0.16</v>
      </c>
      <c r="N36" s="272">
        <f>K36/M36</f>
        <v>688451.56615452573</v>
      </c>
    </row>
    <row r="37" spans="1:14">
      <c r="A37" s="113" t="s">
        <v>261</v>
      </c>
      <c r="B37" s="837" t="str">
        <f>VLOOKUP(A37,EQUIPOS!A7:D154,3,FALSE)</f>
        <v xml:space="preserve">Motobomba 3 PULGADAS (incluye operario)
</v>
      </c>
      <c r="C37" s="838"/>
      <c r="D37" s="838"/>
      <c r="E37" s="838"/>
      <c r="F37" s="838"/>
      <c r="G37" s="838"/>
      <c r="H37" s="839"/>
      <c r="I37" s="421"/>
      <c r="J37" s="422"/>
      <c r="K37" s="269">
        <f>VLOOKUP(A37,EQUIPOS!A7:D164,4,FALSE)</f>
        <v>7892.5107627573516</v>
      </c>
      <c r="L37" s="335"/>
      <c r="M37" s="336">
        <v>0.16</v>
      </c>
      <c r="N37" s="272">
        <f>K37/M37</f>
        <v>49328.192267233448</v>
      </c>
    </row>
    <row r="38" spans="1:14">
      <c r="A38" s="113"/>
      <c r="B38" s="837"/>
      <c r="C38" s="838"/>
      <c r="D38" s="838"/>
      <c r="E38" s="838"/>
      <c r="F38" s="838"/>
      <c r="G38" s="838"/>
      <c r="H38" s="839"/>
      <c r="I38" s="421"/>
      <c r="J38" s="422"/>
      <c r="K38" s="438"/>
      <c r="L38" s="335"/>
      <c r="M38" s="336"/>
      <c r="N38" s="272"/>
    </row>
    <row r="39" spans="1:14">
      <c r="A39" s="113"/>
      <c r="B39" s="837"/>
      <c r="C39" s="838"/>
      <c r="D39" s="838"/>
      <c r="E39" s="838"/>
      <c r="F39" s="838"/>
      <c r="G39" s="838"/>
      <c r="H39" s="839"/>
      <c r="I39" s="421"/>
      <c r="J39" s="422"/>
      <c r="K39" s="438"/>
      <c r="L39" s="335"/>
      <c r="M39" s="336"/>
      <c r="N39" s="272"/>
    </row>
    <row r="40" spans="1:14">
      <c r="A40" s="113"/>
      <c r="B40" s="837"/>
      <c r="C40" s="838"/>
      <c r="D40" s="838"/>
      <c r="E40" s="838"/>
      <c r="F40" s="838"/>
      <c r="G40" s="838"/>
      <c r="H40" s="839"/>
      <c r="I40" s="328"/>
      <c r="J40" s="330"/>
      <c r="K40" s="438"/>
      <c r="L40" s="423"/>
      <c r="M40" s="424"/>
      <c r="N40" s="272"/>
    </row>
    <row r="41" spans="1:14">
      <c r="B41" s="837"/>
      <c r="C41" s="838"/>
      <c r="D41" s="838"/>
      <c r="E41" s="838"/>
      <c r="F41" s="838"/>
      <c r="G41" s="838"/>
      <c r="H41" s="839"/>
      <c r="I41" s="36"/>
      <c r="J41" s="37"/>
      <c r="K41" s="438"/>
      <c r="L41" s="276"/>
      <c r="M41" s="277"/>
      <c r="N41" s="272"/>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0.05</v>
      </c>
      <c r="N43" s="344">
        <f>N77*M43</f>
        <v>12625.400141187813</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750405.15856294695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9092.5129835261778</v>
      </c>
      <c r="N50" s="272">
        <f>K50*M50</f>
        <v>1818.5025967052356</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1220.8099471432456</v>
      </c>
      <c r="N51" s="272">
        <f>K51*M51</f>
        <v>1220.8099471432456</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929.34028224092856</v>
      </c>
      <c r="N52" s="272">
        <f>K52*M52</f>
        <v>464.67014112046428</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4184.2382576195942</v>
      </c>
      <c r="N53" s="272">
        <f>K53*M53</f>
        <v>627635.73864293913</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498246.87434010918</v>
      </c>
      <c r="N54" s="272">
        <f>K54*M54</f>
        <v>498246.87434010918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1129386.5956680174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8">
        <f>VLOOKUP(A63,TRANSPORTE!A5:D117,4,FALSE)</f>
        <v>1300.8769506995866</v>
      </c>
      <c r="M63" s="829"/>
      <c r="N63" s="287">
        <f>K63*L63</f>
        <v>1300.8769506995866</v>
      </c>
    </row>
    <row r="64" spans="1:14">
      <c r="B64" s="46"/>
      <c r="C64" s="47"/>
      <c r="D64" s="47"/>
      <c r="E64" s="47"/>
      <c r="F64" s="47"/>
      <c r="G64" s="4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1300.8769506995866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SUM(N73:N76)</f>
        <v>252508.00282375625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2133600.6340054204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426720.12680108409</v>
      </c>
      <c r="M84" s="859"/>
      <c r="N84" s="51"/>
    </row>
    <row r="85" spans="1:14">
      <c r="B85" s="89" t="s">
        <v>973</v>
      </c>
      <c r="C85" s="90"/>
      <c r="D85" s="90"/>
      <c r="E85" s="90"/>
      <c r="F85" s="90"/>
      <c r="G85" s="90"/>
      <c r="H85" s="90"/>
      <c r="I85" s="87"/>
      <c r="J85" s="88"/>
      <c r="K85" s="304">
        <v>0.05</v>
      </c>
      <c r="L85" s="858">
        <f>N79*K85</f>
        <v>106680.03170027102</v>
      </c>
      <c r="M85" s="859"/>
      <c r="N85" s="51"/>
    </row>
    <row r="86" spans="1:14" ht="15.75" thickBot="1">
      <c r="B86" s="91" t="s">
        <v>974</v>
      </c>
      <c r="C86" s="92"/>
      <c r="D86" s="92"/>
      <c r="E86" s="92"/>
      <c r="F86" s="92"/>
      <c r="G86" s="92"/>
      <c r="H86" s="92"/>
      <c r="I86" s="93"/>
      <c r="J86" s="94"/>
      <c r="K86" s="305">
        <v>0.05</v>
      </c>
      <c r="L86" s="860">
        <f>N79*K86</f>
        <v>106680.03170027102</v>
      </c>
      <c r="M86" s="861"/>
      <c r="N86" s="51"/>
    </row>
    <row r="87" spans="1:14" ht="15.75" thickBot="1">
      <c r="B87" s="824" t="s">
        <v>953</v>
      </c>
      <c r="C87" s="825"/>
      <c r="D87" s="825"/>
      <c r="E87" s="825"/>
      <c r="F87" s="825"/>
      <c r="G87" s="825"/>
      <c r="H87" s="825"/>
      <c r="I87" s="825"/>
      <c r="J87" s="825"/>
      <c r="K87" s="825"/>
      <c r="L87" s="825"/>
      <c r="M87" s="826"/>
      <c r="N87" s="52">
        <f>L84+L85+L86</f>
        <v>640080.19020162616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2773680.8242070465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6" zoomScale="75" zoomScaleNormal="75" workbookViewId="0">
      <selection activeCell="H75" sqref="H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38.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452"/>
      <c r="L30" s="835" t="s">
        <v>945</v>
      </c>
      <c r="M30" s="836"/>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71340.298461684099</v>
      </c>
      <c r="L36" s="270"/>
      <c r="M36" s="271">
        <v>0.01</v>
      </c>
      <c r="N36" s="272">
        <f t="shared" ref="N36:N41" si="0">K36/M36</f>
        <v>7134029.84616841</v>
      </c>
    </row>
    <row r="37" spans="1:14">
      <c r="A37" s="113" t="s">
        <v>192</v>
      </c>
      <c r="B37" s="837" t="str">
        <f>VLOOKUP(A37,EQUIPOS!A7:D154,3,FALSE)</f>
        <v>Equipo de acarreo interno</v>
      </c>
      <c r="C37" s="838"/>
      <c r="D37" s="838"/>
      <c r="E37" s="838"/>
      <c r="F37" s="838"/>
      <c r="G37" s="838"/>
      <c r="H37" s="839"/>
      <c r="I37" s="421"/>
      <c r="J37" s="422"/>
      <c r="K37" s="269">
        <f>VLOOKUP(A37,EQUIPOS!A7:D164,4,FALSE)</f>
        <v>40933.203395493401</v>
      </c>
      <c r="L37" s="335"/>
      <c r="M37" s="336">
        <v>0.05</v>
      </c>
      <c r="N37" s="272">
        <f t="shared" si="0"/>
        <v>818664.06790986797</v>
      </c>
    </row>
    <row r="38" spans="1:14">
      <c r="A38" s="113" t="s">
        <v>217</v>
      </c>
      <c r="B38" s="837" t="str">
        <f>VLOOKUP(A38,EQUIPOS!A8:D154,3,FALSE)</f>
        <v>Equipo de soldadura y de acetileno (incluye soldadura)</v>
      </c>
      <c r="C38" s="838"/>
      <c r="D38" s="838"/>
      <c r="E38" s="838"/>
      <c r="F38" s="838"/>
      <c r="G38" s="838"/>
      <c r="H38" s="839"/>
      <c r="I38" s="421"/>
      <c r="J38" s="422"/>
      <c r="K38" s="269">
        <f>VLOOKUP(A38,EQUIPOS!A8:D165,4,FALSE)</f>
        <v>32202.41100458955</v>
      </c>
      <c r="L38" s="335"/>
      <c r="M38" s="336">
        <v>0.01</v>
      </c>
      <c r="N38" s="272">
        <f t="shared" si="0"/>
        <v>3220241.1004589549</v>
      </c>
    </row>
    <row r="39" spans="1:14">
      <c r="A39" s="113" t="s">
        <v>242</v>
      </c>
      <c r="B39" s="837" t="str">
        <f>VLOOKUP(A39,EQUIPOS!A9:D154,3,FALSE)</f>
        <v>Grúa con torre capacidad 1 ton en la punta.</v>
      </c>
      <c r="C39" s="838"/>
      <c r="D39" s="838"/>
      <c r="E39" s="838"/>
      <c r="F39" s="838"/>
      <c r="G39" s="838"/>
      <c r="H39" s="839"/>
      <c r="I39" s="421"/>
      <c r="J39" s="422"/>
      <c r="K39" s="269">
        <f>VLOOKUP(A39,EQUIPOS!A9:D166,4,FALSE)</f>
        <v>183586.01566743405</v>
      </c>
      <c r="L39" s="335"/>
      <c r="M39" s="336">
        <v>0.04</v>
      </c>
      <c r="N39" s="272">
        <f t="shared" si="0"/>
        <v>4589650.3916858509</v>
      </c>
    </row>
    <row r="40" spans="1:14">
      <c r="A40" s="113" t="s">
        <v>255</v>
      </c>
      <c r="B40" s="837" t="str">
        <f>VLOOKUP(A40,EQUIPOS!A10:D154,3,FALSE)</f>
        <v>Manómetro cable de acero para bajar la celda</v>
      </c>
      <c r="C40" s="838"/>
      <c r="D40" s="838"/>
      <c r="E40" s="838"/>
      <c r="F40" s="838"/>
      <c r="G40" s="838"/>
      <c r="H40" s="839"/>
      <c r="I40" s="328"/>
      <c r="J40" s="330"/>
      <c r="K40" s="269">
        <f>VLOOKUP(A40,EQUIPOS!A10:D167,4,FALSE)</f>
        <v>1996727.9452379523</v>
      </c>
      <c r="L40" s="423"/>
      <c r="M40" s="424">
        <v>1</v>
      </c>
      <c r="N40" s="272">
        <f t="shared" si="0"/>
        <v>1996727.9452379523</v>
      </c>
    </row>
    <row r="41" spans="1:14">
      <c r="A41" t="s">
        <v>320</v>
      </c>
      <c r="B41" s="837" t="str">
        <f>VLOOKUP(A41,EQUIPOS!A11:D155,3,FALSE)</f>
        <v>Retroexcavadora sobre llantas, motor 62HP, Profundidad de excavación de 5.41 metros.</v>
      </c>
      <c r="C41" s="838"/>
      <c r="D41" s="838"/>
      <c r="E41" s="838"/>
      <c r="F41" s="838"/>
      <c r="G41" s="838"/>
      <c r="H41" s="839"/>
      <c r="I41" s="36"/>
      <c r="J41" s="37"/>
      <c r="K41" s="269">
        <f>VLOOKUP(A41,EQUIPOS!A11:D168,4,FALSE)</f>
        <v>119943.13429163491</v>
      </c>
      <c r="L41" s="276"/>
      <c r="M41" s="277">
        <v>0.2</v>
      </c>
      <c r="N41" s="272">
        <f t="shared" si="0"/>
        <v>599715.67145817447</v>
      </c>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0.01</v>
      </c>
      <c r="N43" s="344">
        <f>N81*M43</f>
        <v>6913.9567913614801</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18365942.979710571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20732173.351393435</v>
      </c>
      <c r="N50" s="272">
        <f t="shared" ref="N50:N55" si="1">K50*M50</f>
        <v>20732173.351393435</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140549.40534561002</v>
      </c>
      <c r="N51" s="272">
        <f t="shared" si="1"/>
        <v>4216482.160368301</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2206065.3085688832</v>
      </c>
      <c r="N52" s="272">
        <f t="shared" si="1"/>
        <v>4412130.6171377664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1122933.4316402795</v>
      </c>
      <c r="N53" s="272">
        <f t="shared" si="1"/>
        <v>5614667.1582013974</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74337.05732642849</v>
      </c>
      <c r="N54" s="272">
        <f t="shared" si="1"/>
        <v>4460223.439585709</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59901.22007400341</v>
      </c>
      <c r="N55" s="272">
        <f t="shared" si="1"/>
        <v>718814.64088804089</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40154491.367574655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8">
        <f>VLOOKUP(A63,TRANSPORTE!A5:D117,4,FALSE)</f>
        <v>1182677.8532799601</v>
      </c>
      <c r="M63" s="829"/>
      <c r="N63" s="287">
        <f>K63*L63</f>
        <v>1182677.8532799601</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8">
        <f>VLOOKUP(A64,TRANSPORTE!A6:D117,4,FALSE)</f>
        <v>134113.11016930323</v>
      </c>
      <c r="M64" s="829"/>
      <c r="N64" s="287">
        <f>K64*L64</f>
        <v>1072904.8813544258</v>
      </c>
    </row>
    <row r="65" spans="1:15">
      <c r="A65" t="s">
        <v>1399</v>
      </c>
      <c r="B65" s="46" t="str">
        <f>VLOOKUP(A65,TRANSPORTE!A6:D117,3,FALSE)</f>
        <v>Pasajes aéreos</v>
      </c>
      <c r="C65" s="47"/>
      <c r="D65" s="47"/>
      <c r="E65" s="47"/>
      <c r="F65" s="47"/>
      <c r="G65" s="47"/>
      <c r="H65" s="311" t="s">
        <v>945</v>
      </c>
      <c r="I65" s="279">
        <v>3</v>
      </c>
      <c r="J65" s="286">
        <v>1</v>
      </c>
      <c r="K65" s="279">
        <f>I65*J65</f>
        <v>3</v>
      </c>
      <c r="L65" s="828">
        <f>VLOOKUP(A65,TRANSPORTE!A6:D117,4,FALSE)</f>
        <v>401315.51725771517</v>
      </c>
      <c r="M65" s="829"/>
      <c r="N65" s="287">
        <f>K65*L65</f>
        <v>1203946.5517731456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3459529.2864075312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62671359.312828906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12534271.862565782</v>
      </c>
      <c r="M88" s="859"/>
      <c r="N88" s="51"/>
    </row>
    <row r="89" spans="1:14">
      <c r="B89" s="89" t="s">
        <v>973</v>
      </c>
      <c r="C89" s="90"/>
      <c r="D89" s="90"/>
      <c r="E89" s="90"/>
      <c r="F89" s="90"/>
      <c r="G89" s="90"/>
      <c r="H89" s="90"/>
      <c r="I89" s="87"/>
      <c r="J89" s="88"/>
      <c r="K89" s="304">
        <v>0.05</v>
      </c>
      <c r="L89" s="858">
        <f>N83*K89</f>
        <v>3133567.9656414455</v>
      </c>
      <c r="M89" s="859"/>
      <c r="N89" s="51"/>
    </row>
    <row r="90" spans="1:14" ht="15.75" thickBot="1">
      <c r="B90" s="91" t="s">
        <v>974</v>
      </c>
      <c r="C90" s="92"/>
      <c r="D90" s="92"/>
      <c r="E90" s="92"/>
      <c r="F90" s="92"/>
      <c r="G90" s="92"/>
      <c r="H90" s="92"/>
      <c r="I90" s="93"/>
      <c r="J90" s="94"/>
      <c r="K90" s="305">
        <v>0.05</v>
      </c>
      <c r="L90" s="860">
        <f>N83*K90</f>
        <v>3133567.9656414455</v>
      </c>
      <c r="M90" s="861"/>
      <c r="N90" s="51"/>
    </row>
    <row r="91" spans="1:14" ht="15.75" thickBot="1">
      <c r="B91" s="824" t="s">
        <v>953</v>
      </c>
      <c r="C91" s="825"/>
      <c r="D91" s="825"/>
      <c r="E91" s="825"/>
      <c r="F91" s="825"/>
      <c r="G91" s="825"/>
      <c r="H91" s="825"/>
      <c r="I91" s="825"/>
      <c r="J91" s="825"/>
      <c r="K91" s="825"/>
      <c r="L91" s="825"/>
      <c r="M91" s="826"/>
      <c r="N91" s="52">
        <f>L88+L89+L90</f>
        <v>18801407.793848675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81472767.106677577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4"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t="s">
        <v>121</v>
      </c>
      <c r="B36" s="837" t="str">
        <f>VLOOKUP(A36,EQUIPOS!A6:D154,3,FALSE)</f>
        <v>Bomba eléctrica para accionar la celda</v>
      </c>
      <c r="C36" s="838"/>
      <c r="D36" s="838"/>
      <c r="E36" s="838"/>
      <c r="F36" s="838"/>
      <c r="G36" s="838"/>
      <c r="H36" s="839"/>
      <c r="I36" s="267"/>
      <c r="J36" s="268"/>
      <c r="K36" s="269">
        <f>VLOOKUP(A36,EQUIPOS!A6:D163,4,FALSE)</f>
        <v>71340.298461684099</v>
      </c>
      <c r="L36" s="270"/>
      <c r="M36" s="271">
        <v>0.01</v>
      </c>
      <c r="N36" s="272">
        <f>K36/M36</f>
        <v>7134029.84616841</v>
      </c>
    </row>
    <row r="37" spans="1:16">
      <c r="A37" s="113" t="s">
        <v>217</v>
      </c>
      <c r="B37" s="837" t="str">
        <f>VLOOKUP(A37,EQUIPOS!A7:D154,3,FALSE)</f>
        <v>Equipo de soldadura y de acetileno (incluye soldadura)</v>
      </c>
      <c r="C37" s="838"/>
      <c r="D37" s="838"/>
      <c r="E37" s="838"/>
      <c r="F37" s="838"/>
      <c r="G37" s="838"/>
      <c r="H37" s="839"/>
      <c r="I37" s="421"/>
      <c r="J37" s="422"/>
      <c r="K37" s="269">
        <f>VLOOKUP(A37,EQUIPOS!A7:D164,4,FALSE)</f>
        <v>32202.41100458955</v>
      </c>
      <c r="L37" s="335"/>
      <c r="M37" s="336">
        <v>0.01</v>
      </c>
      <c r="N37" s="272">
        <f>K37/M37</f>
        <v>3220241.1004589549</v>
      </c>
    </row>
    <row r="38" spans="1:16">
      <c r="A38" s="113" t="s">
        <v>255</v>
      </c>
      <c r="B38" s="837" t="str">
        <f>VLOOKUP(A38,EQUIPOS!A8:D154,3,FALSE)</f>
        <v>Manómetro cable de acero para bajar la celda</v>
      </c>
      <c r="C38" s="838"/>
      <c r="D38" s="838"/>
      <c r="E38" s="838"/>
      <c r="F38" s="838"/>
      <c r="G38" s="838"/>
      <c r="H38" s="839"/>
      <c r="I38" s="421"/>
      <c r="J38" s="422"/>
      <c r="K38" s="269">
        <f>VLOOKUP(A38,EQUIPOS!A8:D165,4,FALSE)</f>
        <v>1996727.9452379523</v>
      </c>
      <c r="L38" s="335"/>
      <c r="M38" s="336">
        <v>1</v>
      </c>
      <c r="N38" s="272">
        <f>K38/M38</f>
        <v>1996727.9452379523</v>
      </c>
    </row>
    <row r="39" spans="1:16">
      <c r="A39" s="113"/>
      <c r="B39" s="837"/>
      <c r="C39" s="838"/>
      <c r="D39" s="838"/>
      <c r="E39" s="838"/>
      <c r="F39" s="838"/>
      <c r="G39" s="838"/>
      <c r="H39" s="839"/>
      <c r="I39" s="421"/>
      <c r="J39" s="422"/>
      <c r="K39" s="269"/>
      <c r="L39" s="335"/>
      <c r="M39" s="336"/>
      <c r="N39" s="272"/>
    </row>
    <row r="40" spans="1:16">
      <c r="A40" s="113"/>
      <c r="B40" s="837"/>
      <c r="C40" s="838"/>
      <c r="D40" s="838"/>
      <c r="E40" s="838"/>
      <c r="F40" s="838"/>
      <c r="G40" s="838"/>
      <c r="H40" s="839"/>
      <c r="I40" s="328"/>
      <c r="J40" s="330"/>
      <c r="K40" s="269"/>
      <c r="L40" s="423"/>
      <c r="M40" s="424"/>
      <c r="N40" s="272"/>
    </row>
    <row r="41" spans="1:16">
      <c r="B41" s="837"/>
      <c r="C41" s="838"/>
      <c r="D41" s="838"/>
      <c r="E41" s="838"/>
      <c r="F41" s="838"/>
      <c r="G41" s="838"/>
      <c r="H41" s="839"/>
      <c r="I41" s="36"/>
      <c r="J41" s="37"/>
      <c r="K41" s="269"/>
      <c r="L41" s="276"/>
      <c r="M41" s="277"/>
      <c r="N41" s="272"/>
    </row>
    <row r="42" spans="1:16">
      <c r="B42" s="320"/>
      <c r="C42" s="321"/>
      <c r="D42" s="321"/>
      <c r="E42" s="321"/>
      <c r="F42" s="323"/>
      <c r="G42" s="323"/>
      <c r="H42" s="125"/>
      <c r="I42" s="36"/>
      <c r="J42" s="37"/>
      <c r="K42" s="438"/>
      <c r="L42" s="276"/>
      <c r="M42" s="277"/>
      <c r="N42" s="273"/>
    </row>
    <row r="43" spans="1:16">
      <c r="B43" s="844" t="s">
        <v>952</v>
      </c>
      <c r="C43" s="845"/>
      <c r="D43" s="845"/>
      <c r="E43" s="38"/>
      <c r="F43" s="39"/>
      <c r="G43" s="39"/>
      <c r="H43" s="40"/>
      <c r="I43" s="36"/>
      <c r="J43" s="37"/>
      <c r="K43" s="279"/>
      <c r="L43" s="276"/>
      <c r="M43" s="401">
        <v>0.01</v>
      </c>
      <c r="N43" s="344">
        <f>N81*M43</f>
        <v>6913.9567913614801</v>
      </c>
    </row>
    <row r="44" spans="1:16" ht="15.75" thickBot="1">
      <c r="B44" s="837"/>
      <c r="C44" s="838"/>
      <c r="D44" s="838"/>
      <c r="E44" s="838"/>
      <c r="F44" s="838"/>
      <c r="G44" s="838"/>
      <c r="H44" s="839"/>
      <c r="I44" s="846"/>
      <c r="J44" s="847"/>
      <c r="K44" s="41"/>
      <c r="L44" s="848"/>
      <c r="M44" s="849"/>
      <c r="N44" s="105"/>
    </row>
    <row r="45" spans="1:16" ht="15.75" thickBot="1">
      <c r="B45" s="824" t="s">
        <v>953</v>
      </c>
      <c r="C45" s="825"/>
      <c r="D45" s="825"/>
      <c r="E45" s="825"/>
      <c r="F45" s="825"/>
      <c r="G45" s="825"/>
      <c r="H45" s="825"/>
      <c r="I45" s="825"/>
      <c r="J45" s="825"/>
      <c r="K45" s="825"/>
      <c r="L45" s="825"/>
      <c r="M45" s="826"/>
      <c r="N45" s="394">
        <f>SUM(N36:N44)</f>
        <v>12357912.848656679</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20732173.351393435</v>
      </c>
      <c r="N50" s="272">
        <f t="shared" ref="N50:N55" si="0">K50*M50</f>
        <v>20732173.351393435</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140549.40534561002</v>
      </c>
      <c r="N51" s="272">
        <f t="shared" si="0"/>
        <v>4216482.160368301</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2206065.3085688832</v>
      </c>
      <c r="N52" s="272">
        <f t="shared" si="0"/>
        <v>4412130.6171377664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1122933.4316402795</v>
      </c>
      <c r="N53" s="272">
        <f t="shared" si="0"/>
        <v>5614667.1582013974</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74337.05732642849</v>
      </c>
      <c r="N54" s="272">
        <f t="shared" si="0"/>
        <v>4460223.439585709</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59901.22007400341</v>
      </c>
      <c r="N55" s="272">
        <f t="shared" si="0"/>
        <v>718814.64088804089</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40154491.367574655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8">
        <f>VLOOKUP(A63,TRANSPORTE!A5:D117,4,FALSE)</f>
        <v>401315.51725771517</v>
      </c>
      <c r="M63" s="829"/>
      <c r="N63" s="287">
        <f>K63*L63</f>
        <v>1203946.5517731456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8">
        <f>VLOOKUP(A64,TRANSPORTE!A6:D117,4,FALSE)</f>
        <v>1182677.8532799601</v>
      </c>
      <c r="M64" s="829"/>
      <c r="N64" s="287">
        <f>K64*L64</f>
        <v>1182677.8532799601</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8">
        <f>VLOOKUP(A65,TRANSPORTE!A6:D118,4,FALSE)</f>
        <v>134113.11016930323</v>
      </c>
      <c r="M65" s="829"/>
      <c r="N65" s="287">
        <f>K65*L65</f>
        <v>1072904.8813544258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3459529.2864075312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44"/>
      <c r="J80" s="44"/>
      <c r="K80" s="44"/>
      <c r="L80" s="977"/>
      <c r="M80" s="978"/>
      <c r="N80" s="45"/>
    </row>
    <row r="81" spans="1:14" ht="15.75" thickBot="1">
      <c r="B81" s="824" t="s">
        <v>953</v>
      </c>
      <c r="C81" s="825"/>
      <c r="D81" s="825"/>
      <c r="E81" s="825"/>
      <c r="F81" s="825"/>
      <c r="G81" s="825"/>
      <c r="H81" s="825"/>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56663329.181775011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11332665.836355003</v>
      </c>
      <c r="M88" s="859"/>
      <c r="N88" s="51"/>
    </row>
    <row r="89" spans="1:14">
      <c r="B89" s="89" t="s">
        <v>973</v>
      </c>
      <c r="C89" s="90"/>
      <c r="D89" s="90"/>
      <c r="E89" s="90"/>
      <c r="F89" s="90"/>
      <c r="G89" s="90"/>
      <c r="H89" s="90"/>
      <c r="I89" s="87"/>
      <c r="J89" s="88"/>
      <c r="K89" s="304">
        <v>0.05</v>
      </c>
      <c r="L89" s="858">
        <f>N83*K89</f>
        <v>2833166.4590887506</v>
      </c>
      <c r="M89" s="859"/>
      <c r="N89" s="51"/>
    </row>
    <row r="90" spans="1:14" ht="15.75" thickBot="1">
      <c r="B90" s="91" t="s">
        <v>974</v>
      </c>
      <c r="C90" s="92"/>
      <c r="D90" s="92"/>
      <c r="E90" s="92"/>
      <c r="F90" s="92"/>
      <c r="G90" s="92"/>
      <c r="H90" s="92"/>
      <c r="I90" s="93"/>
      <c r="J90" s="94"/>
      <c r="K90" s="305">
        <v>0.05</v>
      </c>
      <c r="L90" s="860">
        <f>N83*K90</f>
        <v>2833166.4590887506</v>
      </c>
      <c r="M90" s="861"/>
      <c r="N90" s="51"/>
    </row>
    <row r="91" spans="1:14" ht="15.75" thickBot="1">
      <c r="B91" s="824" t="s">
        <v>953</v>
      </c>
      <c r="C91" s="825"/>
      <c r="D91" s="825"/>
      <c r="E91" s="825"/>
      <c r="F91" s="825"/>
      <c r="G91" s="825"/>
      <c r="H91" s="825"/>
      <c r="I91" s="825"/>
      <c r="J91" s="825"/>
      <c r="K91" s="825"/>
      <c r="L91" s="825"/>
      <c r="M91" s="826"/>
      <c r="N91" s="52">
        <f>L88+L89+L90</f>
        <v>16998998.754532505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73662327.93630752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259</v>
      </c>
      <c r="B36" s="837" t="str">
        <f>VLOOKUP(A36,EQUIPOS!A6:D154,3,FALSE)</f>
        <v>Montacargas</v>
      </c>
      <c r="C36" s="838"/>
      <c r="D36" s="838"/>
      <c r="E36" s="838"/>
      <c r="F36" s="838"/>
      <c r="G36" s="838"/>
      <c r="H36" s="839"/>
      <c r="I36" s="267"/>
      <c r="J36" s="268"/>
      <c r="K36" s="269">
        <f>VLOOKUP(A36,EQUIPOS!A6:D163,4,FALSE)</f>
        <v>68326.732422228917</v>
      </c>
      <c r="L36" s="270"/>
      <c r="M36" s="336">
        <v>1.5</v>
      </c>
      <c r="N36" s="272">
        <f>K36/M36</f>
        <v>45551.154948152609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48244.573644939344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11571.72193110361</v>
      </c>
      <c r="N48" s="272">
        <f>K48*M48</f>
        <v>3624275.8016484166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3624275.8016484166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53868.373935734664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3726388.7492290908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745277.74984581815</v>
      </c>
      <c r="M84" s="859"/>
      <c r="N84" s="51"/>
    </row>
    <row r="85" spans="1:14">
      <c r="B85" s="89" t="s">
        <v>973</v>
      </c>
      <c r="C85" s="90"/>
      <c r="D85" s="90"/>
      <c r="E85" s="90"/>
      <c r="F85" s="90"/>
      <c r="G85" s="90"/>
      <c r="H85" s="90"/>
      <c r="I85" s="87"/>
      <c r="J85" s="88"/>
      <c r="K85" s="304">
        <v>0.05</v>
      </c>
      <c r="L85" s="858">
        <f>N79*K85</f>
        <v>186319.43746145454</v>
      </c>
      <c r="M85" s="859"/>
      <c r="N85" s="51"/>
    </row>
    <row r="86" spans="1:14" ht="15.75" thickBot="1">
      <c r="B86" s="91" t="s">
        <v>974</v>
      </c>
      <c r="C86" s="92"/>
      <c r="D86" s="92"/>
      <c r="E86" s="92"/>
      <c r="F86" s="92"/>
      <c r="G86" s="92"/>
      <c r="H86" s="92"/>
      <c r="I86" s="93"/>
      <c r="J86" s="94"/>
      <c r="K86" s="305">
        <v>0.05</v>
      </c>
      <c r="L86" s="860">
        <f>N79*K86</f>
        <v>186319.43746145454</v>
      </c>
      <c r="M86" s="861"/>
      <c r="N86" s="51"/>
    </row>
    <row r="87" spans="1:14" ht="15.75" thickBot="1">
      <c r="B87" s="824" t="s">
        <v>953</v>
      </c>
      <c r="C87" s="825"/>
      <c r="D87" s="825"/>
      <c r="E87" s="825"/>
      <c r="F87" s="825"/>
      <c r="G87" s="825"/>
      <c r="H87" s="825"/>
      <c r="I87" s="825"/>
      <c r="J87" s="825"/>
      <c r="K87" s="825"/>
      <c r="L87" s="825"/>
      <c r="M87" s="826"/>
      <c r="N87" s="52">
        <f>L84+L85+L86</f>
        <v>1117916.6247687272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4844305.3739978177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267</v>
      </c>
      <c r="B36" s="837" t="str">
        <f>VLOOKUP(A36,EQUIPOS!A6:D154,3,FALSE)</f>
        <v>Motobomba de concreto</v>
      </c>
      <c r="C36" s="838"/>
      <c r="D36" s="838"/>
      <c r="E36" s="838"/>
      <c r="F36" s="838"/>
      <c r="G36" s="838"/>
      <c r="H36" s="839"/>
      <c r="I36" s="267"/>
      <c r="J36" s="268"/>
      <c r="K36" s="269">
        <f>VLOOKUP(A36,EQUIPOS!A6:D163,4,FALSE)</f>
        <v>80459.007332134846</v>
      </c>
      <c r="L36" s="270"/>
      <c r="M36" s="336">
        <v>2.5</v>
      </c>
      <c r="N36" s="272">
        <f>K36/M36</f>
        <v>32183.602932853937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32183.602932853937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20057.037317508093</v>
      </c>
      <c r="N48" s="272">
        <f>K48*M48</f>
        <v>937840.58281524666</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408257.1545990567</v>
      </c>
      <c r="N49" s="272">
        <f>K49*M49</f>
        <v>272708.07871328015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1210548.6615285268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8">
        <f>VLOOKUP(A60,TRANSPORTE!A2:D117,4,FALSE)</f>
        <v>1300.8769506995866</v>
      </c>
      <c r="M60" s="829"/>
      <c r="N60" s="287">
        <f>K60*L60</f>
        <v>1129.6496456526343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1129.6496456526343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1243861.9141070333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248772.38282140667</v>
      </c>
      <c r="M84" s="859"/>
      <c r="N84" s="51"/>
    </row>
    <row r="85" spans="1:14">
      <c r="B85" s="89" t="s">
        <v>973</v>
      </c>
      <c r="C85" s="90"/>
      <c r="D85" s="90"/>
      <c r="E85" s="90"/>
      <c r="F85" s="90"/>
      <c r="G85" s="90"/>
      <c r="H85" s="90"/>
      <c r="I85" s="87"/>
      <c r="J85" s="88"/>
      <c r="K85" s="304">
        <v>0.05</v>
      </c>
      <c r="L85" s="858">
        <f>N79*K85</f>
        <v>62193.095705351669</v>
      </c>
      <c r="M85" s="859"/>
      <c r="N85" s="51"/>
    </row>
    <row r="86" spans="1:14" ht="15.75" thickBot="1">
      <c r="B86" s="91" t="s">
        <v>974</v>
      </c>
      <c r="C86" s="92"/>
      <c r="D86" s="92"/>
      <c r="E86" s="92"/>
      <c r="F86" s="92"/>
      <c r="G86" s="92"/>
      <c r="H86" s="92"/>
      <c r="I86" s="93"/>
      <c r="J86" s="94"/>
      <c r="K86" s="305">
        <v>0.05</v>
      </c>
      <c r="L86" s="860">
        <f>N79*K86</f>
        <v>62193.095705351669</v>
      </c>
      <c r="M86" s="861"/>
      <c r="N86" s="51"/>
    </row>
    <row r="87" spans="1:14" ht="15.75" thickBot="1">
      <c r="B87" s="824" t="s">
        <v>953</v>
      </c>
      <c r="C87" s="825"/>
      <c r="D87" s="825"/>
      <c r="E87" s="825"/>
      <c r="F87" s="825"/>
      <c r="G87" s="825"/>
      <c r="H87" s="825"/>
      <c r="I87" s="825"/>
      <c r="J87" s="825"/>
      <c r="K87" s="825"/>
      <c r="L87" s="825"/>
      <c r="M87" s="826"/>
      <c r="N87" s="52">
        <f>L84+L85+L86</f>
        <v>373158.57423211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1617020.4883391433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7"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71340.298461684099</v>
      </c>
      <c r="L36" s="270"/>
      <c r="M36" s="271">
        <v>0.01</v>
      </c>
      <c r="N36" s="272">
        <f t="shared" ref="N36:N41" si="0">K36/M36</f>
        <v>7134029.84616841</v>
      </c>
    </row>
    <row r="37" spans="1:14">
      <c r="A37" s="113" t="s">
        <v>192</v>
      </c>
      <c r="B37" s="837" t="str">
        <f>VLOOKUP(A37,EQUIPOS!A7:D154,3,FALSE)</f>
        <v>Equipo de acarreo interno</v>
      </c>
      <c r="C37" s="838"/>
      <c r="D37" s="838"/>
      <c r="E37" s="838"/>
      <c r="F37" s="838"/>
      <c r="G37" s="838"/>
      <c r="H37" s="839"/>
      <c r="I37" s="421"/>
      <c r="J37" s="422"/>
      <c r="K37" s="269">
        <f>VLOOKUP(A37,EQUIPOS!A7:D164,4,FALSE)</f>
        <v>40933.203395493401</v>
      </c>
      <c r="L37" s="335"/>
      <c r="M37" s="336">
        <v>0.05</v>
      </c>
      <c r="N37" s="272">
        <f t="shared" si="0"/>
        <v>818664.06790986797</v>
      </c>
    </row>
    <row r="38" spans="1:14">
      <c r="A38" s="113" t="s">
        <v>214</v>
      </c>
      <c r="B38" s="837" t="str">
        <f>VLOOKUP(A38,EQUIPOS!A8:D154,3,FALSE)</f>
        <v>Equipo de oxigeno y soldadura</v>
      </c>
      <c r="C38" s="838"/>
      <c r="D38" s="838"/>
      <c r="E38" s="838"/>
      <c r="F38" s="838"/>
      <c r="G38" s="838"/>
      <c r="H38" s="839"/>
      <c r="I38" s="421"/>
      <c r="J38" s="422"/>
      <c r="K38" s="438">
        <f>VLOOKUP(A38,EQUIPOS!A8:D165,4,FALSE)</f>
        <v>14749.375346298031</v>
      </c>
      <c r="L38" s="335"/>
      <c r="M38" s="336">
        <v>0.01</v>
      </c>
      <c r="N38" s="272">
        <f t="shared" si="0"/>
        <v>1474937.5346298032</v>
      </c>
    </row>
    <row r="39" spans="1:14">
      <c r="A39" s="113" t="s">
        <v>248</v>
      </c>
      <c r="B39" s="837" t="str">
        <f>VLOOKUP(A39,EQUIPOS!A9:D154,3,FALSE)</f>
        <v>Grúa telescópica de 50 Ton.</v>
      </c>
      <c r="C39" s="838"/>
      <c r="D39" s="838"/>
      <c r="E39" s="838"/>
      <c r="F39" s="838"/>
      <c r="G39" s="838"/>
      <c r="H39" s="839"/>
      <c r="I39" s="421"/>
      <c r="J39" s="422"/>
      <c r="K39" s="438">
        <f>VLOOKUP(A39,EQUIPOS!A9:D166,4,FALSE)</f>
        <v>258244.44269383739</v>
      </c>
      <c r="L39" s="335"/>
      <c r="M39" s="336">
        <v>0.04</v>
      </c>
      <c r="N39" s="272">
        <f t="shared" si="0"/>
        <v>6456111.0673459349</v>
      </c>
    </row>
    <row r="40" spans="1:14">
      <c r="A40" s="113" t="s">
        <v>255</v>
      </c>
      <c r="B40" s="837" t="str">
        <f>VLOOKUP(A40,EQUIPOS!A10:D154,3,FALSE)</f>
        <v>Manómetro cable de acero para bajar la celda</v>
      </c>
      <c r="C40" s="838"/>
      <c r="D40" s="838"/>
      <c r="E40" s="838"/>
      <c r="F40" s="838"/>
      <c r="G40" s="838"/>
      <c r="H40" s="839"/>
      <c r="I40" s="421"/>
      <c r="J40" s="422"/>
      <c r="K40" s="438">
        <f>VLOOKUP(A40,EQUIPOS!A10:D167,4,FALSE)</f>
        <v>1996727.9452379523</v>
      </c>
      <c r="L40" s="335"/>
      <c r="M40" s="336">
        <v>1</v>
      </c>
      <c r="N40" s="272">
        <f t="shared" si="0"/>
        <v>1996727.9452379523</v>
      </c>
    </row>
    <row r="41" spans="1:14">
      <c r="A41" s="113" t="s">
        <v>322</v>
      </c>
      <c r="B41" s="837" t="str">
        <f>VLOOKUP(A41,EQUIPOS!A11:D155,3,FALSE)</f>
        <v xml:space="preserve">Retroexcavadora sobre llantas JD 410
</v>
      </c>
      <c r="C41" s="838"/>
      <c r="D41" s="838"/>
      <c r="E41" s="838"/>
      <c r="F41" s="838"/>
      <c r="G41" s="838"/>
      <c r="H41" s="839"/>
      <c r="I41" s="421"/>
      <c r="J41" s="422"/>
      <c r="K41" s="438">
        <f>VLOOKUP(A41,EQUIPOS!A11:D168,4,FALSE)</f>
        <v>111817.19238950113</v>
      </c>
      <c r="L41" s="335"/>
      <c r="M41" s="336">
        <v>0.2</v>
      </c>
      <c r="N41" s="272">
        <f t="shared" si="0"/>
        <v>559085.9619475056</v>
      </c>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N86*M45</f>
        <v>69139.567913614796</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411">
        <f>SUM(N36:N45)</f>
        <v>18508695.991153087</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5" t="s">
        <v>944</v>
      </c>
      <c r="C51" s="816"/>
      <c r="D51" s="816"/>
      <c r="E51" s="816"/>
      <c r="F51" s="816"/>
      <c r="G51" s="816"/>
      <c r="H51" s="816"/>
      <c r="I51" s="817"/>
      <c r="J51" s="315" t="s">
        <v>945</v>
      </c>
      <c r="K51" s="85" t="s">
        <v>946</v>
      </c>
      <c r="L51" s="818" t="s">
        <v>955</v>
      </c>
      <c r="M51" s="817"/>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20732173.351393435</v>
      </c>
      <c r="N52" s="272">
        <f t="shared" ref="N52:N57" si="1">K52*M52</f>
        <v>20732173.351393435</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140549.40534561002</v>
      </c>
      <c r="N53" s="272">
        <f t="shared" si="1"/>
        <v>4216482.160368301</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2206065.3085688832</v>
      </c>
      <c r="N54" s="272">
        <f t="shared" si="1"/>
        <v>4412130.6171377664</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1122933.4316402795</v>
      </c>
      <c r="N55" s="272">
        <f t="shared" si="1"/>
        <v>5614667.1582013974</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97460.381207595434</v>
      </c>
      <c r="N56" s="272">
        <f t="shared" si="1"/>
        <v>5847622.8724557264</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59901.22007400341</v>
      </c>
      <c r="N57" s="272">
        <f t="shared" si="1"/>
        <v>718814.64088804089</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41541890.80044467</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8">
        <f>VLOOKUP(A68,TRANSPORTE!A5:D117,4,FALSE)</f>
        <v>1182677.8532799601</v>
      </c>
      <c r="M68" s="829"/>
      <c r="N68" s="287">
        <f>K68*L68</f>
        <v>1182677.8532799601</v>
      </c>
    </row>
    <row r="69" spans="1:15">
      <c r="A69" t="s">
        <v>1399</v>
      </c>
      <c r="B69" s="46" t="str">
        <f>VLOOKUP(A69,TRANSPORTE!A5:D117,3,FALSE)</f>
        <v>Pasajes aéreos</v>
      </c>
      <c r="C69" s="47"/>
      <c r="D69" s="47"/>
      <c r="E69" s="47"/>
      <c r="F69" s="47"/>
      <c r="G69" s="47"/>
      <c r="H69" s="311" t="s">
        <v>945</v>
      </c>
      <c r="I69" s="279">
        <v>3</v>
      </c>
      <c r="J69" s="286">
        <v>1</v>
      </c>
      <c r="K69" s="279">
        <f>I69*J69</f>
        <v>3</v>
      </c>
      <c r="L69" s="828">
        <f>VLOOKUP(A69,TRANSPORTE!A5:D117,4,FALSE)</f>
        <v>401315.51725771517</v>
      </c>
      <c r="M69" s="829"/>
      <c r="N69" s="287">
        <f>K69*L69</f>
        <v>1203946.5517731456</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2386624.4050531057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853"/>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1"/>
      <c r="C85" s="812" t="e">
        <f>VLOOKUP(B85,'MANO DE OBRA'!B12:E73,3,FALSE)</f>
        <v>#N/A</v>
      </c>
      <c r="D85" s="812" t="e">
        <f>VLOOKUP(C85,'MANO DE OBRA'!C12:F73,3,FALSE)</f>
        <v>#N/A</v>
      </c>
      <c r="E85" s="812" t="e">
        <f>VLOOKUP(D85,'MANO DE OBRA'!D12:G73,3,FALSE)</f>
        <v>#N/A</v>
      </c>
      <c r="F85" s="812" t="e">
        <f>VLOOKUP(E85,'MANO DE OBRA'!E12:H73,3,FALSE)</f>
        <v>#N/A</v>
      </c>
      <c r="G85" s="812" t="e">
        <f>VLOOKUP(F85,'MANO DE OBRA'!F12:I73,3,FALSE)</f>
        <v>#N/A</v>
      </c>
      <c r="H85" s="812" t="e">
        <f>VLOOKUP(G85,'MANO DE OBRA'!G12:J73,3,FALSE)</f>
        <v>#N/A</v>
      </c>
      <c r="I85" s="470"/>
      <c r="J85" s="471"/>
      <c r="K85" s="472"/>
      <c r="L85" s="979"/>
      <c r="M85" s="979"/>
      <c r="N85" s="473"/>
    </row>
    <row r="86" spans="1:14" ht="15.75" thickBot="1">
      <c r="B86" s="830" t="s">
        <v>953</v>
      </c>
      <c r="C86" s="831"/>
      <c r="D86" s="831"/>
      <c r="E86" s="831"/>
      <c r="F86" s="831"/>
      <c r="G86" s="831"/>
      <c r="H86" s="831"/>
      <c r="I86" s="831"/>
      <c r="J86" s="831"/>
      <c r="K86" s="831"/>
      <c r="L86" s="831"/>
      <c r="M86" s="832"/>
      <c r="N86" s="460">
        <f>SUM(N79:N85)</f>
        <v>691395.67913614796</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63128606.875787005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5" t="s">
        <v>969</v>
      </c>
      <c r="C92" s="816"/>
      <c r="D92" s="816"/>
      <c r="E92" s="816"/>
      <c r="F92" s="816"/>
      <c r="G92" s="816"/>
      <c r="H92" s="816"/>
      <c r="I92" s="314"/>
      <c r="J92" s="334"/>
      <c r="K92" s="302" t="s">
        <v>970</v>
      </c>
      <c r="L92" s="854" t="s">
        <v>971</v>
      </c>
      <c r="M92" s="855"/>
      <c r="N92" s="303"/>
    </row>
    <row r="93" spans="1:14">
      <c r="B93" s="856" t="s">
        <v>972</v>
      </c>
      <c r="C93" s="857"/>
      <c r="D93" s="857"/>
      <c r="E93" s="857"/>
      <c r="F93" s="857"/>
      <c r="G93" s="857"/>
      <c r="H93" s="857"/>
      <c r="I93" s="87"/>
      <c r="J93" s="88"/>
      <c r="K93" s="304">
        <v>0.2</v>
      </c>
      <c r="L93" s="858">
        <f>N88*K93</f>
        <v>12625721.375157401</v>
      </c>
      <c r="M93" s="859"/>
      <c r="N93" s="51"/>
    </row>
    <row r="94" spans="1:14">
      <c r="B94" s="89" t="s">
        <v>973</v>
      </c>
      <c r="C94" s="90"/>
      <c r="D94" s="90"/>
      <c r="E94" s="90"/>
      <c r="F94" s="90"/>
      <c r="G94" s="90"/>
      <c r="H94" s="90"/>
      <c r="I94" s="87"/>
      <c r="J94" s="88"/>
      <c r="K94" s="304">
        <v>0.05</v>
      </c>
      <c r="L94" s="858">
        <f>N88*K94</f>
        <v>3156430.3437893502</v>
      </c>
      <c r="M94" s="859"/>
      <c r="N94" s="51"/>
    </row>
    <row r="95" spans="1:14" ht="15.75" thickBot="1">
      <c r="B95" s="91" t="s">
        <v>974</v>
      </c>
      <c r="C95" s="92"/>
      <c r="D95" s="92"/>
      <c r="E95" s="92"/>
      <c r="F95" s="92"/>
      <c r="G95" s="92"/>
      <c r="H95" s="92"/>
      <c r="I95" s="93"/>
      <c r="J95" s="94"/>
      <c r="K95" s="305">
        <v>0.05</v>
      </c>
      <c r="L95" s="860">
        <f>N88*K95</f>
        <v>3156430.3437893502</v>
      </c>
      <c r="M95" s="861"/>
      <c r="N95" s="51"/>
    </row>
    <row r="96" spans="1:14" ht="15.75" thickBot="1">
      <c r="B96" s="824" t="s">
        <v>953</v>
      </c>
      <c r="C96" s="825"/>
      <c r="D96" s="825"/>
      <c r="E96" s="825"/>
      <c r="F96" s="825"/>
      <c r="G96" s="825"/>
      <c r="H96" s="825"/>
      <c r="I96" s="825"/>
      <c r="J96" s="825"/>
      <c r="K96" s="825"/>
      <c r="L96" s="825"/>
      <c r="M96" s="826"/>
      <c r="N96" s="52">
        <f>L93+L94+L95</f>
        <v>18938582.062736101</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82067188.938523114</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L3" sqref="L3:N4"/>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326</v>
      </c>
      <c r="B36" s="837" t="str">
        <f>VLOOKUP(A36,EQUIPOS!A6:D154,3,FALSE)</f>
        <v>Sensor de Impacto para prueba de integridad tipo</v>
      </c>
      <c r="C36" s="838"/>
      <c r="D36" s="838"/>
      <c r="E36" s="838"/>
      <c r="F36" s="838"/>
      <c r="G36" s="838"/>
      <c r="H36" s="839"/>
      <c r="I36" s="267"/>
      <c r="J36" s="268"/>
      <c r="K36" s="269">
        <f>VLOOKUP(A36,EQUIPOS!A6:D163,4,FALSE)</f>
        <v>125508.61370067128</v>
      </c>
      <c r="L36" s="270"/>
      <c r="M36" s="336">
        <v>1</v>
      </c>
      <c r="N36" s="272">
        <f>K36/M36</f>
        <v>125508.61370067128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125508.61370067128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525582.03125543543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105116.40625108709</v>
      </c>
      <c r="M84" s="859"/>
      <c r="N84" s="51"/>
    </row>
    <row r="85" spans="1:14">
      <c r="B85" s="89" t="s">
        <v>973</v>
      </c>
      <c r="C85" s="90"/>
      <c r="D85" s="90"/>
      <c r="E85" s="90"/>
      <c r="F85" s="90"/>
      <c r="G85" s="90"/>
      <c r="H85" s="90"/>
      <c r="I85" s="87"/>
      <c r="J85" s="88"/>
      <c r="K85" s="304">
        <v>0.05</v>
      </c>
      <c r="L85" s="858">
        <f>N79*K85</f>
        <v>26279.101562771772</v>
      </c>
      <c r="M85" s="859"/>
      <c r="N85" s="51"/>
    </row>
    <row r="86" spans="1:14" ht="15.75" thickBot="1">
      <c r="B86" s="91" t="s">
        <v>974</v>
      </c>
      <c r="C86" s="92"/>
      <c r="D86" s="92"/>
      <c r="E86" s="92"/>
      <c r="F86" s="92"/>
      <c r="G86" s="92"/>
      <c r="H86" s="92"/>
      <c r="I86" s="93"/>
      <c r="J86" s="94"/>
      <c r="K86" s="305">
        <v>0.05</v>
      </c>
      <c r="L86" s="860">
        <f>N79*K86</f>
        <v>26279.101562771772</v>
      </c>
      <c r="M86" s="861"/>
      <c r="N86" s="51"/>
    </row>
    <row r="87" spans="1:14" ht="15.75" thickBot="1">
      <c r="B87" s="824" t="s">
        <v>953</v>
      </c>
      <c r="C87" s="825"/>
      <c r="D87" s="825"/>
      <c r="E87" s="825"/>
      <c r="F87" s="825"/>
      <c r="G87" s="825"/>
      <c r="H87" s="825"/>
      <c r="I87" s="825"/>
      <c r="J87" s="825"/>
      <c r="K87" s="825"/>
      <c r="L87" s="825"/>
      <c r="M87" s="826"/>
      <c r="N87" s="52">
        <f>L84+L85+L86</f>
        <v>157674.60937663063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683256.64063206606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320</v>
      </c>
      <c r="B36" s="837" t="str">
        <f>VLOOKUP(A36,EQUIPOS!A6:D154,3,FALSE)</f>
        <v>Retroexcavadora sobre llantas, motor 62HP, Profundidad de excavación de 5.41 metros.</v>
      </c>
      <c r="C36" s="838"/>
      <c r="D36" s="838"/>
      <c r="E36" s="838"/>
      <c r="F36" s="838"/>
      <c r="G36" s="838"/>
      <c r="H36" s="839"/>
      <c r="I36" s="267"/>
      <c r="J36" s="268"/>
      <c r="K36" s="269">
        <f>VLOOKUP(A36,EQUIPOS!A6:D163,4,FALSE)</f>
        <v>119943.13429163491</v>
      </c>
      <c r="L36" s="270"/>
      <c r="M36" s="336">
        <v>10</v>
      </c>
      <c r="N36" s="272">
        <f>K36/M36</f>
        <v>11994.313429163491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336.34905451801001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12330.662483681501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0</v>
      </c>
      <c r="N48" s="272">
        <f>K48*M48</f>
        <v>0</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27751.875533658993</v>
      </c>
      <c r="N49" s="272">
        <f>K49*M49</f>
        <v>37002.500711545319</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5676.5199955211583</v>
      </c>
      <c r="N50" s="272">
        <f>K50*M50</f>
        <v>8514.7799932817379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45517.280704827055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3363.4905451800996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61211.43373368866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12242.286746737733</v>
      </c>
      <c r="M84" s="859"/>
      <c r="N84" s="51"/>
    </row>
    <row r="85" spans="1:14">
      <c r="B85" s="89" t="s">
        <v>973</v>
      </c>
      <c r="C85" s="90"/>
      <c r="D85" s="90"/>
      <c r="E85" s="90"/>
      <c r="F85" s="90"/>
      <c r="G85" s="90"/>
      <c r="H85" s="90"/>
      <c r="I85" s="87"/>
      <c r="J85" s="88"/>
      <c r="K85" s="304">
        <v>0.05</v>
      </c>
      <c r="L85" s="858">
        <f>N79*K85</f>
        <v>3060.5716866844332</v>
      </c>
      <c r="M85" s="859"/>
      <c r="N85" s="51"/>
    </row>
    <row r="86" spans="1:14" ht="15.75" thickBot="1">
      <c r="B86" s="91" t="s">
        <v>974</v>
      </c>
      <c r="C86" s="92"/>
      <c r="D86" s="92"/>
      <c r="E86" s="92"/>
      <c r="F86" s="92"/>
      <c r="G86" s="92"/>
      <c r="H86" s="92"/>
      <c r="I86" s="93"/>
      <c r="J86" s="94"/>
      <c r="K86" s="305">
        <v>0.05</v>
      </c>
      <c r="L86" s="860">
        <f>N79*K86</f>
        <v>3060.5716866844332</v>
      </c>
      <c r="M86" s="861"/>
      <c r="N86" s="51"/>
    </row>
    <row r="87" spans="1:14" ht="15.75" thickBot="1">
      <c r="B87" s="824" t="s">
        <v>953</v>
      </c>
      <c r="C87" s="825"/>
      <c r="D87" s="825"/>
      <c r="E87" s="825"/>
      <c r="F87" s="825"/>
      <c r="G87" s="825"/>
      <c r="H87" s="825"/>
      <c r="I87" s="825"/>
      <c r="J87" s="825"/>
      <c r="K87" s="825"/>
      <c r="L87" s="825"/>
      <c r="M87" s="826"/>
      <c r="N87" s="52">
        <f>L84+L85+L86</f>
        <v>18363.430120106601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79574.863853795265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204</v>
      </c>
      <c r="B36" s="837" t="str">
        <f>VLOOKUP(A36,EQUIPOS!A6:D154,3,FALSE)</f>
        <v xml:space="preserve">Equipo de soldadura 250 AMP
</v>
      </c>
      <c r="C36" s="838"/>
      <c r="D36" s="838"/>
      <c r="E36" s="838"/>
      <c r="F36" s="838"/>
      <c r="G36" s="838"/>
      <c r="H36" s="839"/>
      <c r="I36" s="267"/>
      <c r="J36" s="268"/>
      <c r="K36" s="269">
        <f>VLOOKUP(A36,EQUIPOS!A6:D163,4,FALSE)</f>
        <v>14839.141143217976</v>
      </c>
      <c r="L36" s="270"/>
      <c r="M36" s="336">
        <v>10</v>
      </c>
      <c r="N36" s="272">
        <f>K36/M36</f>
        <v>1483.9141143217976</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119943.13429163491</v>
      </c>
      <c r="L37" s="335"/>
      <c r="M37" s="336">
        <v>10</v>
      </c>
      <c r="N37" s="272">
        <f>K37/M37</f>
        <v>11994.313429163491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13880.270652521309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8045.7118143801281</v>
      </c>
      <c r="N48" s="272">
        <f>K48*M48</f>
        <v>265.50848987454424</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0</v>
      </c>
      <c r="N49" s="272">
        <f>K49*M49</f>
        <v>0</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890.04388584508354</v>
      </c>
      <c r="N50" s="272">
        <f>K50*M50</f>
        <v>8900.4388584508361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9165.9473483253805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4020.4310903601995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27066.649091206888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5413.3298182413782</v>
      </c>
      <c r="M84" s="859"/>
      <c r="N84" s="51"/>
    </row>
    <row r="85" spans="1:14">
      <c r="B85" s="89" t="s">
        <v>973</v>
      </c>
      <c r="C85" s="90"/>
      <c r="D85" s="90"/>
      <c r="E85" s="90"/>
      <c r="F85" s="90"/>
      <c r="G85" s="90"/>
      <c r="H85" s="90"/>
      <c r="I85" s="87"/>
      <c r="J85" s="88"/>
      <c r="K85" s="304">
        <v>0.05</v>
      </c>
      <c r="L85" s="858">
        <f>N79*K85</f>
        <v>1353.3324545603446</v>
      </c>
      <c r="M85" s="859"/>
      <c r="N85" s="51"/>
    </row>
    <row r="86" spans="1:14" ht="15.75" thickBot="1">
      <c r="B86" s="91" t="s">
        <v>974</v>
      </c>
      <c r="C86" s="92"/>
      <c r="D86" s="92"/>
      <c r="E86" s="92"/>
      <c r="F86" s="92"/>
      <c r="G86" s="92"/>
      <c r="H86" s="92"/>
      <c r="I86" s="93"/>
      <c r="J86" s="94"/>
      <c r="K86" s="305">
        <v>0.05</v>
      </c>
      <c r="L86" s="860">
        <f>N79*K86</f>
        <v>1353.3324545603446</v>
      </c>
      <c r="M86" s="861"/>
      <c r="N86" s="51"/>
    </row>
    <row r="87" spans="1:14" ht="15.75" thickBot="1">
      <c r="B87" s="824" t="s">
        <v>953</v>
      </c>
      <c r="C87" s="825"/>
      <c r="D87" s="825"/>
      <c r="E87" s="825"/>
      <c r="F87" s="825"/>
      <c r="G87" s="825"/>
      <c r="H87" s="825"/>
      <c r="I87" s="825"/>
      <c r="J87" s="825"/>
      <c r="K87" s="825"/>
      <c r="L87" s="825"/>
      <c r="M87" s="826"/>
      <c r="N87" s="52">
        <f>L84+L85+L86</f>
        <v>8119.9947273620674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35186.643818568955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627543.06850335642</v>
      </c>
      <c r="L36" s="270"/>
      <c r="M36" s="336">
        <v>2</v>
      </c>
      <c r="N36" s="272">
        <f>K36/M36</f>
        <v>313771.53425167821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318488.29979685834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20057.037317508093</v>
      </c>
      <c r="N48" s="272">
        <f>K48*M48</f>
        <v>561597.04489022656</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435722.47187705006</v>
      </c>
      <c r="N49" s="272">
        <f>K49*M49</f>
        <v>152502.86515696751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24603.43823122606</v>
      </c>
      <c r="N50" s="272">
        <f>K50*M50</f>
        <v>73810.314693678185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787910.22474087228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1300.8769506995866</v>
      </c>
      <c r="M60" s="829"/>
      <c r="N60" s="287">
        <f>K60*L60</f>
        <v>455.30693274485526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455.30693274485526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1154021.4869222762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230804.29738445525</v>
      </c>
      <c r="M84" s="859"/>
      <c r="N84" s="51"/>
    </row>
    <row r="85" spans="1:14">
      <c r="B85" s="89" t="s">
        <v>973</v>
      </c>
      <c r="C85" s="90"/>
      <c r="D85" s="90"/>
      <c r="E85" s="90"/>
      <c r="F85" s="90"/>
      <c r="G85" s="90"/>
      <c r="H85" s="90"/>
      <c r="I85" s="87"/>
      <c r="J85" s="88"/>
      <c r="K85" s="304">
        <v>0.05</v>
      </c>
      <c r="L85" s="858">
        <f>N79*K85</f>
        <v>57701.074346113812</v>
      </c>
      <c r="M85" s="859"/>
      <c r="N85" s="51"/>
    </row>
    <row r="86" spans="1:14" ht="15.75" thickBot="1">
      <c r="B86" s="91" t="s">
        <v>974</v>
      </c>
      <c r="C86" s="92"/>
      <c r="D86" s="92"/>
      <c r="E86" s="92"/>
      <c r="F86" s="92"/>
      <c r="G86" s="92"/>
      <c r="H86" s="92"/>
      <c r="I86" s="93"/>
      <c r="J86" s="94"/>
      <c r="K86" s="305">
        <v>0.05</v>
      </c>
      <c r="L86" s="860">
        <f>N79*K86</f>
        <v>57701.074346113812</v>
      </c>
      <c r="M86" s="861"/>
      <c r="N86" s="51"/>
    </row>
    <row r="87" spans="1:14" ht="15.75" thickBot="1">
      <c r="B87" s="824" t="s">
        <v>953</v>
      </c>
      <c r="C87" s="825"/>
      <c r="D87" s="825"/>
      <c r="E87" s="825"/>
      <c r="F87" s="825"/>
      <c r="G87" s="825"/>
      <c r="H87" s="825"/>
      <c r="I87" s="825"/>
      <c r="J87" s="825"/>
      <c r="K87" s="825"/>
      <c r="L87" s="825"/>
      <c r="M87" s="826"/>
      <c r="N87" s="52">
        <f>L84+L85+L86</f>
        <v>346206.44607668289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1500227.932998959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627543.06850335642</v>
      </c>
      <c r="L36" s="270"/>
      <c r="M36" s="336">
        <v>2</v>
      </c>
      <c r="N36" s="272">
        <f>K36/M36</f>
        <v>313771.53425167821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318488.29979685834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20057.037317508093</v>
      </c>
      <c r="N48" s="272">
        <f>K48*M48</f>
        <v>561597.04489022656</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465612.47412455897</v>
      </c>
      <c r="N49" s="272">
        <f>K49*M49</f>
        <v>162964.36594359562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24603.43823122606</v>
      </c>
      <c r="N50" s="272">
        <f>K50*M50</f>
        <v>49206.876462452121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773768.28729627433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1300.8769506995866</v>
      </c>
      <c r="M60" s="829"/>
      <c r="N60" s="287">
        <f>K60*L60</f>
        <v>455.30693274485526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455.30693274485526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1139879.5494776783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227975.90989553567</v>
      </c>
      <c r="M84" s="859"/>
      <c r="N84" s="51"/>
    </row>
    <row r="85" spans="1:14">
      <c r="B85" s="89" t="s">
        <v>973</v>
      </c>
      <c r="C85" s="90"/>
      <c r="D85" s="90"/>
      <c r="E85" s="90"/>
      <c r="F85" s="90"/>
      <c r="G85" s="90"/>
      <c r="H85" s="90"/>
      <c r="I85" s="87"/>
      <c r="J85" s="88"/>
      <c r="K85" s="304">
        <v>0.05</v>
      </c>
      <c r="L85" s="858">
        <f>N79*K85</f>
        <v>56993.977473883919</v>
      </c>
      <c r="M85" s="859"/>
      <c r="N85" s="51"/>
    </row>
    <row r="86" spans="1:14" ht="15.75" thickBot="1">
      <c r="B86" s="91" t="s">
        <v>974</v>
      </c>
      <c r="C86" s="92"/>
      <c r="D86" s="92"/>
      <c r="E86" s="92"/>
      <c r="F86" s="92"/>
      <c r="G86" s="92"/>
      <c r="H86" s="92"/>
      <c r="I86" s="93"/>
      <c r="J86" s="94"/>
      <c r="K86" s="305">
        <v>0.05</v>
      </c>
      <c r="L86" s="860">
        <f>N79*K86</f>
        <v>56993.977473883919</v>
      </c>
      <c r="M86" s="861"/>
      <c r="N86" s="51"/>
    </row>
    <row r="87" spans="1:14" ht="15.75" thickBot="1">
      <c r="B87" s="824" t="s">
        <v>953</v>
      </c>
      <c r="C87" s="825"/>
      <c r="D87" s="825"/>
      <c r="E87" s="825"/>
      <c r="F87" s="825"/>
      <c r="G87" s="825"/>
      <c r="H87" s="825"/>
      <c r="I87" s="825"/>
      <c r="J87" s="825"/>
      <c r="K87" s="825"/>
      <c r="L87" s="825"/>
      <c r="M87" s="826"/>
      <c r="N87" s="52">
        <f>L84+L85+L86</f>
        <v>341963.86484330345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1481843.4143209816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195</v>
      </c>
      <c r="B36" s="837" t="str">
        <f>VLOOKUP(A36,EQUIPOS!A6:D154,3,FALSE)</f>
        <v xml:space="preserve">Equipo de oxicorte, Capacidad de corte: hasta 6´´ (152mm) </v>
      </c>
      <c r="C36" s="838"/>
      <c r="D36" s="838"/>
      <c r="E36" s="838"/>
      <c r="F36" s="838"/>
      <c r="G36" s="838"/>
      <c r="H36" s="839"/>
      <c r="I36" s="267"/>
      <c r="J36" s="268"/>
      <c r="K36" s="269">
        <f>VLOOKUP(A36,EQUIPOS!A6:D163,4,FALSE)</f>
        <v>11627.876622451015</v>
      </c>
      <c r="L36" s="270"/>
      <c r="M36" s="336">
        <v>1.1299999999999999</v>
      </c>
      <c r="N36" s="272">
        <f>K36/M36</f>
        <v>10290.156303053996</v>
      </c>
    </row>
    <row r="37" spans="1:14">
      <c r="A37" s="113" t="s">
        <v>332</v>
      </c>
      <c r="B37" s="837" t="str">
        <f>VLOOKUP(A37,EQUIPOS!A7:D154,3,FALSE)</f>
        <v xml:space="preserve">Taladro de 1/2´´, pulidora, lijadora y circular
</v>
      </c>
      <c r="C37" s="838"/>
      <c r="D37" s="838"/>
      <c r="E37" s="838"/>
      <c r="F37" s="838"/>
      <c r="G37" s="838"/>
      <c r="H37" s="839"/>
      <c r="I37" s="421"/>
      <c r="J37" s="422"/>
      <c r="K37" s="269">
        <f>VLOOKUP(A37,EQUIPOS!A7:D164,4,FALSE)</f>
        <v>1711.9619841160302</v>
      </c>
      <c r="L37" s="335"/>
      <c r="M37" s="336">
        <v>0.53</v>
      </c>
      <c r="N37" s="272">
        <f>K37/M37</f>
        <v>3230.1169511623211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2680.2873935734665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16200.560647789784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66355.179618233204</v>
      </c>
      <c r="N48" s="272">
        <f>K48*M48</f>
        <v>1327.1035923646641</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11925.462175464618</v>
      </c>
      <c r="N49" s="272">
        <f>K49*M49</f>
        <v>5962.7310877323089</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103529.49029205783</v>
      </c>
      <c r="N50" s="272">
        <f>K50*M50</f>
        <v>8282.3592233646268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15572.193903461601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26802.873935734664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58575.628486986046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11715.12569739721</v>
      </c>
      <c r="M84" s="859"/>
      <c r="N84" s="51"/>
    </row>
    <row r="85" spans="1:14">
      <c r="B85" s="89" t="s">
        <v>973</v>
      </c>
      <c r="C85" s="90"/>
      <c r="D85" s="90"/>
      <c r="E85" s="90"/>
      <c r="F85" s="90"/>
      <c r="G85" s="90"/>
      <c r="H85" s="90"/>
      <c r="I85" s="87"/>
      <c r="J85" s="88"/>
      <c r="K85" s="304">
        <v>0.05</v>
      </c>
      <c r="L85" s="858">
        <f>N79*K85</f>
        <v>2928.7814243493026</v>
      </c>
      <c r="M85" s="859"/>
      <c r="N85" s="51"/>
    </row>
    <row r="86" spans="1:14" ht="15.75" thickBot="1">
      <c r="B86" s="91" t="s">
        <v>974</v>
      </c>
      <c r="C86" s="92"/>
      <c r="D86" s="92"/>
      <c r="E86" s="92"/>
      <c r="F86" s="92"/>
      <c r="G86" s="92"/>
      <c r="H86" s="92"/>
      <c r="I86" s="93"/>
      <c r="J86" s="94"/>
      <c r="K86" s="305">
        <v>0.05</v>
      </c>
      <c r="L86" s="860">
        <f>N79*K86</f>
        <v>2928.7814243493026</v>
      </c>
      <c r="M86" s="861"/>
      <c r="N86" s="51"/>
    </row>
    <row r="87" spans="1:14" ht="15.75" thickBot="1">
      <c r="B87" s="824" t="s">
        <v>953</v>
      </c>
      <c r="C87" s="825"/>
      <c r="D87" s="825"/>
      <c r="E87" s="825"/>
      <c r="F87" s="825"/>
      <c r="G87" s="825"/>
      <c r="H87" s="825"/>
      <c r="I87" s="825"/>
      <c r="J87" s="825"/>
      <c r="K87" s="825"/>
      <c r="L87" s="825"/>
      <c r="M87" s="826"/>
      <c r="N87" s="52">
        <f>L84+L85+L86</f>
        <v>17572.688546095815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76148.317033081868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16101.542094023467</v>
      </c>
      <c r="L36" s="270"/>
      <c r="M36" s="336">
        <v>12</v>
      </c>
      <c r="N36" s="272">
        <f t="shared" ref="N36:N42" si="0">K36/M36</f>
        <v>1341.7951745019557</v>
      </c>
    </row>
    <row r="37" spans="1:14">
      <c r="A37" s="113" t="s">
        <v>288</v>
      </c>
      <c r="B37" s="837" t="str">
        <f>VLOOKUP(A37,EQUIPOS!A7:D154,3,FALSE)</f>
        <v xml:space="preserve">Planta eléctrica </v>
      </c>
      <c r="C37" s="838"/>
      <c r="D37" s="838"/>
      <c r="E37" s="838"/>
      <c r="F37" s="838"/>
      <c r="G37" s="838"/>
      <c r="H37" s="839"/>
      <c r="I37" s="267"/>
      <c r="J37" s="268"/>
      <c r="K37" s="269">
        <f>VLOOKUP(A37,EQUIPOS!A7:D164,4,FALSE)</f>
        <v>7892.5107627573516</v>
      </c>
      <c r="L37" s="270"/>
      <c r="M37" s="336">
        <v>1.3</v>
      </c>
      <c r="N37" s="272">
        <f t="shared" si="0"/>
        <v>6071.1621251979623</v>
      </c>
    </row>
    <row r="38" spans="1:14">
      <c r="A38" s="113" t="s">
        <v>125</v>
      </c>
      <c r="B38" s="837" t="str">
        <f>VLOOKUP(A38,EQUIPOS!A8:D154,3,FALSE)</f>
        <v>Bomba para gato de tensionamiento</v>
      </c>
      <c r="C38" s="838"/>
      <c r="D38" s="838"/>
      <c r="E38" s="838"/>
      <c r="F38" s="838"/>
      <c r="G38" s="838"/>
      <c r="H38" s="839"/>
      <c r="I38" s="267"/>
      <c r="J38" s="268"/>
      <c r="K38" s="269">
        <f>VLOOKUP(A38,EQUIPOS!A8:D165,4,FALSE)</f>
        <v>46508.300568485487</v>
      </c>
      <c r="L38" s="270"/>
      <c r="M38" s="336">
        <v>12</v>
      </c>
      <c r="N38" s="272">
        <f t="shared" si="0"/>
        <v>3875.6917140404571</v>
      </c>
    </row>
    <row r="39" spans="1:14">
      <c r="A39" s="113" t="s">
        <v>180</v>
      </c>
      <c r="B39" s="837" t="str">
        <f>VLOOKUP(A39,EQUIPOS!A9:D154,3,FALSE)</f>
        <v>Compresor 120 HP, con martillo.</v>
      </c>
      <c r="C39" s="838"/>
      <c r="D39" s="838"/>
      <c r="E39" s="838"/>
      <c r="F39" s="838"/>
      <c r="G39" s="838"/>
      <c r="H39" s="839"/>
      <c r="I39" s="267"/>
      <c r="J39" s="268"/>
      <c r="K39" s="269">
        <f>VLOOKUP(A39,EQUIPOS!A9:D166,4,FALSE)</f>
        <v>110152.25058472411</v>
      </c>
      <c r="L39" s="270"/>
      <c r="M39" s="336">
        <v>1.3</v>
      </c>
      <c r="N39" s="272">
        <f t="shared" si="0"/>
        <v>84732.500449787782</v>
      </c>
    </row>
    <row r="40" spans="1:14">
      <c r="A40" s="113" t="s">
        <v>197</v>
      </c>
      <c r="B40" s="837" t="str">
        <f>VLOOKUP(A40,EQUIPOS!A10:D154,3,FALSE)</f>
        <v>Equipo de perforación (TRACKDRILL), potencia 40 HP, 2100 golpes / minuto</v>
      </c>
      <c r="C40" s="838"/>
      <c r="D40" s="838"/>
      <c r="E40" s="838"/>
      <c r="F40" s="838"/>
      <c r="G40" s="838"/>
      <c r="H40" s="839"/>
      <c r="I40" s="267"/>
      <c r="J40" s="268"/>
      <c r="K40" s="269">
        <f>VLOOKUP(A40,EQUIPOS!A10:D167,4,FALSE)</f>
        <v>96631.811743877668</v>
      </c>
      <c r="L40" s="270"/>
      <c r="M40" s="336">
        <v>1.3</v>
      </c>
      <c r="N40" s="272">
        <f t="shared" si="0"/>
        <v>74332.162879905896</v>
      </c>
    </row>
    <row r="41" spans="1:14">
      <c r="A41" s="113" t="s">
        <v>195</v>
      </c>
      <c r="B41" s="837" t="str">
        <f>VLOOKUP(A41,EQUIPOS!A11:D155,3,FALSE)</f>
        <v xml:space="preserve">Equipo de oxicorte, Capacidad de corte: hasta 6´´ (152mm) </v>
      </c>
      <c r="C41" s="838"/>
      <c r="D41" s="838"/>
      <c r="E41" s="838"/>
      <c r="F41" s="838"/>
      <c r="G41" s="838"/>
      <c r="H41" s="839"/>
      <c r="I41" s="267"/>
      <c r="J41" s="268"/>
      <c r="K41" s="269">
        <f>VLOOKUP(A41,EQUIPOS!A11:D168,4,FALSE)</f>
        <v>11627.876622451015</v>
      </c>
      <c r="L41" s="270"/>
      <c r="M41" s="336">
        <v>15</v>
      </c>
      <c r="N41" s="272">
        <f t="shared" si="0"/>
        <v>775.19177483006763</v>
      </c>
    </row>
    <row r="42" spans="1:14">
      <c r="A42" s="113" t="s">
        <v>240</v>
      </c>
      <c r="B42" s="837" t="str">
        <f>VLOOKUP(A42,EQUIPOS!A12:D156,3,FALSE)</f>
        <v>Gato para tensionamiento, fuerza Max 200 ton, área de tensión 314 cm2.</v>
      </c>
      <c r="C42" s="838"/>
      <c r="D42" s="838"/>
      <c r="E42" s="838"/>
      <c r="F42" s="838"/>
      <c r="G42" s="838"/>
      <c r="H42" s="839"/>
      <c r="I42" s="267"/>
      <c r="J42" s="268"/>
      <c r="K42" s="269">
        <f>VLOOKUP(A42,EQUIPOS!A12:D169,4,FALSE)</f>
        <v>146868.59880585928</v>
      </c>
      <c r="L42" s="270"/>
      <c r="M42" s="336">
        <v>12</v>
      </c>
      <c r="N42" s="272">
        <f t="shared" si="0"/>
        <v>12239.049900488273</v>
      </c>
    </row>
    <row r="43" spans="1:14">
      <c r="A43" s="113"/>
      <c r="B43" s="837"/>
      <c r="C43" s="838"/>
      <c r="D43" s="838"/>
      <c r="E43" s="838"/>
      <c r="F43" s="838"/>
      <c r="G43" s="838"/>
      <c r="H43" s="839"/>
      <c r="I43" s="421"/>
      <c r="J43" s="422"/>
      <c r="K43" s="269"/>
      <c r="L43" s="335"/>
      <c r="M43" s="336"/>
      <c r="N43" s="272"/>
    </row>
    <row r="44" spans="1:14">
      <c r="A44" s="113"/>
      <c r="B44" s="837"/>
      <c r="C44" s="838"/>
      <c r="D44" s="838"/>
      <c r="E44" s="838"/>
      <c r="F44" s="838"/>
      <c r="G44" s="838"/>
      <c r="H44" s="839"/>
      <c r="I44" s="328"/>
      <c r="J44" s="330"/>
      <c r="K44" s="269"/>
      <c r="L44" s="423"/>
      <c r="M44" s="424"/>
      <c r="N44" s="272"/>
    </row>
    <row r="45" spans="1:14">
      <c r="B45" s="837"/>
      <c r="C45" s="838"/>
      <c r="D45" s="838"/>
      <c r="E45" s="838"/>
      <c r="F45" s="838"/>
      <c r="G45" s="838"/>
      <c r="H45" s="839"/>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187501.17408826028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5676.5199955211583</v>
      </c>
      <c r="N54" s="272">
        <f>K54*M54</f>
        <v>1135.3039991042317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5804.2836074321685</v>
      </c>
      <c r="N55" s="272">
        <f t="shared" ref="N55:N67" si="1">K55*M55</f>
        <v>32097.688349099892</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44521.725455067906</v>
      </c>
      <c r="N56" s="272">
        <f t="shared" si="1"/>
        <v>356.17380364054327</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43387.956168532226</v>
      </c>
      <c r="N57" s="272">
        <f t="shared" si="1"/>
        <v>954.53503570770897</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521.14269706780374</v>
      </c>
      <c r="N58" s="272">
        <f t="shared" si="1"/>
        <v>156.34280912034112</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1201.3710595563055</v>
      </c>
      <c r="N59" s="272">
        <f t="shared" si="1"/>
        <v>120.13710595563055</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20495.189091904904</v>
      </c>
      <c r="N60" s="272">
        <f t="shared" si="1"/>
        <v>10247.594545952452</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76614.394309885232</v>
      </c>
      <c r="N61" s="272">
        <f t="shared" si="1"/>
        <v>7661.4394309885238</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1273.0947481173555</v>
      </c>
      <c r="N62" s="272">
        <f t="shared" si="1"/>
        <v>12730.947481173554</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19815.009801480293</v>
      </c>
      <c r="N63" s="272">
        <f t="shared" si="1"/>
        <v>19815.009801480293</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10049.825484507541</v>
      </c>
      <c r="N64" s="272">
        <f t="shared" si="1"/>
        <v>5024.9127422537704</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5300.2054113176082</v>
      </c>
      <c r="N65" s="272">
        <f t="shared" si="1"/>
        <v>2915.1129762246846</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5676.5199955211583</v>
      </c>
      <c r="N66" s="272">
        <f t="shared" si="1"/>
        <v>283.82599977605793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4326.7343507722735</v>
      </c>
      <c r="N67" s="272">
        <f t="shared" si="1"/>
        <v>4326.7343507722735</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97825.758431249968</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7" t="s">
        <v>961</v>
      </c>
      <c r="M73" s="800"/>
      <c r="N73" s="76" t="s">
        <v>951</v>
      </c>
    </row>
    <row r="74" spans="1:14">
      <c r="B74" s="46"/>
      <c r="C74" s="317"/>
      <c r="D74" s="317"/>
      <c r="E74" s="317"/>
      <c r="F74" s="317"/>
      <c r="G74" s="317"/>
      <c r="H74" s="311"/>
      <c r="I74" s="279"/>
      <c r="J74" s="286"/>
      <c r="K74" s="279"/>
      <c r="L74" s="828"/>
      <c r="M74" s="829"/>
      <c r="N74" s="287"/>
    </row>
    <row r="75" spans="1:14">
      <c r="B75" s="46"/>
      <c r="C75" s="47"/>
      <c r="D75" s="47"/>
      <c r="E75" s="47"/>
      <c r="F75" s="47"/>
      <c r="G75" s="47"/>
      <c r="H75" s="311"/>
      <c r="I75" s="279"/>
      <c r="J75" s="286"/>
      <c r="K75" s="279"/>
      <c r="L75" s="828"/>
      <c r="M75" s="829"/>
      <c r="N75" s="287"/>
    </row>
    <row r="76" spans="1:14">
      <c r="B76" s="46"/>
      <c r="C76" s="47"/>
      <c r="D76" s="47"/>
      <c r="E76" s="47"/>
      <c r="F76" s="47"/>
      <c r="G76" s="47"/>
      <c r="H76" s="311"/>
      <c r="I76" s="279"/>
      <c r="J76" s="286"/>
      <c r="K76" s="279"/>
      <c r="L76" s="828"/>
      <c r="M76" s="829"/>
      <c r="N76" s="287"/>
    </row>
    <row r="77" spans="1:14">
      <c r="B77" s="46"/>
      <c r="C77" s="47"/>
      <c r="D77" s="47"/>
      <c r="E77" s="47"/>
      <c r="F77" s="47"/>
      <c r="G77" s="47"/>
      <c r="H77" s="311"/>
      <c r="I77" s="279"/>
      <c r="J77" s="286"/>
      <c r="K77" s="279"/>
      <c r="L77" s="828"/>
      <c r="M77" s="829"/>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3"/>
      <c r="M79" s="814"/>
      <c r="N79" s="127"/>
    </row>
    <row r="80" spans="1:14" ht="15.75" thickBot="1">
      <c r="B80" s="830" t="s">
        <v>953</v>
      </c>
      <c r="C80" s="831"/>
      <c r="D80" s="831"/>
      <c r="E80" s="831"/>
      <c r="F80" s="831"/>
      <c r="G80" s="831"/>
      <c r="H80" s="831"/>
      <c r="I80" s="831"/>
      <c r="J80" s="831"/>
      <c r="K80" s="831"/>
      <c r="L80" s="831"/>
      <c r="M80" s="832"/>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0" t="s">
        <v>963</v>
      </c>
      <c r="C84" s="851"/>
      <c r="D84" s="851"/>
      <c r="E84" s="851"/>
      <c r="F84" s="851"/>
      <c r="G84" s="851"/>
      <c r="H84" s="851"/>
      <c r="I84" s="73" t="s">
        <v>964</v>
      </c>
      <c r="J84" s="75" t="s">
        <v>1410</v>
      </c>
      <c r="K84" s="74" t="s">
        <v>966</v>
      </c>
      <c r="L84" s="852" t="s">
        <v>950</v>
      </c>
      <c r="M84" s="853"/>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1"/>
      <c r="C90" s="812"/>
      <c r="D90" s="812"/>
      <c r="E90" s="812"/>
      <c r="F90" s="812"/>
      <c r="G90" s="812"/>
      <c r="H90" s="812"/>
      <c r="I90" s="126"/>
      <c r="J90" s="126"/>
      <c r="K90" s="126"/>
      <c r="L90" s="912"/>
      <c r="M90" s="912"/>
      <c r="N90" s="45"/>
    </row>
    <row r="91" spans="1:15" ht="15.75" thickBot="1">
      <c r="B91" s="830" t="s">
        <v>953</v>
      </c>
      <c r="C91" s="831"/>
      <c r="D91" s="831"/>
      <c r="E91" s="831"/>
      <c r="F91" s="831"/>
      <c r="G91" s="831"/>
      <c r="H91" s="831"/>
      <c r="I91" s="831"/>
      <c r="J91" s="831"/>
      <c r="K91" s="831"/>
      <c r="L91" s="831"/>
      <c r="M91" s="832"/>
      <c r="N91" s="301">
        <f>SUM(N85:N90)</f>
        <v>41336.200695078456</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326663.13321458874</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5" t="s">
        <v>969</v>
      </c>
      <c r="C97" s="816"/>
      <c r="D97" s="816"/>
      <c r="E97" s="816"/>
      <c r="F97" s="816"/>
      <c r="G97" s="816"/>
      <c r="H97" s="816"/>
      <c r="I97" s="314"/>
      <c r="J97" s="334"/>
      <c r="K97" s="302" t="s">
        <v>970</v>
      </c>
      <c r="L97" s="854" t="s">
        <v>971</v>
      </c>
      <c r="M97" s="855"/>
      <c r="N97" s="303"/>
    </row>
    <row r="98" spans="1:14">
      <c r="B98" s="856" t="s">
        <v>972</v>
      </c>
      <c r="C98" s="857"/>
      <c r="D98" s="857"/>
      <c r="E98" s="857"/>
      <c r="F98" s="857"/>
      <c r="G98" s="857"/>
      <c r="H98" s="857"/>
      <c r="I98" s="87"/>
      <c r="J98" s="88"/>
      <c r="K98" s="304">
        <v>0.2</v>
      </c>
      <c r="L98" s="858">
        <f>N93*K98</f>
        <v>65332.626642917749</v>
      </c>
      <c r="M98" s="859"/>
      <c r="N98" s="51"/>
    </row>
    <row r="99" spans="1:14">
      <c r="B99" s="89" t="s">
        <v>973</v>
      </c>
      <c r="C99" s="90"/>
      <c r="D99" s="90"/>
      <c r="E99" s="90"/>
      <c r="F99" s="90"/>
      <c r="G99" s="90"/>
      <c r="H99" s="90"/>
      <c r="I99" s="87"/>
      <c r="J99" s="88"/>
      <c r="K99" s="304">
        <v>0.05</v>
      </c>
      <c r="L99" s="858">
        <f>N93*K99</f>
        <v>16333.156660729437</v>
      </c>
      <c r="M99" s="859"/>
      <c r="N99" s="51"/>
    </row>
    <row r="100" spans="1:14" ht="15.75" thickBot="1">
      <c r="B100" s="91" t="s">
        <v>974</v>
      </c>
      <c r="C100" s="92"/>
      <c r="D100" s="92"/>
      <c r="E100" s="92"/>
      <c r="F100" s="92"/>
      <c r="G100" s="92"/>
      <c r="H100" s="92"/>
      <c r="I100" s="93"/>
      <c r="J100" s="94"/>
      <c r="K100" s="305">
        <v>0.05</v>
      </c>
      <c r="L100" s="860">
        <f>N93*K100</f>
        <v>16333.156660729437</v>
      </c>
      <c r="M100" s="861"/>
      <c r="N100" s="51"/>
    </row>
    <row r="101" spans="1:14" ht="15.75" thickBot="1">
      <c r="B101" s="824" t="s">
        <v>953</v>
      </c>
      <c r="C101" s="825"/>
      <c r="D101" s="825"/>
      <c r="E101" s="825"/>
      <c r="F101" s="825"/>
      <c r="G101" s="825"/>
      <c r="H101" s="825"/>
      <c r="I101" s="825"/>
      <c r="J101" s="825"/>
      <c r="K101" s="825"/>
      <c r="L101" s="825"/>
      <c r="M101" s="826"/>
      <c r="N101" s="52">
        <f>L98+L99+L100</f>
        <v>97998.939964376623</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424662.07317896537</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224</v>
      </c>
      <c r="B36" s="837" t="str">
        <f>VLOOKUP(A36,EQUIPOS!A6:D154,3,FALSE)</f>
        <v>Equipo de Medición (Deformimetros Eléctricos, Mecánicos, Celdas de Carga,  Etc.)</v>
      </c>
      <c r="C36" s="838"/>
      <c r="D36" s="838"/>
      <c r="E36" s="838"/>
      <c r="F36" s="838"/>
      <c r="G36" s="838"/>
      <c r="H36" s="839"/>
      <c r="I36" s="267"/>
      <c r="J36" s="268"/>
      <c r="K36" s="269">
        <f>VLOOKUP(A36,EQUIPOS!A6:D163,4,FALSE)</f>
        <v>170172.92662842496</v>
      </c>
      <c r="L36" s="270"/>
      <c r="M36" s="336">
        <v>3.3333333330000001</v>
      </c>
      <c r="N36" s="272">
        <f>K36/M36</f>
        <v>51051.877993632675</v>
      </c>
    </row>
    <row r="37" spans="1:14">
      <c r="A37" s="113" t="s">
        <v>125</v>
      </c>
      <c r="B37" s="837" t="str">
        <f>VLOOKUP(A37,EQUIPOS!A7:D154,3,FALSE)</f>
        <v>Bomba para gato de tensionamiento</v>
      </c>
      <c r="C37" s="838"/>
      <c r="D37" s="838"/>
      <c r="E37" s="838"/>
      <c r="F37" s="838"/>
      <c r="G37" s="838"/>
      <c r="H37" s="839"/>
      <c r="I37" s="421"/>
      <c r="J37" s="422"/>
      <c r="K37" s="269">
        <f>VLOOKUP(A37,EQUIPOS!A7:D164,4,FALSE)</f>
        <v>46508.300568485487</v>
      </c>
      <c r="L37" s="335"/>
      <c r="M37" s="336">
        <v>0.1</v>
      </c>
      <c r="N37" s="272">
        <f>K37/M37</f>
        <v>465083.00568485487</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146868.59880585928</v>
      </c>
      <c r="L38" s="423"/>
      <c r="M38" s="424">
        <v>0.1</v>
      </c>
      <c r="N38" s="272">
        <f>K38/M38</f>
        <v>1468685.9880585927</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1984820.8717370802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8">
        <f>VLOOKUP(A60,TRANSPORTE!A2:D117,4,FALSE)</f>
        <v>5727.3569686611318</v>
      </c>
      <c r="M60" s="829"/>
      <c r="N60" s="287">
        <f>K60*L60</f>
        <v>85910.354529916978</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85910.354529916978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2076832.2459031625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415366.44918063254</v>
      </c>
      <c r="M84" s="859"/>
      <c r="N84" s="51"/>
    </row>
    <row r="85" spans="1:14">
      <c r="B85" s="89" t="s">
        <v>973</v>
      </c>
      <c r="C85" s="90"/>
      <c r="D85" s="90"/>
      <c r="E85" s="90"/>
      <c r="F85" s="90"/>
      <c r="G85" s="90"/>
      <c r="H85" s="90"/>
      <c r="I85" s="87"/>
      <c r="J85" s="88"/>
      <c r="K85" s="304">
        <v>0.05</v>
      </c>
      <c r="L85" s="858">
        <f>N79*K85</f>
        <v>103841.61229515813</v>
      </c>
      <c r="M85" s="859"/>
      <c r="N85" s="51"/>
    </row>
    <row r="86" spans="1:14" ht="15.75" thickBot="1">
      <c r="B86" s="91" t="s">
        <v>974</v>
      </c>
      <c r="C86" s="92"/>
      <c r="D86" s="92"/>
      <c r="E86" s="92"/>
      <c r="F86" s="92"/>
      <c r="G86" s="92"/>
      <c r="H86" s="92"/>
      <c r="I86" s="93"/>
      <c r="J86" s="94"/>
      <c r="K86" s="305">
        <v>0.05</v>
      </c>
      <c r="L86" s="860">
        <f>N79*K86</f>
        <v>103841.61229515813</v>
      </c>
      <c r="M86" s="861"/>
      <c r="N86" s="51"/>
    </row>
    <row r="87" spans="1:14" ht="15.75" thickBot="1">
      <c r="B87" s="824" t="s">
        <v>953</v>
      </c>
      <c r="C87" s="825"/>
      <c r="D87" s="825"/>
      <c r="E87" s="825"/>
      <c r="F87" s="825"/>
      <c r="G87" s="825"/>
      <c r="H87" s="825"/>
      <c r="I87" s="825"/>
      <c r="J87" s="825"/>
      <c r="K87" s="825"/>
      <c r="L87" s="825"/>
      <c r="M87" s="826"/>
      <c r="N87" s="52">
        <f>L84+L85+L86</f>
        <v>623049.67377094878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2699881.9196741115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2325.3615964022979</v>
      </c>
      <c r="L36" s="270"/>
      <c r="M36" s="336">
        <v>2</v>
      </c>
      <c r="N36" s="272">
        <f>K36/M36</f>
        <v>1162.6807982011489</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7892.5107627573516</v>
      </c>
      <c r="L37" s="335"/>
      <c r="M37" s="336">
        <v>2</v>
      </c>
      <c r="N37" s="272">
        <f>K37/M37</f>
        <v>3946.2553813786758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1681.7452725900498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6790.6814521698743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56419.340758614613</v>
      </c>
      <c r="N48" s="272">
        <f>K48*M48</f>
        <v>259528.96748962719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6519.2526559206581</v>
      </c>
      <c r="N49" s="272">
        <f>K49*M49</f>
        <v>6519.2526559206581</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465612.47412455897</v>
      </c>
      <c r="N50" s="272">
        <f>K50*M50</f>
        <v>465612.47412455897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17271.226762841208</v>
      </c>
      <c r="N51" s="272">
        <f>K51*M51</f>
        <v>79447.643109069555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811108.33737917629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1300.8769506995866</v>
      </c>
      <c r="M60" s="829"/>
      <c r="N60" s="287">
        <f>K60*L60</f>
        <v>1300.8769506995866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1300.8769506995866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852834.80123384681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170566.96024676936</v>
      </c>
      <c r="M84" s="859"/>
      <c r="N84" s="51"/>
    </row>
    <row r="85" spans="1:14">
      <c r="B85" s="89" t="s">
        <v>973</v>
      </c>
      <c r="C85" s="90"/>
      <c r="D85" s="90"/>
      <c r="E85" s="90"/>
      <c r="F85" s="90"/>
      <c r="G85" s="90"/>
      <c r="H85" s="90"/>
      <c r="I85" s="87"/>
      <c r="J85" s="88"/>
      <c r="K85" s="304">
        <v>0.05</v>
      </c>
      <c r="L85" s="858">
        <f>N79*K85</f>
        <v>42641.740061692341</v>
      </c>
      <c r="M85" s="859"/>
      <c r="N85" s="51"/>
    </row>
    <row r="86" spans="1:14" ht="15.75" thickBot="1">
      <c r="B86" s="91" t="s">
        <v>974</v>
      </c>
      <c r="C86" s="92"/>
      <c r="D86" s="92"/>
      <c r="E86" s="92"/>
      <c r="F86" s="92"/>
      <c r="G86" s="92"/>
      <c r="H86" s="92"/>
      <c r="I86" s="93"/>
      <c r="J86" s="94"/>
      <c r="K86" s="305">
        <v>0.05</v>
      </c>
      <c r="L86" s="860">
        <f>N79*K86</f>
        <v>42641.740061692341</v>
      </c>
      <c r="M86" s="861"/>
      <c r="N86" s="51"/>
    </row>
    <row r="87" spans="1:14" ht="15.75" thickBot="1">
      <c r="B87" s="824" t="s">
        <v>953</v>
      </c>
      <c r="C87" s="825"/>
      <c r="D87" s="825"/>
      <c r="E87" s="825"/>
      <c r="F87" s="825"/>
      <c r="G87" s="825"/>
      <c r="H87" s="825"/>
      <c r="I87" s="825"/>
      <c r="J87" s="825"/>
      <c r="K87" s="825"/>
      <c r="L87" s="825"/>
      <c r="M87" s="826"/>
      <c r="N87" s="52">
        <f>L84+L85+L86</f>
        <v>255850.44037015404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1108685.2416040008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2325.3615964022979</v>
      </c>
      <c r="L36" s="270"/>
      <c r="M36" s="336">
        <v>2</v>
      </c>
      <c r="N36" s="272">
        <f>K36/M36</f>
        <v>1162.6807982011489</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7892.5107627573516</v>
      </c>
      <c r="L37" s="335"/>
      <c r="M37" s="336">
        <v>2</v>
      </c>
      <c r="N37" s="272">
        <f>K37/M37</f>
        <v>3946.2553813786758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6457.2869408748502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56419.340758614613</v>
      </c>
      <c r="N48" s="272">
        <f>K48*M48</f>
        <v>259528.96748962719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6519.2526559206581</v>
      </c>
      <c r="N49" s="272">
        <f>K49*M49</f>
        <v>6519.2526559206581</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498246.87434010918</v>
      </c>
      <c r="N50" s="272">
        <f>K50*M50</f>
        <v>498246.87434010918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17271.226762841208</v>
      </c>
      <c r="N51" s="272">
        <f>K51*M51</f>
        <v>79447.643109069555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843742.73759472661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1300.8769506995866</v>
      </c>
      <c r="M60" s="829"/>
      <c r="N60" s="287">
        <f>K60*L60</f>
        <v>1300.8769506995866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1300.8769506995866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878467.91671220155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175693.58334244031</v>
      </c>
      <c r="M84" s="859"/>
      <c r="N84" s="51"/>
    </row>
    <row r="85" spans="1:14">
      <c r="B85" s="89" t="s">
        <v>973</v>
      </c>
      <c r="C85" s="90"/>
      <c r="D85" s="90"/>
      <c r="E85" s="90"/>
      <c r="F85" s="90"/>
      <c r="G85" s="90"/>
      <c r="H85" s="90"/>
      <c r="I85" s="87"/>
      <c r="J85" s="88"/>
      <c r="K85" s="304">
        <v>0.05</v>
      </c>
      <c r="L85" s="858">
        <f>N79*K85</f>
        <v>43923.395835610077</v>
      </c>
      <c r="M85" s="859"/>
      <c r="N85" s="51"/>
    </row>
    <row r="86" spans="1:14" ht="15.75" thickBot="1">
      <c r="B86" s="91" t="s">
        <v>974</v>
      </c>
      <c r="C86" s="92"/>
      <c r="D86" s="92"/>
      <c r="E86" s="92"/>
      <c r="F86" s="92"/>
      <c r="G86" s="92"/>
      <c r="H86" s="92"/>
      <c r="I86" s="93"/>
      <c r="J86" s="94"/>
      <c r="K86" s="305">
        <v>0.05</v>
      </c>
      <c r="L86" s="860">
        <f>N79*K86</f>
        <v>43923.395835610077</v>
      </c>
      <c r="M86" s="861"/>
      <c r="N86" s="51"/>
    </row>
    <row r="87" spans="1:14" ht="15.75" thickBot="1">
      <c r="B87" s="824" t="s">
        <v>953</v>
      </c>
      <c r="C87" s="825"/>
      <c r="D87" s="825"/>
      <c r="E87" s="825"/>
      <c r="F87" s="825"/>
      <c r="G87" s="825"/>
      <c r="H87" s="825"/>
      <c r="I87" s="825"/>
      <c r="J87" s="825"/>
      <c r="K87" s="825"/>
      <c r="L87" s="825"/>
      <c r="M87" s="826"/>
      <c r="N87" s="52">
        <f>L84+L85+L86</f>
        <v>263540.37501366046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1142008.2917258621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2325.3615964022979</v>
      </c>
      <c r="L36" s="270"/>
      <c r="M36" s="336">
        <v>2</v>
      </c>
      <c r="N36" s="272">
        <f>K36/M36</f>
        <v>1162.6807982011489</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7892.5107627573516</v>
      </c>
      <c r="L37" s="335"/>
      <c r="M37" s="336">
        <v>2</v>
      </c>
      <c r="N37" s="272">
        <f>K37/M37</f>
        <v>3946.2553813786758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6457.2869408748502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435722.47187705006</v>
      </c>
      <c r="N48" s="272">
        <f>K48*M48</f>
        <v>435722.47187705006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6519.2526559206581</v>
      </c>
      <c r="N49" s="272">
        <f>K49*M49</f>
        <v>6519.2526559206581</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17271.226762841208</v>
      </c>
      <c r="N50" s="272">
        <f>K50*M50</f>
        <v>79447.643109069555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521689.36764204025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1300.8769506995866</v>
      </c>
      <c r="M60" s="829"/>
      <c r="N60" s="287">
        <f>K60*L60</f>
        <v>1300.8769506995866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1300.8769506995866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556414.54675951519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111282.90935190304</v>
      </c>
      <c r="M84" s="859"/>
      <c r="N84" s="51"/>
    </row>
    <row r="85" spans="1:14">
      <c r="B85" s="89" t="s">
        <v>973</v>
      </c>
      <c r="C85" s="90"/>
      <c r="D85" s="90"/>
      <c r="E85" s="90"/>
      <c r="F85" s="90"/>
      <c r="G85" s="90"/>
      <c r="H85" s="90"/>
      <c r="I85" s="87"/>
      <c r="J85" s="88"/>
      <c r="K85" s="304">
        <v>0.05</v>
      </c>
      <c r="L85" s="858">
        <f>N79*K85</f>
        <v>27820.727337975761</v>
      </c>
      <c r="M85" s="859"/>
      <c r="N85" s="51"/>
    </row>
    <row r="86" spans="1:14" ht="15.75" thickBot="1">
      <c r="B86" s="91" t="s">
        <v>974</v>
      </c>
      <c r="C86" s="92"/>
      <c r="D86" s="92"/>
      <c r="E86" s="92"/>
      <c r="F86" s="92"/>
      <c r="G86" s="92"/>
      <c r="H86" s="92"/>
      <c r="I86" s="93"/>
      <c r="J86" s="94"/>
      <c r="K86" s="305">
        <v>0.05</v>
      </c>
      <c r="L86" s="860">
        <f>N79*K86</f>
        <v>27820.727337975761</v>
      </c>
      <c r="M86" s="861"/>
      <c r="N86" s="51"/>
    </row>
    <row r="87" spans="1:14" ht="15.75" thickBot="1">
      <c r="B87" s="824" t="s">
        <v>953</v>
      </c>
      <c r="C87" s="825"/>
      <c r="D87" s="825"/>
      <c r="E87" s="825"/>
      <c r="F87" s="825"/>
      <c r="G87" s="825"/>
      <c r="H87" s="825"/>
      <c r="I87" s="825"/>
      <c r="J87" s="825"/>
      <c r="K87" s="825"/>
      <c r="L87" s="825"/>
      <c r="M87" s="826"/>
      <c r="N87" s="52">
        <f>L84+L85+L86</f>
        <v>166924.36402785455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723338.91078736971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2325.3615964022979</v>
      </c>
      <c r="L36" s="270"/>
      <c r="M36" s="336">
        <v>2</v>
      </c>
      <c r="N36" s="272">
        <f>K36/M36</f>
        <v>1162.6807982011489</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7892.5107627573516</v>
      </c>
      <c r="L37" s="335"/>
      <c r="M37" s="336">
        <v>2</v>
      </c>
      <c r="N37" s="272">
        <f>K37/M37</f>
        <v>3946.2553813786758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6457.2869408748502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408257.1545990567</v>
      </c>
      <c r="N48" s="272">
        <f>K48*M48</f>
        <v>408257.1545990567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6519.2526559206581</v>
      </c>
      <c r="N49" s="272">
        <f>K49*M49</f>
        <v>6519.2526559206581</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6590.7001327002063</v>
      </c>
      <c r="N50" s="272">
        <f>K50*M50</f>
        <v>30317.220610420947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445093.6278653983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1300.8769506995866</v>
      </c>
      <c r="M60" s="829"/>
      <c r="N60" s="287">
        <f>K60*L60</f>
        <v>1300.8769506995866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1300.8769506995866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479818.80698287324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95963.761396574657</v>
      </c>
      <c r="M84" s="859"/>
      <c r="N84" s="51"/>
    </row>
    <row r="85" spans="1:14">
      <c r="B85" s="89" t="s">
        <v>973</v>
      </c>
      <c r="C85" s="90"/>
      <c r="D85" s="90"/>
      <c r="E85" s="90"/>
      <c r="F85" s="90"/>
      <c r="G85" s="90"/>
      <c r="H85" s="90"/>
      <c r="I85" s="87"/>
      <c r="J85" s="88"/>
      <c r="K85" s="304">
        <v>0.05</v>
      </c>
      <c r="L85" s="858">
        <f>N79*K85</f>
        <v>23990.940349143664</v>
      </c>
      <c r="M85" s="859"/>
      <c r="N85" s="51"/>
    </row>
    <row r="86" spans="1:14" ht="15.75" thickBot="1">
      <c r="B86" s="91" t="s">
        <v>974</v>
      </c>
      <c r="C86" s="92"/>
      <c r="D86" s="92"/>
      <c r="E86" s="92"/>
      <c r="F86" s="92"/>
      <c r="G86" s="92"/>
      <c r="H86" s="92"/>
      <c r="I86" s="93"/>
      <c r="J86" s="94"/>
      <c r="K86" s="305">
        <v>0.05</v>
      </c>
      <c r="L86" s="860">
        <f>N79*K86</f>
        <v>23990.940349143664</v>
      </c>
      <c r="M86" s="861"/>
      <c r="N86" s="51"/>
    </row>
    <row r="87" spans="1:14" ht="15.75" thickBot="1">
      <c r="B87" s="824" t="s">
        <v>953</v>
      </c>
      <c r="C87" s="825"/>
      <c r="D87" s="825"/>
      <c r="E87" s="825"/>
      <c r="F87" s="825"/>
      <c r="G87" s="825"/>
      <c r="H87" s="825"/>
      <c r="I87" s="825"/>
      <c r="J87" s="825"/>
      <c r="K87" s="825"/>
      <c r="L87" s="825"/>
      <c r="M87" s="826"/>
      <c r="N87" s="52">
        <f>L84+L85+L86</f>
        <v>143945.64209486198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623764.44907773519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5.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7629.093745199214</v>
      </c>
      <c r="L36" s="270"/>
      <c r="M36" s="336">
        <v>1</v>
      </c>
      <c r="N36" s="272">
        <f>K36/M36</f>
        <v>7629.093745199214</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7892.5107627573516</v>
      </c>
      <c r="L37" s="335"/>
      <c r="M37" s="336">
        <v>1</v>
      </c>
      <c r="N37" s="272">
        <f>K37/M37</f>
        <v>7892.5107627573516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18894.943530546618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54520.657229819612</v>
      </c>
      <c r="N48" s="272">
        <f>K48*M48</f>
        <v>51794.62436832863</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39.497130725138817</v>
      </c>
      <c r="N49" s="272">
        <f>K49*M49</f>
        <v>6714.5122232735985</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26031.940679017607</v>
      </c>
      <c r="N50" s="272">
        <f>K50*M50</f>
        <v>14317.567373459686</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413.4160220827734</v>
      </c>
      <c r="N51" s="272">
        <f>K51*M51</f>
        <v>124024.80662483202</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6590.7001327002063</v>
      </c>
      <c r="N52" s="272">
        <f>K52*M52</f>
        <v>20431.17041137064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217282.68100126457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8">
        <f>VLOOKUP(A64,TRANSPORTE!A2:D117,4,FALSE)</f>
        <v>1300.8769506995866</v>
      </c>
      <c r="M64" s="829"/>
      <c r="N64" s="287">
        <f>K64*L64</f>
        <v>715.48232288477266</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8">
        <f>VLOOKUP(A65,TRANSPORTE!A3:D117,4,FALSE)</f>
        <v>1300.8769506995866</v>
      </c>
      <c r="M65" s="829"/>
      <c r="N65" s="287">
        <f>K65*L65</f>
        <v>1235.8331031646071</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1951.3154260493798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305595.72040966153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61119.144081932311</v>
      </c>
      <c r="M88" s="859"/>
      <c r="N88" s="51"/>
    </row>
    <row r="89" spans="1:14">
      <c r="B89" s="89" t="s">
        <v>973</v>
      </c>
      <c r="C89" s="90"/>
      <c r="D89" s="90"/>
      <c r="E89" s="90"/>
      <c r="F89" s="90"/>
      <c r="G89" s="90"/>
      <c r="H89" s="90"/>
      <c r="I89" s="87"/>
      <c r="J89" s="88"/>
      <c r="K89" s="304">
        <v>0.05</v>
      </c>
      <c r="L89" s="858">
        <f>N83*K89</f>
        <v>15279.786020483078</v>
      </c>
      <c r="M89" s="859"/>
      <c r="N89" s="51"/>
    </row>
    <row r="90" spans="1:14" ht="15.75" thickBot="1">
      <c r="B90" s="91" t="s">
        <v>974</v>
      </c>
      <c r="C90" s="92"/>
      <c r="D90" s="92"/>
      <c r="E90" s="92"/>
      <c r="F90" s="92"/>
      <c r="G90" s="92"/>
      <c r="H90" s="92"/>
      <c r="I90" s="93"/>
      <c r="J90" s="94"/>
      <c r="K90" s="305">
        <v>0.05</v>
      </c>
      <c r="L90" s="860">
        <f>N83*K90</f>
        <v>15279.786020483078</v>
      </c>
      <c r="M90" s="861"/>
      <c r="N90" s="51"/>
    </row>
    <row r="91" spans="1:14" ht="15.75" thickBot="1">
      <c r="B91" s="824" t="s">
        <v>953</v>
      </c>
      <c r="C91" s="825"/>
      <c r="D91" s="825"/>
      <c r="E91" s="825"/>
      <c r="F91" s="825"/>
      <c r="G91" s="825"/>
      <c r="H91" s="825"/>
      <c r="I91" s="825"/>
      <c r="J91" s="825"/>
      <c r="K91" s="825"/>
      <c r="L91" s="825"/>
      <c r="M91" s="826"/>
      <c r="N91" s="52">
        <f>L88+L89+L90</f>
        <v>91678.716122898462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397274.43653255998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7629.093745199214</v>
      </c>
      <c r="L36" s="270"/>
      <c r="M36" s="336">
        <v>1</v>
      </c>
      <c r="N36" s="272">
        <f>K36/M36</f>
        <v>7629.093745199214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11002.432767789263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54520.657229819612</v>
      </c>
      <c r="N48" s="272">
        <f>K48*M48</f>
        <v>45797.352073048474</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39.497130725138817</v>
      </c>
      <c r="N49" s="272">
        <f>K49*M49</f>
        <v>7306.969184150681</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26031.940679017607</v>
      </c>
      <c r="N50" s="272">
        <f>K50*M50</f>
        <v>16400.122627781093</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413.4160220827734</v>
      </c>
      <c r="N51" s="272">
        <f>K51*M51</f>
        <v>107488.16574152108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176992.60962650133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8">
        <f>VLOOKUP(A64,TRANSPORTE!A2:D117,4,FALSE)</f>
        <v>1300.8769506995866</v>
      </c>
      <c r="M64" s="829"/>
      <c r="N64" s="287">
        <f>K64*L64</f>
        <v>819.55247894073955</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8">
        <f>VLOOKUP(A65,TRANSPORTE!A3:D117,4,FALSE)</f>
        <v>1300.8769506995866</v>
      </c>
      <c r="M65" s="829"/>
      <c r="N65" s="287">
        <f>K65*L65</f>
        <v>1092.7366385876528</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1912.2891175283924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257374.11196361997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51474.822392723996</v>
      </c>
      <c r="M88" s="859"/>
      <c r="N88" s="51"/>
    </row>
    <row r="89" spans="1:14">
      <c r="B89" s="89" t="s">
        <v>973</v>
      </c>
      <c r="C89" s="90"/>
      <c r="D89" s="90"/>
      <c r="E89" s="90"/>
      <c r="F89" s="90"/>
      <c r="G89" s="90"/>
      <c r="H89" s="90"/>
      <c r="I89" s="87"/>
      <c r="J89" s="88"/>
      <c r="K89" s="304">
        <v>0.05</v>
      </c>
      <c r="L89" s="858">
        <f>N83*K89</f>
        <v>12868.705598180999</v>
      </c>
      <c r="M89" s="859"/>
      <c r="N89" s="51"/>
    </row>
    <row r="90" spans="1:14" ht="15.75" thickBot="1">
      <c r="B90" s="91" t="s">
        <v>974</v>
      </c>
      <c r="C90" s="92"/>
      <c r="D90" s="92"/>
      <c r="E90" s="92"/>
      <c r="F90" s="92"/>
      <c r="G90" s="92"/>
      <c r="H90" s="92"/>
      <c r="I90" s="93"/>
      <c r="J90" s="94"/>
      <c r="K90" s="305">
        <v>0.05</v>
      </c>
      <c r="L90" s="860">
        <f>N83*K90</f>
        <v>12868.705598180999</v>
      </c>
      <c r="M90" s="861"/>
      <c r="N90" s="51"/>
    </row>
    <row r="91" spans="1:14" ht="15.75" thickBot="1">
      <c r="B91" s="824" t="s">
        <v>953</v>
      </c>
      <c r="C91" s="825"/>
      <c r="D91" s="825"/>
      <c r="E91" s="825"/>
      <c r="F91" s="825"/>
      <c r="G91" s="825"/>
      <c r="H91" s="825"/>
      <c r="I91" s="825"/>
      <c r="J91" s="825"/>
      <c r="K91" s="825"/>
      <c r="L91" s="825"/>
      <c r="M91" s="826"/>
      <c r="N91" s="52">
        <f>L88+L89+L90</f>
        <v>77212.233589085998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334586.34555270599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7629.093745199214</v>
      </c>
      <c r="L36" s="270"/>
      <c r="M36" s="336">
        <v>1</v>
      </c>
      <c r="N36" s="272">
        <f>K36/M36</f>
        <v>7629.093745199214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2698.6712180720406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10327.764963271255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54520.657229819612</v>
      </c>
      <c r="N48" s="272">
        <f>K48*M48</f>
        <v>27478.411243829083</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39.497130725138817</v>
      </c>
      <c r="N49" s="272">
        <f>K49*M49</f>
        <v>4384.181510490409</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48236.617323419632</v>
      </c>
      <c r="N50" s="272">
        <f>K50*M50</f>
        <v>19294.646929367853</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26031.940679017607</v>
      </c>
      <c r="N51" s="272">
        <f>K51*M51</f>
        <v>9840.0735766686557</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413.4160220827734</v>
      </c>
      <c r="N52" s="272">
        <f>K52*M52</f>
        <v>64492.899444912648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125490.21270526864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8">
        <f>VLOOKUP(A64,TRANSPORTE!A2:D117,4,FALSE)</f>
        <v>1300.8769506995866</v>
      </c>
      <c r="M64" s="829"/>
      <c r="N64" s="287">
        <f>K64*L64</f>
        <v>491.73148736444375</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8">
        <f>VLOOKUP(A65,TRANSPORTE!A3:D117,4,FALSE)</f>
        <v>1300.8769506995866</v>
      </c>
      <c r="M65" s="829"/>
      <c r="N65" s="287">
        <f>K65*L65</f>
        <v>655.64198315259159</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8">
        <f>VLOOKUP(A66,TRANSPORTE!A3:D117,4,FALSE)</f>
        <v>1300.8769506995866</v>
      </c>
      <c r="M66" s="829"/>
      <c r="N66" s="287">
        <f>K66*L66</f>
        <v>520.35078027983468</v>
      </c>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1667.7242507968701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53973.424361440804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191459.12628077756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38291.825256155513</v>
      </c>
      <c r="M88" s="859"/>
      <c r="N88" s="51"/>
    </row>
    <row r="89" spans="1:14">
      <c r="B89" s="89" t="s">
        <v>973</v>
      </c>
      <c r="C89" s="90"/>
      <c r="D89" s="90"/>
      <c r="E89" s="90"/>
      <c r="F89" s="90"/>
      <c r="G89" s="90"/>
      <c r="H89" s="90"/>
      <c r="I89" s="87"/>
      <c r="J89" s="88"/>
      <c r="K89" s="304">
        <v>0.05</v>
      </c>
      <c r="L89" s="858">
        <f>N83*K89</f>
        <v>9572.9563140388782</v>
      </c>
      <c r="M89" s="859"/>
      <c r="N89" s="51"/>
    </row>
    <row r="90" spans="1:14" ht="15.75" thickBot="1">
      <c r="B90" s="91" t="s">
        <v>974</v>
      </c>
      <c r="C90" s="92"/>
      <c r="D90" s="92"/>
      <c r="E90" s="92"/>
      <c r="F90" s="92"/>
      <c r="G90" s="92"/>
      <c r="H90" s="92"/>
      <c r="I90" s="93"/>
      <c r="J90" s="94"/>
      <c r="K90" s="305">
        <v>0.05</v>
      </c>
      <c r="L90" s="860">
        <f>N83*K90</f>
        <v>9572.9563140388782</v>
      </c>
      <c r="M90" s="861"/>
      <c r="N90" s="51"/>
    </row>
    <row r="91" spans="1:14" ht="15.75" thickBot="1">
      <c r="B91" s="824" t="s">
        <v>953</v>
      </c>
      <c r="C91" s="825"/>
      <c r="D91" s="825"/>
      <c r="E91" s="825"/>
      <c r="F91" s="825"/>
      <c r="G91" s="825"/>
      <c r="H91" s="825"/>
      <c r="I91" s="825"/>
      <c r="J91" s="825"/>
      <c r="K91" s="825"/>
      <c r="L91" s="825"/>
      <c r="M91" s="826"/>
      <c r="N91" s="52">
        <f>L88+L89+L90</f>
        <v>57437.737884233269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248896.86416501083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7892.5107627573516</v>
      </c>
      <c r="L36" s="270"/>
      <c r="M36" s="336">
        <v>1</v>
      </c>
      <c r="N36" s="272">
        <f>K36/M36</f>
        <v>7892.5107627573516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9475.329842842104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20057.037317508093</v>
      </c>
      <c r="N48" s="272">
        <f>K48*M48</f>
        <v>684185.65697483614</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29676.412374080071</v>
      </c>
      <c r="N49" s="272">
        <f>K49*M49</f>
        <v>4451.4618561120105</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408257.1545990567</v>
      </c>
      <c r="N50" s="272">
        <f>K50*M50</f>
        <v>51440.401479481145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32331.736500038744</v>
      </c>
      <c r="N51" s="272">
        <f>K51*M51</f>
        <v>32331.736500038744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772409.25681046804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8">
        <f>VLOOKUP(A61,TRANSPORTE!A3:D117,4,FALSE)</f>
        <v>1300.8769506995866</v>
      </c>
      <c r="M61" s="829"/>
      <c r="N61" s="287">
        <f>K61*L61</f>
        <v>163.9104957881479</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163.9104957881479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861189.45115333586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172237.8902306672</v>
      </c>
      <c r="M85" s="859"/>
      <c r="N85" s="51"/>
    </row>
    <row r="86" spans="1:14">
      <c r="B86" s="89" t="s">
        <v>973</v>
      </c>
      <c r="C86" s="90"/>
      <c r="D86" s="90"/>
      <c r="E86" s="90"/>
      <c r="F86" s="90"/>
      <c r="G86" s="90"/>
      <c r="H86" s="90"/>
      <c r="I86" s="87"/>
      <c r="J86" s="88"/>
      <c r="K86" s="304">
        <v>0.05</v>
      </c>
      <c r="L86" s="858">
        <f>N80*K86</f>
        <v>43059.472557666799</v>
      </c>
      <c r="M86" s="859"/>
      <c r="N86" s="51"/>
    </row>
    <row r="87" spans="1:14" ht="15.75" thickBot="1">
      <c r="B87" s="91" t="s">
        <v>974</v>
      </c>
      <c r="C87" s="92"/>
      <c r="D87" s="92"/>
      <c r="E87" s="92"/>
      <c r="F87" s="92"/>
      <c r="G87" s="92"/>
      <c r="H87" s="92"/>
      <c r="I87" s="93"/>
      <c r="J87" s="94"/>
      <c r="K87" s="305">
        <v>0.05</v>
      </c>
      <c r="L87" s="860">
        <f>N80*K87</f>
        <v>43059.472557666799</v>
      </c>
      <c r="M87" s="861"/>
      <c r="N87" s="51"/>
    </row>
    <row r="88" spans="1:14" ht="15.75" thickBot="1">
      <c r="B88" s="824" t="s">
        <v>953</v>
      </c>
      <c r="C88" s="825"/>
      <c r="D88" s="825"/>
      <c r="E88" s="825"/>
      <c r="F88" s="825"/>
      <c r="G88" s="825"/>
      <c r="H88" s="825"/>
      <c r="I88" s="825"/>
      <c r="J88" s="825"/>
      <c r="K88" s="825"/>
      <c r="L88" s="825"/>
      <c r="M88" s="826"/>
      <c r="N88" s="52">
        <f>L85+L86+L87</f>
        <v>258356.83534600079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1119546.2864993366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7892.5107627573516</v>
      </c>
      <c r="L36" s="270"/>
      <c r="M36" s="336">
        <v>1</v>
      </c>
      <c r="N36" s="272">
        <f>K36/M36</f>
        <v>7892.5107627573516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9475.329842842104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20057.037317508093</v>
      </c>
      <c r="N48" s="272">
        <f>K48*M48</f>
        <v>684185.65697483614</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29676.412374080071</v>
      </c>
      <c r="N49" s="272">
        <f>K49*M49</f>
        <v>4451.4618561120105</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435722.47187705006</v>
      </c>
      <c r="N50" s="272">
        <f>K50*M50</f>
        <v>54901.03145650831</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32331.736500038744</v>
      </c>
      <c r="N51" s="272">
        <f>K51*M51</f>
        <v>32331.736500038744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775869.88678749523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8">
        <f>VLOOKUP(A61,TRANSPORTE!A3:D117,4,FALSE)</f>
        <v>1300.8769506995866</v>
      </c>
      <c r="M61" s="829"/>
      <c r="N61" s="287">
        <f>K61*L61</f>
        <v>163.9104957881479</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163.9104957881479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864650.08113036305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172930.01622607262</v>
      </c>
      <c r="M85" s="859"/>
      <c r="N85" s="51"/>
    </row>
    <row r="86" spans="1:14">
      <c r="B86" s="89" t="s">
        <v>973</v>
      </c>
      <c r="C86" s="90"/>
      <c r="D86" s="90"/>
      <c r="E86" s="90"/>
      <c r="F86" s="90"/>
      <c r="G86" s="90"/>
      <c r="H86" s="90"/>
      <c r="I86" s="87"/>
      <c r="J86" s="88"/>
      <c r="K86" s="304">
        <v>0.05</v>
      </c>
      <c r="L86" s="858">
        <f>N80*K86</f>
        <v>43232.504056518155</v>
      </c>
      <c r="M86" s="859"/>
      <c r="N86" s="51"/>
    </row>
    <row r="87" spans="1:14" ht="15.75" thickBot="1">
      <c r="B87" s="91" t="s">
        <v>974</v>
      </c>
      <c r="C87" s="92"/>
      <c r="D87" s="92"/>
      <c r="E87" s="92"/>
      <c r="F87" s="92"/>
      <c r="G87" s="92"/>
      <c r="H87" s="92"/>
      <c r="I87" s="93"/>
      <c r="J87" s="94"/>
      <c r="K87" s="305">
        <v>0.05</v>
      </c>
      <c r="L87" s="860">
        <f>N80*K87</f>
        <v>43232.504056518155</v>
      </c>
      <c r="M87" s="861"/>
      <c r="N87" s="51"/>
    </row>
    <row r="88" spans="1:14" ht="15.75" thickBot="1">
      <c r="B88" s="824" t="s">
        <v>953</v>
      </c>
      <c r="C88" s="825"/>
      <c r="D88" s="825"/>
      <c r="E88" s="825"/>
      <c r="F88" s="825"/>
      <c r="G88" s="825"/>
      <c r="H88" s="825"/>
      <c r="I88" s="825"/>
      <c r="J88" s="825"/>
      <c r="K88" s="825"/>
      <c r="L88" s="825"/>
      <c r="M88" s="826"/>
      <c r="N88" s="52">
        <f>L85+L86+L87</f>
        <v>259395.0243391089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1124045.105469472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1026.9634623817135</v>
      </c>
      <c r="L36" s="270"/>
      <c r="M36" s="336">
        <v>37.5</v>
      </c>
      <c r="N36" s="272">
        <f>K36/M36</f>
        <v>27.385692330179026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43.467416691619825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20057.037317508093</v>
      </c>
      <c r="N48" s="272">
        <f>K48*M48</f>
        <v>21059.889183383497</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5676.5199955211583</v>
      </c>
      <c r="N49" s="272">
        <f>K49*M49</f>
        <v>170.29559986563476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21230.184783249133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0.45429277394783563</v>
      </c>
      <c r="M61" s="829"/>
      <c r="N61" s="287">
        <f>K61*L61</f>
        <v>0.47700741264522745</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0.47700741264522745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22078.215425425438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4415.6430850850875</v>
      </c>
      <c r="M85" s="859"/>
      <c r="N85" s="51"/>
    </row>
    <row r="86" spans="1:14">
      <c r="B86" s="89" t="s">
        <v>973</v>
      </c>
      <c r="C86" s="90"/>
      <c r="D86" s="90"/>
      <c r="E86" s="90"/>
      <c r="F86" s="90"/>
      <c r="G86" s="90"/>
      <c r="H86" s="90"/>
      <c r="I86" s="87"/>
      <c r="J86" s="88"/>
      <c r="K86" s="304">
        <v>0.05</v>
      </c>
      <c r="L86" s="858">
        <f>N80*K86</f>
        <v>1103.9107712712719</v>
      </c>
      <c r="M86" s="859"/>
      <c r="N86" s="51"/>
    </row>
    <row r="87" spans="1:14" ht="15.75" thickBot="1">
      <c r="B87" s="91" t="s">
        <v>974</v>
      </c>
      <c r="C87" s="92"/>
      <c r="D87" s="92"/>
      <c r="E87" s="92"/>
      <c r="F87" s="92"/>
      <c r="G87" s="92"/>
      <c r="H87" s="92"/>
      <c r="I87" s="93"/>
      <c r="J87" s="94"/>
      <c r="K87" s="305">
        <v>0.05</v>
      </c>
      <c r="L87" s="860">
        <f>N80*K87</f>
        <v>1103.9107712712719</v>
      </c>
      <c r="M87" s="861"/>
      <c r="N87" s="51"/>
    </row>
    <row r="88" spans="1:14" ht="15.75" thickBot="1">
      <c r="B88" s="824" t="s">
        <v>953</v>
      </c>
      <c r="C88" s="825"/>
      <c r="D88" s="825"/>
      <c r="E88" s="825"/>
      <c r="F88" s="825"/>
      <c r="G88" s="825"/>
      <c r="H88" s="825"/>
      <c r="I88" s="825"/>
      <c r="J88" s="825"/>
      <c r="K88" s="825"/>
      <c r="L88" s="825"/>
      <c r="M88" s="826"/>
      <c r="N88" s="52">
        <f>L85+L86+L87</f>
        <v>6623.4646276276317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28701.680053053071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1026.9634623817135</v>
      </c>
      <c r="L36" s="270"/>
      <c r="M36" s="336">
        <v>37.5</v>
      </c>
      <c r="N36" s="272">
        <f>K36/M36</f>
        <v>27.385692330179026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43.467416691619825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3754.9593037633422</v>
      </c>
      <c r="N48" s="272">
        <f>K48*M48</f>
        <v>3942.7072689515094</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5676.5199955211583</v>
      </c>
      <c r="N49" s="272">
        <f>K49*M49</f>
        <v>170.29559986563476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4113.0028688171442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0.45429277394783563</v>
      </c>
      <c r="M61" s="829"/>
      <c r="N61" s="287">
        <f>K61*L61</f>
        <v>0.47700741264522745</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0.47700741264522745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4961.0335109934495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992.20670219868998</v>
      </c>
      <c r="M85" s="859"/>
      <c r="N85" s="51"/>
    </row>
    <row r="86" spans="1:14">
      <c r="B86" s="89" t="s">
        <v>973</v>
      </c>
      <c r="C86" s="90"/>
      <c r="D86" s="90"/>
      <c r="E86" s="90"/>
      <c r="F86" s="90"/>
      <c r="G86" s="90"/>
      <c r="H86" s="90"/>
      <c r="I86" s="87"/>
      <c r="J86" s="88"/>
      <c r="K86" s="304">
        <v>0.05</v>
      </c>
      <c r="L86" s="858">
        <f>N80*K86</f>
        <v>248.0516755496725</v>
      </c>
      <c r="M86" s="859"/>
      <c r="N86" s="51"/>
    </row>
    <row r="87" spans="1:14" ht="15.75" thickBot="1">
      <c r="B87" s="91" t="s">
        <v>974</v>
      </c>
      <c r="C87" s="92"/>
      <c r="D87" s="92"/>
      <c r="E87" s="92"/>
      <c r="F87" s="92"/>
      <c r="G87" s="92"/>
      <c r="H87" s="92"/>
      <c r="I87" s="93"/>
      <c r="J87" s="94"/>
      <c r="K87" s="305">
        <v>0.05</v>
      </c>
      <c r="L87" s="860">
        <f>N80*K87</f>
        <v>248.0516755496725</v>
      </c>
      <c r="M87" s="861"/>
      <c r="N87" s="51"/>
    </row>
    <row r="88" spans="1:14" ht="15.75" thickBot="1">
      <c r="B88" s="824" t="s">
        <v>953</v>
      </c>
      <c r="C88" s="825"/>
      <c r="D88" s="825"/>
      <c r="E88" s="825"/>
      <c r="F88" s="825"/>
      <c r="G88" s="825"/>
      <c r="H88" s="825"/>
      <c r="I88" s="825"/>
      <c r="J88" s="825"/>
      <c r="K88" s="825"/>
      <c r="L88" s="825"/>
      <c r="M88" s="826"/>
      <c r="N88" s="52">
        <f>L85+L86+L87</f>
        <v>1488.3100532980347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6449.3435642914847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16101.542094023467</v>
      </c>
      <c r="L36" s="270"/>
      <c r="M36" s="336">
        <v>670</v>
      </c>
      <c r="N36" s="272">
        <f>K36/M36</f>
        <v>24.032152379139504</v>
      </c>
    </row>
    <row r="37" spans="1:14">
      <c r="A37" s="113" t="s">
        <v>125</v>
      </c>
      <c r="B37" s="837" t="str">
        <f>VLOOKUP(A37,EQUIPOS!A7:D154,3,FALSE)</f>
        <v>Bomba para gato de tensionamiento</v>
      </c>
      <c r="C37" s="838"/>
      <c r="D37" s="838"/>
      <c r="E37" s="838"/>
      <c r="F37" s="838"/>
      <c r="G37" s="838"/>
      <c r="H37" s="839"/>
      <c r="I37" s="421"/>
      <c r="J37" s="422"/>
      <c r="K37" s="269">
        <f>VLOOKUP(A37,EQUIPOS!A7:D164,4,FALSE)</f>
        <v>46508.300568485487</v>
      </c>
      <c r="L37" s="335"/>
      <c r="M37" s="336">
        <v>670</v>
      </c>
      <c r="N37" s="272">
        <f>K37/M37</f>
        <v>69.41537398281416</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146868.59880585928</v>
      </c>
      <c r="L38" s="423"/>
      <c r="M38" s="424">
        <v>670</v>
      </c>
      <c r="N38" s="272">
        <f>K38/M38</f>
        <v>219.2068638893422</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319.07075573232299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20495.189091904904</v>
      </c>
      <c r="N48" s="272">
        <f t="shared" ref="N48:N53" si="0">K48*M48</f>
        <v>81.98075636761962</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19815.009801480293</v>
      </c>
      <c r="N49" s="272">
        <f t="shared" si="0"/>
        <v>79.260039205921174</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1195.1688919886117</v>
      </c>
      <c r="N50" s="272">
        <f t="shared" si="0"/>
        <v>23.903377839772233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5804.2836074321685</v>
      </c>
      <c r="N51" s="272">
        <f t="shared" si="0"/>
        <v>493.36410663173439</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76614.394309885232</v>
      </c>
      <c r="N52" s="272">
        <f t="shared" si="0"/>
        <v>76.614394309885228</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5676.5199955211583</v>
      </c>
      <c r="N53" s="272">
        <f t="shared" si="0"/>
        <v>113.53039991042317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868.65307426535583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1508.5421040490342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301.70842080980685</v>
      </c>
      <c r="M85" s="859"/>
      <c r="N85" s="51"/>
    </row>
    <row r="86" spans="1:14">
      <c r="B86" s="89" t="s">
        <v>973</v>
      </c>
      <c r="C86" s="90"/>
      <c r="D86" s="90"/>
      <c r="E86" s="90"/>
      <c r="F86" s="90"/>
      <c r="G86" s="90"/>
      <c r="H86" s="90"/>
      <c r="I86" s="87"/>
      <c r="J86" s="88"/>
      <c r="K86" s="304">
        <v>0.05</v>
      </c>
      <c r="L86" s="858">
        <f>N80*K86</f>
        <v>75.427105202451713</v>
      </c>
      <c r="M86" s="859"/>
      <c r="N86" s="51"/>
    </row>
    <row r="87" spans="1:14" ht="15.75" thickBot="1">
      <c r="B87" s="91" t="s">
        <v>974</v>
      </c>
      <c r="C87" s="92"/>
      <c r="D87" s="92"/>
      <c r="E87" s="92"/>
      <c r="F87" s="92"/>
      <c r="G87" s="92"/>
      <c r="H87" s="92"/>
      <c r="I87" s="93"/>
      <c r="J87" s="94"/>
      <c r="K87" s="305">
        <v>0.05</v>
      </c>
      <c r="L87" s="860">
        <f>N80*K87</f>
        <v>75.427105202451713</v>
      </c>
      <c r="M87" s="861"/>
      <c r="N87" s="51"/>
    </row>
    <row r="88" spans="1:14" ht="15.75" thickBot="1">
      <c r="B88" s="824" t="s">
        <v>953</v>
      </c>
      <c r="C88" s="825"/>
      <c r="D88" s="825"/>
      <c r="E88" s="825"/>
      <c r="F88" s="825"/>
      <c r="G88" s="825"/>
      <c r="H88" s="825"/>
      <c r="I88" s="825"/>
      <c r="J88" s="825"/>
      <c r="K88" s="825"/>
      <c r="L88" s="825"/>
      <c r="M88" s="826"/>
      <c r="N88" s="52">
        <f>L85+L86+L87</f>
        <v>452.56263121471022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1961.1047352637443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16101.542094023467</v>
      </c>
      <c r="L36" s="270"/>
      <c r="M36" s="336">
        <v>670</v>
      </c>
      <c r="N36" s="272">
        <f>K36/M36</f>
        <v>24.032152379139504</v>
      </c>
    </row>
    <row r="37" spans="1:14">
      <c r="A37" s="113" t="s">
        <v>125</v>
      </c>
      <c r="B37" s="837" t="str">
        <f>VLOOKUP(A37,EQUIPOS!A7:D154,3,FALSE)</f>
        <v>Bomba para gato de tensionamiento</v>
      </c>
      <c r="C37" s="838"/>
      <c r="D37" s="838"/>
      <c r="E37" s="838"/>
      <c r="F37" s="838"/>
      <c r="G37" s="838"/>
      <c r="H37" s="839"/>
      <c r="I37" s="421"/>
      <c r="J37" s="422"/>
      <c r="K37" s="269">
        <f>VLOOKUP(A37,EQUIPOS!A7:D164,4,FALSE)</f>
        <v>46508.300568485487</v>
      </c>
      <c r="L37" s="335"/>
      <c r="M37" s="336">
        <v>670</v>
      </c>
      <c r="N37" s="272">
        <f>K37/M37</f>
        <v>69.41537398281416</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146868.59880585928</v>
      </c>
      <c r="L38" s="423"/>
      <c r="M38" s="424">
        <v>670</v>
      </c>
      <c r="N38" s="272">
        <f>K38/M38</f>
        <v>219.2068638893422</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319.07075573232299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20495.189091904904</v>
      </c>
      <c r="N48" s="272">
        <f t="shared" ref="N48:N53" si="0">K48*M48</f>
        <v>81.98075636761962</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19815.009801480293</v>
      </c>
      <c r="N49" s="272">
        <f t="shared" si="0"/>
        <v>79.260039205921174</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1195.1688919886117</v>
      </c>
      <c r="N50" s="272">
        <f t="shared" si="0"/>
        <v>23.903377839772233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5804.2836074321685</v>
      </c>
      <c r="N51" s="272">
        <f t="shared" si="0"/>
        <v>32097.688349099892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76614.394309885232</v>
      </c>
      <c r="N52" s="272">
        <f t="shared" si="0"/>
        <v>76.614394309885228</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5676.5199955211583</v>
      </c>
      <c r="N53" s="272">
        <f t="shared" si="0"/>
        <v>113.53039991042317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32472.977316733512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33112.866346517192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6622.5732693034388</v>
      </c>
      <c r="M85" s="859"/>
      <c r="N85" s="51"/>
    </row>
    <row r="86" spans="1:14">
      <c r="B86" s="89" t="s">
        <v>973</v>
      </c>
      <c r="C86" s="90"/>
      <c r="D86" s="90"/>
      <c r="E86" s="90"/>
      <c r="F86" s="90"/>
      <c r="G86" s="90"/>
      <c r="H86" s="90"/>
      <c r="I86" s="87"/>
      <c r="J86" s="88"/>
      <c r="K86" s="304">
        <v>0.05</v>
      </c>
      <c r="L86" s="858">
        <f>N80*K86</f>
        <v>1655.6433173258597</v>
      </c>
      <c r="M86" s="859"/>
      <c r="N86" s="51"/>
    </row>
    <row r="87" spans="1:14" ht="15.75" thickBot="1">
      <c r="B87" s="91" t="s">
        <v>974</v>
      </c>
      <c r="C87" s="92"/>
      <c r="D87" s="92"/>
      <c r="E87" s="92"/>
      <c r="F87" s="92"/>
      <c r="G87" s="92"/>
      <c r="H87" s="92"/>
      <c r="I87" s="93"/>
      <c r="J87" s="94"/>
      <c r="K87" s="305">
        <v>0.05</v>
      </c>
      <c r="L87" s="860">
        <f>N80*K87</f>
        <v>1655.6433173258597</v>
      </c>
      <c r="M87" s="861"/>
      <c r="N87" s="51"/>
    </row>
    <row r="88" spans="1:14" ht="15.75" thickBot="1">
      <c r="B88" s="824" t="s">
        <v>953</v>
      </c>
      <c r="C88" s="825"/>
      <c r="D88" s="825"/>
      <c r="E88" s="825"/>
      <c r="F88" s="825"/>
      <c r="G88" s="825"/>
      <c r="H88" s="825"/>
      <c r="I88" s="825"/>
      <c r="J88" s="825"/>
      <c r="K88" s="825"/>
      <c r="L88" s="825"/>
      <c r="M88" s="826"/>
      <c r="N88" s="52">
        <f>L85+L86+L87</f>
        <v>9933.8599039551573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43046.726250472348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84" t="s">
        <v>933</v>
      </c>
      <c r="L1" s="930" t="s">
        <v>2198</v>
      </c>
      <c r="M1" s="931"/>
      <c r="N1" s="932"/>
    </row>
    <row r="2" spans="2:14">
      <c r="B2" s="914"/>
      <c r="C2" s="936" t="s">
        <v>934</v>
      </c>
      <c r="D2" s="937"/>
      <c r="E2" s="937"/>
      <c r="F2" s="937"/>
      <c r="G2" s="937"/>
      <c r="H2" s="937"/>
      <c r="I2" s="937"/>
      <c r="J2" s="938"/>
      <c r="K2" s="983"/>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83"/>
      <c r="L4" s="933"/>
      <c r="M4" s="934"/>
      <c r="N4" s="93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982" t="s">
        <v>945</v>
      </c>
      <c r="M30" s="836"/>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10" t="s">
        <v>948</v>
      </c>
      <c r="J35" s="807"/>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46"/>
      <c r="J42" s="847"/>
      <c r="K42" s="41"/>
      <c r="L42" s="848"/>
      <c r="M42" s="961"/>
      <c r="N42" s="105"/>
    </row>
    <row r="43" spans="1:14" ht="15.75" thickBot="1">
      <c r="B43" s="824" t="s">
        <v>953</v>
      </c>
      <c r="C43" s="825"/>
      <c r="D43" s="825"/>
      <c r="E43" s="825"/>
      <c r="F43" s="825"/>
      <c r="G43" s="825"/>
      <c r="H43" s="825"/>
      <c r="I43" s="825"/>
      <c r="J43" s="825"/>
      <c r="K43" s="825"/>
      <c r="L43" s="825"/>
      <c r="M43" s="826"/>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473336.39207754383</v>
      </c>
      <c r="N48" s="272">
        <f>K48*M48</f>
        <v>473336.39207754383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473336.39207754383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981"/>
      <c r="I71" s="73" t="s">
        <v>964</v>
      </c>
      <c r="J71" s="75" t="s">
        <v>1410</v>
      </c>
      <c r="K71" s="74" t="s">
        <v>966</v>
      </c>
      <c r="L71" s="852"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47"/>
      <c r="I77" s="126"/>
      <c r="J77" s="126"/>
      <c r="K77" s="126"/>
      <c r="L77" s="980"/>
      <c r="M77" s="849"/>
      <c r="N77" s="127"/>
    </row>
    <row r="78" spans="1:15" ht="15.75" thickBot="1">
      <c r="B78" s="830" t="s">
        <v>953</v>
      </c>
      <c r="C78" s="831"/>
      <c r="D78" s="831"/>
      <c r="E78" s="831"/>
      <c r="F78" s="831"/>
      <c r="G78" s="831"/>
      <c r="H78" s="831"/>
      <c r="I78" s="831"/>
      <c r="J78" s="831"/>
      <c r="K78" s="831"/>
      <c r="L78" s="831"/>
      <c r="M78" s="832"/>
      <c r="N78" s="460">
        <f>SUM(N72:N77)</f>
        <v>1691.59375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475044.90176504385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95008.980353008781</v>
      </c>
      <c r="M85" s="859"/>
      <c r="N85" s="51"/>
    </row>
    <row r="86" spans="1:14">
      <c r="B86" s="89" t="s">
        <v>973</v>
      </c>
      <c r="C86" s="90"/>
      <c r="D86" s="90"/>
      <c r="E86" s="90"/>
      <c r="F86" s="90"/>
      <c r="G86" s="90"/>
      <c r="H86" s="90"/>
      <c r="I86" s="87"/>
      <c r="J86" s="88"/>
      <c r="K86" s="304">
        <v>0.05</v>
      </c>
      <c r="L86" s="858">
        <f>N80*K86</f>
        <v>23752.245088252195</v>
      </c>
      <c r="M86" s="859"/>
      <c r="N86" s="51"/>
    </row>
    <row r="87" spans="1:14" ht="15.75" thickBot="1">
      <c r="B87" s="91" t="s">
        <v>974</v>
      </c>
      <c r="C87" s="92"/>
      <c r="D87" s="92"/>
      <c r="E87" s="92"/>
      <c r="F87" s="92"/>
      <c r="G87" s="92"/>
      <c r="H87" s="92"/>
      <c r="I87" s="93"/>
      <c r="J87" s="94"/>
      <c r="K87" s="305">
        <v>0.05</v>
      </c>
      <c r="L87" s="860">
        <f>N80*K87</f>
        <v>23752.245088252195</v>
      </c>
      <c r="M87" s="861"/>
      <c r="N87" s="51"/>
    </row>
    <row r="88" spans="1:14" ht="15.75" thickBot="1">
      <c r="B88" s="824" t="s">
        <v>953</v>
      </c>
      <c r="C88" s="825"/>
      <c r="D88" s="825"/>
      <c r="E88" s="825"/>
      <c r="F88" s="825"/>
      <c r="G88" s="825"/>
      <c r="H88" s="825"/>
      <c r="I88" s="825"/>
      <c r="J88" s="825"/>
      <c r="K88" s="825"/>
      <c r="L88" s="825"/>
      <c r="M88" s="826"/>
      <c r="N88" s="52">
        <f>L85+L86+L87</f>
        <v>142513.47052951317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617558.37229455705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N78*M41</f>
        <v>54.131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35339.713132681711</v>
      </c>
      <c r="N48" s="272">
        <f>K48*M48</f>
        <v>37106.6987893158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37106.6987893158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1082.6199999999999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38243.449789315804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7648.689957863161</v>
      </c>
      <c r="M85" s="859"/>
      <c r="N85" s="51"/>
    </row>
    <row r="86" spans="1:14">
      <c r="B86" s="89" t="s">
        <v>973</v>
      </c>
      <c r="C86" s="90"/>
      <c r="D86" s="90"/>
      <c r="E86" s="90"/>
      <c r="F86" s="90"/>
      <c r="G86" s="90"/>
      <c r="H86" s="90"/>
      <c r="I86" s="87"/>
      <c r="J86" s="88"/>
      <c r="K86" s="304">
        <v>0.05</v>
      </c>
      <c r="L86" s="858">
        <f>N80*K86</f>
        <v>1912.1724894657902</v>
      </c>
      <c r="M86" s="859"/>
      <c r="N86" s="51"/>
    </row>
    <row r="87" spans="1:14" ht="15.75" thickBot="1">
      <c r="B87" s="91" t="s">
        <v>974</v>
      </c>
      <c r="C87" s="92"/>
      <c r="D87" s="92"/>
      <c r="E87" s="92"/>
      <c r="F87" s="92"/>
      <c r="G87" s="92"/>
      <c r="H87" s="92"/>
      <c r="I87" s="93"/>
      <c r="J87" s="94"/>
      <c r="K87" s="305">
        <v>0.05</v>
      </c>
      <c r="L87" s="860">
        <f>N80*K87</f>
        <v>1912.1724894657902</v>
      </c>
      <c r="M87" s="861"/>
      <c r="N87" s="51"/>
    </row>
    <row r="88" spans="1:14" ht="15.75" thickBot="1">
      <c r="B88" s="824" t="s">
        <v>953</v>
      </c>
      <c r="C88" s="825"/>
      <c r="D88" s="825"/>
      <c r="E88" s="825"/>
      <c r="F88" s="825"/>
      <c r="G88" s="825"/>
      <c r="H88" s="825"/>
      <c r="I88" s="825"/>
      <c r="J88" s="825"/>
      <c r="K88" s="825"/>
      <c r="L88" s="825"/>
      <c r="M88" s="826"/>
      <c r="N88" s="52">
        <f>L85+L86+L87</f>
        <v>11473.034936794742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49716.484726110546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0"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4576.9870024775018</v>
      </c>
      <c r="L36" s="270"/>
      <c r="M36" s="336">
        <v>40</v>
      </c>
      <c r="N36" s="272">
        <f>K36/M36</f>
        <v>114.42467506193755</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11627.876622451015</v>
      </c>
      <c r="L37" s="335"/>
      <c r="M37" s="336">
        <v>40</v>
      </c>
      <c r="N37" s="272">
        <f t="shared" ref="N37:N43" si="0">K37/M37</f>
        <v>290.69691556127538</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14839.141143217976</v>
      </c>
      <c r="L38" s="335"/>
      <c r="M38" s="336">
        <v>40</v>
      </c>
      <c r="N38" s="272">
        <f t="shared" si="0"/>
        <v>370.97852858044939</v>
      </c>
    </row>
    <row r="39" spans="1:14">
      <c r="A39" s="113" t="s">
        <v>208</v>
      </c>
      <c r="B39" s="837" t="str">
        <f>VLOOKUP(A39,EQUIPOS!A9:D154,3,FALSE)</f>
        <v>Equipo de soldadura 400</v>
      </c>
      <c r="C39" s="838"/>
      <c r="D39" s="838"/>
      <c r="E39" s="838"/>
      <c r="F39" s="838"/>
      <c r="G39" s="838"/>
      <c r="H39" s="839"/>
      <c r="I39" s="421"/>
      <c r="J39" s="422"/>
      <c r="K39" s="269">
        <f>VLOOKUP(A39,EQUIPOS!A9:D166,4,FALSE)</f>
        <v>15782.750651316885</v>
      </c>
      <c r="L39" s="335"/>
      <c r="M39" s="336">
        <v>40</v>
      </c>
      <c r="N39" s="272">
        <f t="shared" si="0"/>
        <v>394.56876628292213</v>
      </c>
    </row>
    <row r="40" spans="1:14">
      <c r="A40" s="113" t="s">
        <v>210</v>
      </c>
      <c r="B40" s="837" t="str">
        <f>VLOOKUP(A40,EQUIPOS!A10:D154,3,FALSE)</f>
        <v>Equipo de soldadura 600</v>
      </c>
      <c r="C40" s="838"/>
      <c r="D40" s="838"/>
      <c r="E40" s="838"/>
      <c r="F40" s="838"/>
      <c r="G40" s="838"/>
      <c r="H40" s="839"/>
      <c r="I40" s="421"/>
      <c r="J40" s="422"/>
      <c r="K40" s="269">
        <f>VLOOKUP(A40,EQUIPOS!A10:D167,4,FALSE)</f>
        <v>17635.642139081665</v>
      </c>
      <c r="L40" s="335"/>
      <c r="M40" s="336">
        <v>40</v>
      </c>
      <c r="N40" s="272">
        <f t="shared" si="0"/>
        <v>440.89105347704162</v>
      </c>
    </row>
    <row r="41" spans="1:14">
      <c r="A41" s="113" t="s">
        <v>202</v>
      </c>
      <c r="B41" s="837" t="str">
        <f>VLOOKUP(A41,EQUIPOS!A11:D155,3,FALSE)</f>
        <v xml:space="preserve">Equipo de rayos X y/o ultrasonido
</v>
      </c>
      <c r="C41" s="838"/>
      <c r="D41" s="838"/>
      <c r="E41" s="838"/>
      <c r="F41" s="838"/>
      <c r="G41" s="838"/>
      <c r="H41" s="839"/>
      <c r="I41" s="421"/>
      <c r="J41" s="422"/>
      <c r="K41" s="269">
        <f>VLOOKUP(A41,EQUIPOS!A11:D168,4,FALSE)</f>
        <v>91278.991782306388</v>
      </c>
      <c r="L41" s="335"/>
      <c r="M41" s="336">
        <v>4000</v>
      </c>
      <c r="N41" s="272">
        <f t="shared" si="0"/>
        <v>22.819747945576598</v>
      </c>
    </row>
    <row r="42" spans="1:14">
      <c r="A42" s="113" t="s">
        <v>294</v>
      </c>
      <c r="B42" s="837" t="str">
        <f>VLOOKUP(A42,EQUIPOS!A12:D156,3,FALSE)</f>
        <v>Puente grúa</v>
      </c>
      <c r="C42" s="838"/>
      <c r="D42" s="838"/>
      <c r="E42" s="838"/>
      <c r="F42" s="838"/>
      <c r="G42" s="838"/>
      <c r="H42" s="839"/>
      <c r="I42" s="421"/>
      <c r="J42" s="422"/>
      <c r="K42" s="269">
        <f>VLOOKUP(A42,EQUIPOS!A12:D169,4,FALSE)</f>
        <v>741928.13977165031</v>
      </c>
      <c r="L42" s="335"/>
      <c r="M42" s="336">
        <v>40000</v>
      </c>
      <c r="N42" s="272">
        <f t="shared" si="0"/>
        <v>18.548203494291258</v>
      </c>
    </row>
    <row r="43" spans="1:14">
      <c r="A43" s="113" t="s">
        <v>334</v>
      </c>
      <c r="B43" s="837" t="str">
        <f>VLOOKUP(A43,EQUIPOS!A13:D157,3,FALSE)</f>
        <v>Taladro industrial</v>
      </c>
      <c r="C43" s="838"/>
      <c r="D43" s="838"/>
      <c r="E43" s="838"/>
      <c r="F43" s="838"/>
      <c r="G43" s="838"/>
      <c r="H43" s="839"/>
      <c r="I43" s="421"/>
      <c r="J43" s="422"/>
      <c r="K43" s="269">
        <f>VLOOKUP(A43,EQUIPOS!A13:D170,4,FALSE)</f>
        <v>3172.8981682792632</v>
      </c>
      <c r="L43" s="335"/>
      <c r="M43" s="336">
        <v>40</v>
      </c>
      <c r="N43" s="272">
        <f t="shared" si="0"/>
        <v>79.322454206981575</v>
      </c>
    </row>
    <row r="44" spans="1:14">
      <c r="B44" s="837"/>
      <c r="C44" s="838"/>
      <c r="D44" s="838"/>
      <c r="E44" s="838"/>
      <c r="F44" s="838"/>
      <c r="G44" s="838"/>
      <c r="H44" s="839"/>
      <c r="I44" s="36"/>
      <c r="J44" s="37"/>
      <c r="K44" s="269"/>
      <c r="L44" s="276"/>
      <c r="M44" s="336"/>
      <c r="N44" s="272"/>
    </row>
    <row r="45" spans="1:14">
      <c r="B45" s="320"/>
      <c r="C45" s="321"/>
      <c r="D45" s="321"/>
      <c r="E45" s="321"/>
      <c r="F45" s="323"/>
      <c r="G45" s="323"/>
      <c r="H45" s="125"/>
      <c r="I45" s="36"/>
      <c r="J45" s="37"/>
      <c r="K45" s="269"/>
      <c r="L45" s="276"/>
      <c r="M45" s="277"/>
      <c r="N45" s="273"/>
    </row>
    <row r="46" spans="1:14">
      <c r="B46" s="844" t="s">
        <v>952</v>
      </c>
      <c r="C46" s="845"/>
      <c r="D46" s="845"/>
      <c r="E46" s="38"/>
      <c r="F46" s="39"/>
      <c r="G46" s="39"/>
      <c r="H46" s="40"/>
      <c r="I46" s="36"/>
      <c r="J46" s="37"/>
      <c r="K46" s="279"/>
      <c r="L46" s="276"/>
      <c r="M46" s="401">
        <v>0.1</v>
      </c>
      <c r="N46" s="344">
        <f>N83*M46</f>
        <v>201.60799618480041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SUM(N36:N46)</f>
        <v>1933.858340795276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22195.193182487728</v>
      </c>
      <c r="N53" s="272">
        <f t="shared" ref="N53:N58" si="1">K53*M53</f>
        <v>110.97596591243864</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3965.185204227962</v>
      </c>
      <c r="N54" s="272">
        <f t="shared" si="1"/>
        <v>19.825926021139811</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10049.825484507541</v>
      </c>
      <c r="N55" s="272">
        <f t="shared" si="1"/>
        <v>50.249127422537704</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8045.7118143801281</v>
      </c>
      <c r="N56" s="272">
        <f t="shared" si="1"/>
        <v>80.457118143801281</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19579.814073474325</v>
      </c>
      <c r="N57" s="272">
        <f t="shared" si="1"/>
        <v>195.79814073474324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4434.6061807161677</v>
      </c>
      <c r="N58" s="272">
        <f t="shared" si="1"/>
        <v>4434.6061807161677</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4891.9124589508283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B66" s="46"/>
      <c r="C66" s="317"/>
      <c r="D66" s="317"/>
      <c r="E66" s="317"/>
      <c r="F66" s="317"/>
      <c r="G66" s="31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311"/>
      <c r="I68" s="279"/>
      <c r="J68" s="286"/>
      <c r="K68" s="279"/>
      <c r="L68" s="828"/>
      <c r="M68" s="829"/>
      <c r="N68" s="287"/>
    </row>
    <row r="69" spans="1:15">
      <c r="B69" s="46"/>
      <c r="C69" s="47"/>
      <c r="D69" s="47"/>
      <c r="E69" s="47"/>
      <c r="F69" s="47"/>
      <c r="G69" s="47"/>
      <c r="H69" s="311"/>
      <c r="I69" s="279"/>
      <c r="J69" s="286"/>
      <c r="K69" s="279"/>
      <c r="L69" s="828"/>
      <c r="M69" s="829"/>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1"/>
      <c r="C82" s="812" t="e">
        <f>VLOOKUP(B82,'MANO DE OBRA'!B12:E73,3,FALSE)</f>
        <v>#N/A</v>
      </c>
      <c r="D82" s="812" t="e">
        <f>VLOOKUP(C82,'MANO DE OBRA'!C12:F73,3,FALSE)</f>
        <v>#N/A</v>
      </c>
      <c r="E82" s="812" t="e">
        <f>VLOOKUP(D82,'MANO DE OBRA'!D12:G73,3,FALSE)</f>
        <v>#N/A</v>
      </c>
      <c r="F82" s="812" t="e">
        <f>VLOOKUP(E82,'MANO DE OBRA'!E12:H73,3,FALSE)</f>
        <v>#N/A</v>
      </c>
      <c r="G82" s="812" t="e">
        <f>VLOOKUP(F82,'MANO DE OBRA'!F12:I73,3,FALSE)</f>
        <v>#N/A</v>
      </c>
      <c r="H82" s="812" t="e">
        <f>VLOOKUP(G82,'MANO DE OBRA'!G12:J73,3,FALSE)</f>
        <v>#N/A</v>
      </c>
      <c r="I82" s="470"/>
      <c r="J82" s="471"/>
      <c r="K82" s="474"/>
      <c r="L82" s="475"/>
      <c r="M82" s="476"/>
      <c r="N82" s="440"/>
    </row>
    <row r="83" spans="1:14" ht="15.75" thickBot="1">
      <c r="B83" s="830" t="s">
        <v>953</v>
      </c>
      <c r="C83" s="831"/>
      <c r="D83" s="831"/>
      <c r="E83" s="831"/>
      <c r="F83" s="831"/>
      <c r="G83" s="831"/>
      <c r="H83" s="831"/>
      <c r="I83" s="831"/>
      <c r="J83" s="831"/>
      <c r="K83" s="831"/>
      <c r="L83" s="831"/>
      <c r="M83" s="832"/>
      <c r="N83" s="460">
        <f>SUM(N77:N82)</f>
        <v>2016.0799618480041</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8841.8507615941089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1768.370152318822</v>
      </c>
      <c r="M90" s="859"/>
      <c r="N90" s="51"/>
    </row>
    <row r="91" spans="1:14">
      <c r="B91" s="89" t="s">
        <v>973</v>
      </c>
      <c r="C91" s="90"/>
      <c r="D91" s="90"/>
      <c r="E91" s="90"/>
      <c r="F91" s="90"/>
      <c r="G91" s="90"/>
      <c r="H91" s="90"/>
      <c r="I91" s="87"/>
      <c r="J91" s="88"/>
      <c r="K91" s="304">
        <v>0.05</v>
      </c>
      <c r="L91" s="858">
        <f>N85*K91</f>
        <v>442.09253807970549</v>
      </c>
      <c r="M91" s="859"/>
      <c r="N91" s="51"/>
    </row>
    <row r="92" spans="1:14" ht="15.75" thickBot="1">
      <c r="B92" s="91" t="s">
        <v>974</v>
      </c>
      <c r="C92" s="92"/>
      <c r="D92" s="92"/>
      <c r="E92" s="92"/>
      <c r="F92" s="92"/>
      <c r="G92" s="92"/>
      <c r="H92" s="92"/>
      <c r="I92" s="93"/>
      <c r="J92" s="94"/>
      <c r="K92" s="305">
        <v>0.05</v>
      </c>
      <c r="L92" s="860">
        <f>N85*K92</f>
        <v>442.09253807970549</v>
      </c>
      <c r="M92" s="861"/>
      <c r="N92" s="51"/>
    </row>
    <row r="93" spans="1:14" ht="15.75" thickBot="1">
      <c r="B93" s="824" t="s">
        <v>953</v>
      </c>
      <c r="C93" s="825"/>
      <c r="D93" s="825"/>
      <c r="E93" s="825"/>
      <c r="F93" s="825"/>
      <c r="G93" s="825"/>
      <c r="H93" s="825"/>
      <c r="I93" s="825"/>
      <c r="J93" s="825"/>
      <c r="K93" s="825"/>
      <c r="L93" s="825"/>
      <c r="M93" s="826"/>
      <c r="N93" s="52">
        <f>L90+L91+L92</f>
        <v>2652.5552284782325</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11494.405990072341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4576.9870024775018</v>
      </c>
      <c r="L36" s="270"/>
      <c r="M36" s="336">
        <v>40</v>
      </c>
      <c r="N36" s="272">
        <f t="shared" ref="N36:N41" si="0">K36/M36</f>
        <v>114.42467506193755</v>
      </c>
    </row>
    <row r="37" spans="1:14">
      <c r="A37" s="113" t="s">
        <v>334</v>
      </c>
      <c r="B37" s="837" t="str">
        <f>VLOOKUP(A37,EQUIPOS!A7:D154,3,FALSE)</f>
        <v>Taladro industrial</v>
      </c>
      <c r="C37" s="838"/>
      <c r="D37" s="838"/>
      <c r="E37" s="838"/>
      <c r="F37" s="838"/>
      <c r="G37" s="838"/>
      <c r="H37" s="839"/>
      <c r="I37" s="421"/>
      <c r="J37" s="422"/>
      <c r="K37" s="269">
        <f>VLOOKUP(A37,EQUIPOS!A7:D164,4,FALSE)</f>
        <v>3172.8981682792632</v>
      </c>
      <c r="L37" s="335"/>
      <c r="M37" s="336">
        <v>40</v>
      </c>
      <c r="N37" s="272">
        <f t="shared" si="0"/>
        <v>79.322454206981575</v>
      </c>
    </row>
    <row r="38" spans="1:14">
      <c r="A38" s="113" t="s">
        <v>195</v>
      </c>
      <c r="B38" s="837" t="str">
        <f>VLOOKUP(A38,EQUIPOS!A8:D154,3,FALSE)</f>
        <v xml:space="preserve">Equipo de oxicorte, Capacidad de corte: hasta 6´´ (152mm) </v>
      </c>
      <c r="C38" s="838"/>
      <c r="D38" s="838"/>
      <c r="E38" s="838"/>
      <c r="F38" s="838"/>
      <c r="G38" s="838"/>
      <c r="H38" s="839"/>
      <c r="I38" s="421"/>
      <c r="J38" s="422"/>
      <c r="K38" s="269">
        <f>VLOOKUP(A38,EQUIPOS!A8:D165,4,FALSE)</f>
        <v>11627.876622451015</v>
      </c>
      <c r="L38" s="335"/>
      <c r="M38" s="336">
        <v>40</v>
      </c>
      <c r="N38" s="272">
        <f t="shared" si="0"/>
        <v>290.69691556127538</v>
      </c>
    </row>
    <row r="39" spans="1:14">
      <c r="A39" s="113" t="s">
        <v>204</v>
      </c>
      <c r="B39" s="837" t="str">
        <f>VLOOKUP(A39,EQUIPOS!A9:D154,3,FALSE)</f>
        <v xml:space="preserve">Equipo de soldadura 250 AMP
</v>
      </c>
      <c r="C39" s="838"/>
      <c r="D39" s="838"/>
      <c r="E39" s="838"/>
      <c r="F39" s="838"/>
      <c r="G39" s="838"/>
      <c r="H39" s="839"/>
      <c r="I39" s="421"/>
      <c r="J39" s="422"/>
      <c r="K39" s="269">
        <f>VLOOKUP(A39,EQUIPOS!A9:D166,4,FALSE)</f>
        <v>14839.141143217976</v>
      </c>
      <c r="L39" s="335"/>
      <c r="M39" s="336">
        <v>40</v>
      </c>
      <c r="N39" s="272">
        <f t="shared" si="0"/>
        <v>370.97852858044939</v>
      </c>
    </row>
    <row r="40" spans="1:14">
      <c r="A40" s="113" t="s">
        <v>208</v>
      </c>
      <c r="B40" s="837" t="str">
        <f>VLOOKUP(A40,EQUIPOS!A10:D154,3,FALSE)</f>
        <v>Equipo de soldadura 400</v>
      </c>
      <c r="C40" s="838"/>
      <c r="D40" s="838"/>
      <c r="E40" s="838"/>
      <c r="F40" s="838"/>
      <c r="G40" s="838"/>
      <c r="H40" s="839"/>
      <c r="I40" s="421"/>
      <c r="J40" s="422"/>
      <c r="K40" s="269">
        <f>VLOOKUP(A40,EQUIPOS!A10:D167,4,FALSE)</f>
        <v>15782.750651316885</v>
      </c>
      <c r="L40" s="335"/>
      <c r="M40" s="336">
        <v>40</v>
      </c>
      <c r="N40" s="272">
        <f t="shared" si="0"/>
        <v>394.56876628292213</v>
      </c>
    </row>
    <row r="41" spans="1:14">
      <c r="A41" s="113" t="s">
        <v>210</v>
      </c>
      <c r="B41" s="837" t="str">
        <f>VLOOKUP(A41,EQUIPOS!A11:D155,3,FALSE)</f>
        <v>Equipo de soldadura 600</v>
      </c>
      <c r="C41" s="838"/>
      <c r="D41" s="838"/>
      <c r="E41" s="838"/>
      <c r="F41" s="838"/>
      <c r="G41" s="838"/>
      <c r="H41" s="839"/>
      <c r="I41" s="421"/>
      <c r="J41" s="422"/>
      <c r="K41" s="269">
        <f>VLOOKUP(A41,EQUIPOS!A11:D168,4,FALSE)</f>
        <v>17635.642139081665</v>
      </c>
      <c r="L41" s="335"/>
      <c r="M41" s="336">
        <v>40</v>
      </c>
      <c r="N41" s="272">
        <f t="shared" si="0"/>
        <v>440.89105347704162</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1791.6863912630079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22195.193182487728</v>
      </c>
      <c r="N51" s="272">
        <f t="shared" ref="N51:N56" si="1">K51*M51</f>
        <v>110.97596591243864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3965.185204227962</v>
      </c>
      <c r="N52" s="272">
        <f t="shared" si="1"/>
        <v>19.825926021139811</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10049.825484507541</v>
      </c>
      <c r="N53" s="272">
        <f t="shared" si="1"/>
        <v>50.249127422537704</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8045.7118143801281</v>
      </c>
      <c r="N54" s="272">
        <f t="shared" si="1"/>
        <v>80.457118143801281</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19579.814073474325</v>
      </c>
      <c r="N55" s="272">
        <f t="shared" si="1"/>
        <v>195.79814073474324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4434.6061807161677</v>
      </c>
      <c r="N56" s="272">
        <f t="shared" si="1"/>
        <v>4434.6061807161677</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4891.9124589508283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1"/>
      <c r="C80" s="812"/>
      <c r="D80" s="812"/>
      <c r="E80" s="812"/>
      <c r="F80" s="812"/>
      <c r="G80" s="812"/>
      <c r="H80" s="812"/>
      <c r="I80" s="470"/>
      <c r="J80" s="471"/>
      <c r="K80" s="472"/>
      <c r="L80" s="475"/>
      <c r="M80" s="476"/>
      <c r="N80" s="440"/>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8699.6788120618403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1739.9357624123681</v>
      </c>
      <c r="M88" s="859"/>
      <c r="N88" s="51"/>
    </row>
    <row r="89" spans="1:14">
      <c r="B89" s="89" t="s">
        <v>973</v>
      </c>
      <c r="C89" s="90"/>
      <c r="D89" s="90"/>
      <c r="E89" s="90"/>
      <c r="F89" s="90"/>
      <c r="G89" s="90"/>
      <c r="H89" s="90"/>
      <c r="I89" s="87"/>
      <c r="J89" s="88"/>
      <c r="K89" s="304">
        <v>0.05</v>
      </c>
      <c r="L89" s="858">
        <f>N83*K89</f>
        <v>434.98394060309204</v>
      </c>
      <c r="M89" s="859"/>
      <c r="N89" s="51"/>
    </row>
    <row r="90" spans="1:14" ht="15.75" thickBot="1">
      <c r="B90" s="91" t="s">
        <v>974</v>
      </c>
      <c r="C90" s="92"/>
      <c r="D90" s="92"/>
      <c r="E90" s="92"/>
      <c r="F90" s="92"/>
      <c r="G90" s="92"/>
      <c r="H90" s="92"/>
      <c r="I90" s="93"/>
      <c r="J90" s="94"/>
      <c r="K90" s="305">
        <v>0.05</v>
      </c>
      <c r="L90" s="860">
        <f>N83*K90</f>
        <v>434.98394060309204</v>
      </c>
      <c r="M90" s="861"/>
      <c r="N90" s="51"/>
    </row>
    <row r="91" spans="1:14" ht="15.75" thickBot="1">
      <c r="B91" s="824" t="s">
        <v>953</v>
      </c>
      <c r="C91" s="825"/>
      <c r="D91" s="825"/>
      <c r="E91" s="825"/>
      <c r="F91" s="825"/>
      <c r="G91" s="825"/>
      <c r="H91" s="825"/>
      <c r="I91" s="825"/>
      <c r="J91" s="825"/>
      <c r="K91" s="825"/>
      <c r="L91" s="825"/>
      <c r="M91" s="826"/>
      <c r="N91" s="52">
        <f>L88+L89+L90</f>
        <v>2609.903643618552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11309.582455680393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8">
        <f>VLOOKUP(A61,TRANSPORTE!A3:D117,4,FALSE)</f>
        <v>0.45429277394783563</v>
      </c>
      <c r="M61" s="829"/>
      <c r="N61" s="287">
        <f>K61*L61</f>
        <v>0.45429277394783563</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0.45429277394783563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0.45429277394783563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9.0858554789567128E-2</v>
      </c>
      <c r="M85" s="859"/>
      <c r="N85" s="51"/>
    </row>
    <row r="86" spans="1:14">
      <c r="B86" s="89" t="s">
        <v>973</v>
      </c>
      <c r="C86" s="90"/>
      <c r="D86" s="90"/>
      <c r="E86" s="90"/>
      <c r="F86" s="90"/>
      <c r="G86" s="90"/>
      <c r="H86" s="90"/>
      <c r="I86" s="87"/>
      <c r="J86" s="88"/>
      <c r="K86" s="304">
        <v>0.05</v>
      </c>
      <c r="L86" s="858">
        <f>N80*K86</f>
        <v>2.2714638697391782E-2</v>
      </c>
      <c r="M86" s="859"/>
      <c r="N86" s="51"/>
    </row>
    <row r="87" spans="1:14" ht="15.75" thickBot="1">
      <c r="B87" s="91" t="s">
        <v>974</v>
      </c>
      <c r="C87" s="92"/>
      <c r="D87" s="92"/>
      <c r="E87" s="92"/>
      <c r="F87" s="92"/>
      <c r="G87" s="92"/>
      <c r="H87" s="92"/>
      <c r="I87" s="93"/>
      <c r="J87" s="94"/>
      <c r="K87" s="305">
        <v>0.05</v>
      </c>
      <c r="L87" s="860">
        <f>N80*K87</f>
        <v>2.2714638697391782E-2</v>
      </c>
      <c r="M87" s="861"/>
      <c r="N87" s="51"/>
    </row>
    <row r="88" spans="1:14" ht="15.75" thickBot="1">
      <c r="B88" s="824" t="s">
        <v>953</v>
      </c>
      <c r="C88" s="825"/>
      <c r="D88" s="825"/>
      <c r="E88" s="825"/>
      <c r="F88" s="825"/>
      <c r="G88" s="825"/>
      <c r="H88" s="825"/>
      <c r="I88" s="825"/>
      <c r="J88" s="825"/>
      <c r="K88" s="825"/>
      <c r="L88" s="825"/>
      <c r="M88" s="826"/>
      <c r="N88" s="52">
        <f>L85+L86+L87</f>
        <v>0.1362878321843507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0.59058060613218633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4576.9870024775018</v>
      </c>
      <c r="L36" s="270"/>
      <c r="M36" s="336">
        <v>40</v>
      </c>
      <c r="N36" s="272">
        <f t="shared" ref="N36:N41" si="0">K36/M36</f>
        <v>114.42467506193755</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11627.876622451015</v>
      </c>
      <c r="L37" s="335"/>
      <c r="M37" s="336">
        <v>400</v>
      </c>
      <c r="N37" s="272">
        <f t="shared" si="0"/>
        <v>29.069691556127538</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14839.141143217976</v>
      </c>
      <c r="L38" s="335"/>
      <c r="M38" s="336">
        <v>400</v>
      </c>
      <c r="N38" s="272">
        <f t="shared" si="0"/>
        <v>37.097852858044938</v>
      </c>
    </row>
    <row r="39" spans="1:14">
      <c r="A39" s="113" t="s">
        <v>208</v>
      </c>
      <c r="B39" s="837" t="str">
        <f>VLOOKUP(A39,EQUIPOS!A9:D154,3,FALSE)</f>
        <v>Equipo de soldadura 400</v>
      </c>
      <c r="C39" s="838"/>
      <c r="D39" s="838"/>
      <c r="E39" s="838"/>
      <c r="F39" s="838"/>
      <c r="G39" s="838"/>
      <c r="H39" s="839"/>
      <c r="I39" s="421"/>
      <c r="J39" s="422"/>
      <c r="K39" s="269">
        <f>VLOOKUP(A39,EQUIPOS!A9:D166,4,FALSE)</f>
        <v>15782.750651316885</v>
      </c>
      <c r="L39" s="335"/>
      <c r="M39" s="336">
        <v>400</v>
      </c>
      <c r="N39" s="272">
        <f t="shared" si="0"/>
        <v>39.456876628292214</v>
      </c>
    </row>
    <row r="40" spans="1:14">
      <c r="A40" s="113" t="s">
        <v>210</v>
      </c>
      <c r="B40" s="837" t="str">
        <f>VLOOKUP(A40,EQUIPOS!A10:D154,3,FALSE)</f>
        <v>Equipo de soldadura 600</v>
      </c>
      <c r="C40" s="838"/>
      <c r="D40" s="838"/>
      <c r="E40" s="838"/>
      <c r="F40" s="838"/>
      <c r="G40" s="838"/>
      <c r="H40" s="839"/>
      <c r="I40" s="421"/>
      <c r="J40" s="422"/>
      <c r="K40" s="269">
        <f>VLOOKUP(A40,EQUIPOS!A10:D167,4,FALSE)</f>
        <v>17635.642139081665</v>
      </c>
      <c r="L40" s="335"/>
      <c r="M40" s="336">
        <v>400</v>
      </c>
      <c r="N40" s="272">
        <f t="shared" si="0"/>
        <v>44.089105347704162</v>
      </c>
    </row>
    <row r="41" spans="1:14">
      <c r="A41" s="113" t="s">
        <v>243</v>
      </c>
      <c r="B41" s="837" t="str">
        <f>VLOOKUP(A41,EQUIPOS!A11:D155,3,FALSE)</f>
        <v>Grúa 10 ton</v>
      </c>
      <c r="C41" s="838"/>
      <c r="D41" s="838"/>
      <c r="E41" s="838"/>
      <c r="F41" s="838"/>
      <c r="G41" s="838"/>
      <c r="H41" s="839"/>
      <c r="I41" s="421"/>
      <c r="J41" s="422"/>
      <c r="K41" s="269">
        <f>VLOOKUP(A41,EQUIPOS!A11:D168,4,FALSE)</f>
        <v>165227.84155686642</v>
      </c>
      <c r="L41" s="335"/>
      <c r="M41" s="336">
        <v>400</v>
      </c>
      <c r="N41" s="272">
        <f t="shared" si="0"/>
        <v>413.06960389216607</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778.01180343667261</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22195.193182487728</v>
      </c>
      <c r="N51" s="272">
        <f>K51*M51</f>
        <v>110.97596591243864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3965.185204227962</v>
      </c>
      <c r="N52" s="272">
        <f t="shared" ref="N52:N58" si="1">K52*M52</f>
        <v>19.825926021139811</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10049.825484507541</v>
      </c>
      <c r="N53" s="272">
        <f t="shared" si="1"/>
        <v>50.249127422537704</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8045.7118143801281</v>
      </c>
      <c r="N54" s="272">
        <f t="shared" si="1"/>
        <v>80.457118143801281</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19579.814073474325</v>
      </c>
      <c r="N55" s="272">
        <f t="shared" si="1"/>
        <v>195.79814073474324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29676.412374080071</v>
      </c>
      <c r="N56" s="272">
        <f t="shared" si="1"/>
        <v>14.838206187040036</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52063.881358035214</v>
      </c>
      <c r="N57" s="272">
        <f t="shared" si="1"/>
        <v>52.063881358035218</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17490.677857348106</v>
      </c>
      <c r="N58" s="272">
        <f t="shared" si="1"/>
        <v>17.490677857348107</v>
      </c>
    </row>
    <row r="59" spans="1:14" ht="15.75" thickBot="1">
      <c r="B59" s="824" t="s">
        <v>953</v>
      </c>
      <c r="C59" s="825"/>
      <c r="D59" s="825"/>
      <c r="E59" s="825"/>
      <c r="F59" s="825"/>
      <c r="G59" s="825"/>
      <c r="H59" s="825"/>
      <c r="I59" s="825"/>
      <c r="J59" s="825"/>
      <c r="K59" s="825"/>
      <c r="L59" s="825"/>
      <c r="M59" s="826"/>
      <c r="N59" s="394">
        <f>SUM(N51:N58)</f>
        <v>541.69904363708406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1"/>
      <c r="C80" s="812"/>
      <c r="D80" s="812"/>
      <c r="E80" s="812"/>
      <c r="F80" s="812"/>
      <c r="G80" s="812"/>
      <c r="H80" s="812"/>
      <c r="I80" s="470"/>
      <c r="J80" s="471"/>
      <c r="K80" s="474"/>
      <c r="L80" s="475"/>
      <c r="M80" s="476"/>
      <c r="N80" s="395"/>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3335.7908089217608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667.15816178435216</v>
      </c>
      <c r="M88" s="859"/>
      <c r="N88" s="51"/>
    </row>
    <row r="89" spans="1:14">
      <c r="B89" s="89" t="s">
        <v>973</v>
      </c>
      <c r="C89" s="90"/>
      <c r="D89" s="90"/>
      <c r="E89" s="90"/>
      <c r="F89" s="90"/>
      <c r="G89" s="90"/>
      <c r="H89" s="90"/>
      <c r="I89" s="87"/>
      <c r="J89" s="88"/>
      <c r="K89" s="304">
        <v>0.05</v>
      </c>
      <c r="L89" s="858">
        <f>N83*K89</f>
        <v>166.78954044608804</v>
      </c>
      <c r="M89" s="859"/>
      <c r="N89" s="51"/>
    </row>
    <row r="90" spans="1:14" ht="15.75" thickBot="1">
      <c r="B90" s="91" t="s">
        <v>974</v>
      </c>
      <c r="C90" s="92"/>
      <c r="D90" s="92"/>
      <c r="E90" s="92"/>
      <c r="F90" s="92"/>
      <c r="G90" s="92"/>
      <c r="H90" s="92"/>
      <c r="I90" s="93"/>
      <c r="J90" s="94"/>
      <c r="K90" s="305">
        <v>0.05</v>
      </c>
      <c r="L90" s="860">
        <f>N83*K90</f>
        <v>166.78954044608804</v>
      </c>
      <c r="M90" s="861"/>
      <c r="N90" s="51"/>
    </row>
    <row r="91" spans="1:14" ht="15.75" thickBot="1">
      <c r="B91" s="824" t="s">
        <v>953</v>
      </c>
      <c r="C91" s="825"/>
      <c r="D91" s="825"/>
      <c r="E91" s="825"/>
      <c r="F91" s="825"/>
      <c r="G91" s="825"/>
      <c r="H91" s="825"/>
      <c r="I91" s="825"/>
      <c r="J91" s="825"/>
      <c r="K91" s="825"/>
      <c r="L91" s="825"/>
      <c r="M91" s="826"/>
      <c r="N91" s="52">
        <f>L88+L89+L90</f>
        <v>1000.7372426765282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4336.5280515982886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3422.8553277925375</v>
      </c>
      <c r="L36" s="270"/>
      <c r="M36" s="336">
        <v>4</v>
      </c>
      <c r="N36" s="272">
        <f>K36/M36</f>
        <v>855.71383194813438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1865.7458432431592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477222.41809918307</v>
      </c>
      <c r="N48" s="272">
        <f>K48*M48</f>
        <v>4772.2241809918305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131663.68527225021</v>
      </c>
      <c r="N49" s="272">
        <f>K49*M49</f>
        <v>131663.68527225021</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414224.51276611304</v>
      </c>
      <c r="N50" s="272">
        <f>K50*M50</f>
        <v>151191.94715963127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287627.85661287326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3.0696495516578515</v>
      </c>
      <c r="M58" s="829"/>
      <c r="N58" s="287">
        <f>K58*L58</f>
        <v>0.85950187446419846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0.85950187446419846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299594.78207094112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59918.956414188229</v>
      </c>
      <c r="M82" s="859"/>
      <c r="N82" s="51"/>
    </row>
    <row r="83" spans="1:14">
      <c r="B83" s="89" t="s">
        <v>973</v>
      </c>
      <c r="C83" s="90"/>
      <c r="D83" s="90"/>
      <c r="E83" s="90"/>
      <c r="F83" s="90"/>
      <c r="G83" s="90"/>
      <c r="H83" s="90"/>
      <c r="I83" s="87"/>
      <c r="J83" s="88"/>
      <c r="K83" s="304">
        <v>0.05</v>
      </c>
      <c r="L83" s="858">
        <f>N77*K83</f>
        <v>14979.739103547057</v>
      </c>
      <c r="M83" s="859"/>
      <c r="N83" s="51"/>
    </row>
    <row r="84" spans="1:14" ht="15.75" thickBot="1">
      <c r="B84" s="91" t="s">
        <v>974</v>
      </c>
      <c r="C84" s="92"/>
      <c r="D84" s="92"/>
      <c r="E84" s="92"/>
      <c r="F84" s="92"/>
      <c r="G84" s="92"/>
      <c r="H84" s="92"/>
      <c r="I84" s="93"/>
      <c r="J84" s="94"/>
      <c r="K84" s="305">
        <v>0.05</v>
      </c>
      <c r="L84" s="860">
        <f>N77*K84</f>
        <v>14979.739103547057</v>
      </c>
      <c r="M84" s="861"/>
      <c r="N84" s="51"/>
    </row>
    <row r="85" spans="1:14" ht="15.75" thickBot="1">
      <c r="B85" s="824" t="s">
        <v>953</v>
      </c>
      <c r="C85" s="825"/>
      <c r="D85" s="825"/>
      <c r="E85" s="825"/>
      <c r="F85" s="825"/>
      <c r="G85" s="825"/>
      <c r="H85" s="825"/>
      <c r="I85" s="825"/>
      <c r="J85" s="825"/>
      <c r="K85" s="825"/>
      <c r="L85" s="825"/>
      <c r="M85" s="826"/>
      <c r="N85" s="52">
        <f>L82+L83+L84</f>
        <v>89878.434621282358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389473.21669222345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3422.8553277925375</v>
      </c>
      <c r="L36" s="270"/>
      <c r="M36" s="441">
        <v>4</v>
      </c>
      <c r="N36" s="272">
        <f>K36/M36</f>
        <v>855.71383194813438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1865.7458432431592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477222.41809918307</v>
      </c>
      <c r="N48" s="272">
        <f>K48*M48</f>
        <v>9544.448361983661</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131663.68527225021</v>
      </c>
      <c r="N49" s="272">
        <f>K49*M49</f>
        <v>131663.68527225021</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414224.51276611304</v>
      </c>
      <c r="N50" s="272">
        <f>K50*M50</f>
        <v>190543.27587241199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331751.40950664587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3.0696495516578515</v>
      </c>
      <c r="M58" s="829"/>
      <c r="N58" s="287">
        <f>K58*L58</f>
        <v>0.85950187446419846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0.85950187446419846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343718.33496471372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68743.666992942744</v>
      </c>
      <c r="M82" s="859"/>
      <c r="N82" s="51"/>
    </row>
    <row r="83" spans="1:14">
      <c r="B83" s="89" t="s">
        <v>973</v>
      </c>
      <c r="C83" s="90"/>
      <c r="D83" s="90"/>
      <c r="E83" s="90"/>
      <c r="F83" s="90"/>
      <c r="G83" s="90"/>
      <c r="H83" s="90"/>
      <c r="I83" s="87"/>
      <c r="J83" s="88"/>
      <c r="K83" s="304">
        <v>0.05</v>
      </c>
      <c r="L83" s="858">
        <f>N77*K83</f>
        <v>17185.916748235686</v>
      </c>
      <c r="M83" s="859"/>
      <c r="N83" s="51"/>
    </row>
    <row r="84" spans="1:14" ht="15.75" thickBot="1">
      <c r="B84" s="91" t="s">
        <v>974</v>
      </c>
      <c r="C84" s="92"/>
      <c r="D84" s="92"/>
      <c r="E84" s="92"/>
      <c r="F84" s="92"/>
      <c r="G84" s="92"/>
      <c r="H84" s="92"/>
      <c r="I84" s="93"/>
      <c r="J84" s="94"/>
      <c r="K84" s="305">
        <v>0.05</v>
      </c>
      <c r="L84" s="860">
        <f>N77*K84</f>
        <v>17185.916748235686</v>
      </c>
      <c r="M84" s="861"/>
      <c r="N84" s="51"/>
    </row>
    <row r="85" spans="1:14" ht="15.75" thickBot="1">
      <c r="B85" s="824" t="s">
        <v>953</v>
      </c>
      <c r="C85" s="825"/>
      <c r="D85" s="825"/>
      <c r="E85" s="825"/>
      <c r="F85" s="825"/>
      <c r="G85" s="825"/>
      <c r="H85" s="825"/>
      <c r="I85" s="825"/>
      <c r="J85" s="825"/>
      <c r="K85" s="825"/>
      <c r="L85" s="825"/>
      <c r="M85" s="826"/>
      <c r="N85" s="52">
        <f>L82+L83+L84</f>
        <v>103115.50048941412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446833.83545412787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310</v>
      </c>
      <c r="B36" s="837" t="str">
        <f>VLOOKUP(A36,EQUIPOS!A6:D154,3,FALSE)</f>
        <v>Retroexcavadora A25C</v>
      </c>
      <c r="C36" s="838"/>
      <c r="D36" s="838"/>
      <c r="E36" s="838"/>
      <c r="F36" s="838"/>
      <c r="G36" s="838"/>
      <c r="H36" s="839"/>
      <c r="I36" s="267"/>
      <c r="J36" s="268"/>
      <c r="K36" s="269">
        <f>VLOOKUP(A36,EQUIPOS!A6:D163,4,FALSE)</f>
        <v>168064.71120979774</v>
      </c>
      <c r="L36" s="270"/>
      <c r="M36" s="336">
        <v>3</v>
      </c>
      <c r="N36" s="272">
        <f>K36/M36</f>
        <v>56021.570403265912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1346.7093483933668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57368.279751659276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477222.41809918307</v>
      </c>
      <c r="N48" s="272">
        <f>K48*M48</f>
        <v>9544.448361983661</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30969.228610970164</v>
      </c>
      <c r="N49" s="272">
        <f>K49*M49</f>
        <v>14245.845161046276</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414944.67722261266</v>
      </c>
      <c r="N50" s="272">
        <f>K50*M50</f>
        <v>414944.67722261266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438734.97074564261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3.0696495516578515</v>
      </c>
      <c r="M58" s="829"/>
      <c r="N58" s="287">
        <f>K58*L58</f>
        <v>0.85950187446419846</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8">
        <f>VLOOKUP(A59,TRANSPORTE!A1:D117,4,FALSE)</f>
        <v>1300.8769506995866</v>
      </c>
      <c r="M59" s="829"/>
      <c r="N59" s="287">
        <f>K59*L59</f>
        <v>598.40339732180985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599.26289919627402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13467.093483933666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510169.60688043182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102033.92137608636</v>
      </c>
      <c r="M82" s="859"/>
      <c r="N82" s="51"/>
    </row>
    <row r="83" spans="1:14">
      <c r="B83" s="89" t="s">
        <v>973</v>
      </c>
      <c r="C83" s="90"/>
      <c r="D83" s="90"/>
      <c r="E83" s="90"/>
      <c r="F83" s="90"/>
      <c r="G83" s="90"/>
      <c r="H83" s="90"/>
      <c r="I83" s="87"/>
      <c r="J83" s="88"/>
      <c r="K83" s="304">
        <v>0.05</v>
      </c>
      <c r="L83" s="858">
        <f>N77*K83</f>
        <v>25508.480344021591</v>
      </c>
      <c r="M83" s="859"/>
      <c r="N83" s="51"/>
    </row>
    <row r="84" spans="1:14" ht="15.75" thickBot="1">
      <c r="B84" s="91" t="s">
        <v>974</v>
      </c>
      <c r="C84" s="92"/>
      <c r="D84" s="92"/>
      <c r="E84" s="92"/>
      <c r="F84" s="92"/>
      <c r="G84" s="92"/>
      <c r="H84" s="92"/>
      <c r="I84" s="93"/>
      <c r="J84" s="94"/>
      <c r="K84" s="305">
        <v>0.05</v>
      </c>
      <c r="L84" s="860">
        <f>N77*K84</f>
        <v>25508.480344021591</v>
      </c>
      <c r="M84" s="861"/>
      <c r="N84" s="51"/>
    </row>
    <row r="85" spans="1:14" ht="15.75" thickBot="1">
      <c r="B85" s="824" t="s">
        <v>953</v>
      </c>
      <c r="C85" s="825"/>
      <c r="D85" s="825"/>
      <c r="E85" s="825"/>
      <c r="F85" s="825"/>
      <c r="G85" s="825"/>
      <c r="H85" s="825"/>
      <c r="I85" s="825"/>
      <c r="J85" s="825"/>
      <c r="K85" s="825"/>
      <c r="L85" s="825"/>
      <c r="M85" s="826"/>
      <c r="N85" s="52">
        <f>L82+L83+L84</f>
        <v>153050.88206412955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663220.48894456134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7629.093745199214</v>
      </c>
      <c r="L36" s="270"/>
      <c r="M36" s="336">
        <v>0.5</v>
      </c>
      <c r="N36" s="272">
        <f>K36/M36</f>
        <v>15258.187490398428</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119943.13429163491</v>
      </c>
      <c r="L37" s="335"/>
      <c r="M37" s="336">
        <v>1.5</v>
      </c>
      <c r="N37" s="272">
        <f>K37/M37</f>
        <v>79962.089527756601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97913.695714941758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30969.228610970164</v>
      </c>
      <c r="N48" s="272">
        <f>K48*M48</f>
        <v>17962.152594362695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189055.83761156915</v>
      </c>
      <c r="N49" s="272">
        <f>K49*M49</f>
        <v>189055.83761156915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207017.99020593186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1088.0693119221598</v>
      </c>
      <c r="M58" s="829"/>
      <c r="N58" s="287">
        <f>K58*L58</f>
        <v>1088.0693119221598</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1300.8769506995866</v>
      </c>
      <c r="M59" s="829"/>
      <c r="N59" s="287">
        <f>K59*L59</f>
        <v>754.50863140576018</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f>
        <v>1842.5779433279199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333708.4508320688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66741.690166413769</v>
      </c>
      <c r="M82" s="859"/>
      <c r="N82" s="51"/>
    </row>
    <row r="83" spans="1:14">
      <c r="B83" s="89" t="s">
        <v>973</v>
      </c>
      <c r="C83" s="90"/>
      <c r="D83" s="90"/>
      <c r="E83" s="90"/>
      <c r="F83" s="90"/>
      <c r="G83" s="90"/>
      <c r="H83" s="90"/>
      <c r="I83" s="87"/>
      <c r="J83" s="88"/>
      <c r="K83" s="304">
        <v>0.05</v>
      </c>
      <c r="L83" s="858">
        <f>N77*K83</f>
        <v>16685.422541603442</v>
      </c>
      <c r="M83" s="859"/>
      <c r="N83" s="51"/>
    </row>
    <row r="84" spans="1:14" ht="15.75" thickBot="1">
      <c r="B84" s="91" t="s">
        <v>974</v>
      </c>
      <c r="C84" s="92"/>
      <c r="D84" s="92"/>
      <c r="E84" s="92"/>
      <c r="F84" s="92"/>
      <c r="G84" s="92"/>
      <c r="H84" s="92"/>
      <c r="I84" s="93"/>
      <c r="J84" s="94"/>
      <c r="K84" s="305">
        <v>0.05</v>
      </c>
      <c r="L84" s="860">
        <f>N77*K84</f>
        <v>16685.422541603442</v>
      </c>
      <c r="M84" s="861"/>
      <c r="N84" s="51"/>
    </row>
    <row r="85" spans="1:14" ht="15.75" thickBot="1">
      <c r="B85" s="824" t="s">
        <v>953</v>
      </c>
      <c r="C85" s="825"/>
      <c r="D85" s="825"/>
      <c r="E85" s="825"/>
      <c r="F85" s="825"/>
      <c r="G85" s="825"/>
      <c r="H85" s="825"/>
      <c r="I85" s="825"/>
      <c r="J85" s="825"/>
      <c r="K85" s="825"/>
      <c r="L85" s="825"/>
      <c r="M85" s="826"/>
      <c r="N85" s="52">
        <f>L82+L83+L84</f>
        <v>100112.53524962066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433820.98608168948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7629.093745199214</v>
      </c>
      <c r="L36" s="270"/>
      <c r="M36" s="336">
        <v>0.5</v>
      </c>
      <c r="N36" s="272">
        <f>K36/M36</f>
        <v>15258.187490398428</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421"/>
      <c r="J37" s="422"/>
      <c r="K37" s="269">
        <f>VLOOKUP(A37,EQUIPOS!A7:D164,4,FALSE)</f>
        <v>88390.178346018743</v>
      </c>
      <c r="L37" s="335"/>
      <c r="M37" s="336">
        <v>1.5</v>
      </c>
      <c r="N37" s="272">
        <f>K37/M37</f>
        <v>58926.785564012498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76878.391751197647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30969.228610970164</v>
      </c>
      <c r="N48" s="272">
        <f>K48*M48</f>
        <v>17962.152594362695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189055.83761156915</v>
      </c>
      <c r="N49" s="272">
        <f>K49*M49</f>
        <v>189055.83761156915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207017.99020593186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1088.0693119221598</v>
      </c>
      <c r="M58" s="829"/>
      <c r="N58" s="287">
        <f>K58*L58</f>
        <v>1088.0693119221598</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1300.8769506995866</v>
      </c>
      <c r="M59" s="829"/>
      <c r="N59" s="287">
        <f>K59*L59</f>
        <v>754.50863140576018</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1842.5779433279199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312673.14686832472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62534.629373664946</v>
      </c>
      <c r="M82" s="859"/>
      <c r="N82" s="51"/>
    </row>
    <row r="83" spans="1:14">
      <c r="B83" s="89" t="s">
        <v>973</v>
      </c>
      <c r="C83" s="90"/>
      <c r="D83" s="90"/>
      <c r="E83" s="90"/>
      <c r="F83" s="90"/>
      <c r="G83" s="90"/>
      <c r="H83" s="90"/>
      <c r="I83" s="87"/>
      <c r="J83" s="88"/>
      <c r="K83" s="304">
        <v>0.05</v>
      </c>
      <c r="L83" s="858">
        <f>N77*K83</f>
        <v>15633.657343416236</v>
      </c>
      <c r="M83" s="859"/>
      <c r="N83" s="51"/>
    </row>
    <row r="84" spans="1:14" ht="15.75" thickBot="1">
      <c r="B84" s="91" t="s">
        <v>974</v>
      </c>
      <c r="C84" s="92"/>
      <c r="D84" s="92"/>
      <c r="E84" s="92"/>
      <c r="F84" s="92"/>
      <c r="G84" s="92"/>
      <c r="H84" s="92"/>
      <c r="I84" s="93"/>
      <c r="J84" s="94"/>
      <c r="K84" s="305">
        <v>0.05</v>
      </c>
      <c r="L84" s="860">
        <f>N77*K84</f>
        <v>15633.657343416236</v>
      </c>
      <c r="M84" s="861"/>
      <c r="N84" s="51"/>
    </row>
    <row r="85" spans="1:14" ht="15.75" thickBot="1">
      <c r="B85" s="824" t="s">
        <v>953</v>
      </c>
      <c r="C85" s="825"/>
      <c r="D85" s="825"/>
      <c r="E85" s="825"/>
      <c r="F85" s="825"/>
      <c r="G85" s="825"/>
      <c r="H85" s="825"/>
      <c r="I85" s="825"/>
      <c r="J85" s="825"/>
      <c r="K85" s="825"/>
      <c r="L85" s="825"/>
      <c r="M85" s="826"/>
      <c r="N85" s="52">
        <f>L82+L83+L84</f>
        <v>93801.944060497422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406475.09092882217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4417.1911897920945</v>
      </c>
      <c r="N48" s="272">
        <f>K48*M48</f>
        <v>4417.1911897920945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4417.1911897920945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7242.5232477433783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1448.5046495486758</v>
      </c>
      <c r="M82" s="859"/>
      <c r="N82" s="51"/>
    </row>
    <row r="83" spans="1:14">
      <c r="B83" s="89" t="s">
        <v>973</v>
      </c>
      <c r="C83" s="90"/>
      <c r="D83" s="90"/>
      <c r="E83" s="90"/>
      <c r="F83" s="90"/>
      <c r="G83" s="90"/>
      <c r="H83" s="90"/>
      <c r="I83" s="87"/>
      <c r="J83" s="88"/>
      <c r="K83" s="304">
        <v>0.05</v>
      </c>
      <c r="L83" s="858">
        <f>N77*K83</f>
        <v>362.12616238716896</v>
      </c>
      <c r="M83" s="859"/>
      <c r="N83" s="51"/>
    </row>
    <row r="84" spans="1:14" ht="15.75" thickBot="1">
      <c r="B84" s="91" t="s">
        <v>974</v>
      </c>
      <c r="C84" s="92"/>
      <c r="D84" s="92"/>
      <c r="E84" s="92"/>
      <c r="F84" s="92"/>
      <c r="G84" s="92"/>
      <c r="H84" s="92"/>
      <c r="I84" s="93"/>
      <c r="J84" s="94"/>
      <c r="K84" s="305">
        <v>0.05</v>
      </c>
      <c r="L84" s="860">
        <f>N77*K84</f>
        <v>362.12616238716896</v>
      </c>
      <c r="M84" s="861"/>
      <c r="N84" s="51"/>
    </row>
    <row r="85" spans="1:14" ht="15.75" thickBot="1">
      <c r="B85" s="824" t="s">
        <v>953</v>
      </c>
      <c r="C85" s="825"/>
      <c r="D85" s="825"/>
      <c r="E85" s="825"/>
      <c r="F85" s="825"/>
      <c r="G85" s="825"/>
      <c r="H85" s="825"/>
      <c r="I85" s="825"/>
      <c r="J85" s="825"/>
      <c r="K85" s="825"/>
      <c r="L85" s="825"/>
      <c r="M85" s="826"/>
      <c r="N85" s="52">
        <f>L82+L83+L84</f>
        <v>2172.7569743230138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9415.2802220663925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30" customHeight="1" thickBot="1">
      <c r="A31" t="s">
        <v>1845</v>
      </c>
      <c r="B31" s="80" t="s">
        <v>1132</v>
      </c>
      <c r="C31" s="987" t="s">
        <v>2137</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7316.4035497828263</v>
      </c>
      <c r="N49" s="272">
        <f>K49*M49</f>
        <v>8413.8640822502493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431017.28084811271</v>
      </c>
      <c r="N50" s="272">
        <f>K50*M50</f>
        <v>51722.073701773523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6590.7001327002063</v>
      </c>
      <c r="N51" s="272">
        <f>K51*M51</f>
        <v>13181.400265400413</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75686.933273615447</v>
      </c>
      <c r="N52" s="272">
        <f>K52*M52</f>
        <v>37843.466636807723</v>
      </c>
    </row>
    <row r="53" spans="1:14" ht="15.75" thickBot="1">
      <c r="B53" s="824" t="s">
        <v>953</v>
      </c>
      <c r="C53" s="825"/>
      <c r="D53" s="825"/>
      <c r="E53" s="825"/>
      <c r="F53" s="825"/>
      <c r="G53" s="825"/>
      <c r="H53" s="825"/>
      <c r="I53" s="825"/>
      <c r="J53" s="825"/>
      <c r="K53" s="825"/>
      <c r="L53" s="825"/>
      <c r="M53" s="826"/>
      <c r="N53" s="394">
        <f>SUM(N48:N52)</f>
        <v>147161.3435778131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1300.8769506995866</v>
      </c>
      <c r="M58" s="829"/>
      <c r="N58" s="287">
        <f>K58*L58</f>
        <v>1430.9646457695453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1430.9646457695453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191013.65269797368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38202.730539594741</v>
      </c>
      <c r="M82" s="859"/>
      <c r="N82" s="51"/>
    </row>
    <row r="83" spans="1:14">
      <c r="B83" s="89" t="s">
        <v>973</v>
      </c>
      <c r="C83" s="90"/>
      <c r="D83" s="90"/>
      <c r="E83" s="90"/>
      <c r="F83" s="90"/>
      <c r="G83" s="90"/>
      <c r="H83" s="90"/>
      <c r="I83" s="87"/>
      <c r="J83" s="88"/>
      <c r="K83" s="304">
        <v>0.05</v>
      </c>
      <c r="L83" s="858">
        <f>N77*K83</f>
        <v>9550.6826348986851</v>
      </c>
      <c r="M83" s="859"/>
      <c r="N83" s="51"/>
    </row>
    <row r="84" spans="1:14" ht="15.75" thickBot="1">
      <c r="B84" s="91" t="s">
        <v>974</v>
      </c>
      <c r="C84" s="92"/>
      <c r="D84" s="92"/>
      <c r="E84" s="92"/>
      <c r="F84" s="92"/>
      <c r="G84" s="92"/>
      <c r="H84" s="92"/>
      <c r="I84" s="93"/>
      <c r="J84" s="94"/>
      <c r="K84" s="305">
        <v>0.05</v>
      </c>
      <c r="L84" s="860">
        <f>N77*K84</f>
        <v>9550.6826348986851</v>
      </c>
      <c r="M84" s="861"/>
      <c r="N84" s="51"/>
    </row>
    <row r="85" spans="1:14" ht="15.75" thickBot="1">
      <c r="B85" s="824" t="s">
        <v>953</v>
      </c>
      <c r="C85" s="825"/>
      <c r="D85" s="825"/>
      <c r="E85" s="825"/>
      <c r="F85" s="825"/>
      <c r="G85" s="825"/>
      <c r="H85" s="825"/>
      <c r="I85" s="825"/>
      <c r="J85" s="825"/>
      <c r="K85" s="825"/>
      <c r="L85" s="825"/>
      <c r="M85" s="826"/>
      <c r="N85" s="52">
        <f>L82+L83+L84</f>
        <v>57304.095809392114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248317.74850736579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1133</v>
      </c>
      <c r="C31" s="987" t="s">
        <v>2138</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7316.4035497828263</v>
      </c>
      <c r="N49" s="272">
        <f>K49*M49</f>
        <v>8413.8640822502493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431017.28084811271</v>
      </c>
      <c r="N50" s="272">
        <f>K50*M50</f>
        <v>51722.073701773523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6590.7001327002063</v>
      </c>
      <c r="N51" s="272">
        <f>K51*M51</f>
        <v>13181.400265400413</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179744.74655145386</v>
      </c>
      <c r="N52" s="272">
        <f>K52*M52</f>
        <v>89872.373275726932</v>
      </c>
    </row>
    <row r="53" spans="1:14" ht="15.75" thickBot="1">
      <c r="B53" s="824" t="s">
        <v>953</v>
      </c>
      <c r="C53" s="825"/>
      <c r="D53" s="825"/>
      <c r="E53" s="825"/>
      <c r="F53" s="825"/>
      <c r="G53" s="825"/>
      <c r="H53" s="825"/>
      <c r="I53" s="825"/>
      <c r="J53" s="825"/>
      <c r="K53" s="825"/>
      <c r="L53" s="825"/>
      <c r="M53" s="826"/>
      <c r="N53" s="394">
        <f>SUM(N48:N52)</f>
        <v>199190.25021673233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1300.8769506995866</v>
      </c>
      <c r="M58" s="829"/>
      <c r="N58" s="287">
        <f>K58*L58</f>
        <v>1430.9646457695453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1430.9646457695453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243042.55933689291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48608.511867378584</v>
      </c>
      <c r="M82" s="859"/>
      <c r="N82" s="51"/>
    </row>
    <row r="83" spans="1:14">
      <c r="B83" s="89" t="s">
        <v>973</v>
      </c>
      <c r="C83" s="90"/>
      <c r="D83" s="90"/>
      <c r="E83" s="90"/>
      <c r="F83" s="90"/>
      <c r="G83" s="90"/>
      <c r="H83" s="90"/>
      <c r="I83" s="87"/>
      <c r="J83" s="88"/>
      <c r="K83" s="304">
        <v>0.05</v>
      </c>
      <c r="L83" s="858">
        <f>N77*K83</f>
        <v>12152.127966844646</v>
      </c>
      <c r="M83" s="859"/>
      <c r="N83" s="51"/>
    </row>
    <row r="84" spans="1:14" ht="15.75" thickBot="1">
      <c r="B84" s="91" t="s">
        <v>974</v>
      </c>
      <c r="C84" s="92"/>
      <c r="D84" s="92"/>
      <c r="E84" s="92"/>
      <c r="F84" s="92"/>
      <c r="G84" s="92"/>
      <c r="H84" s="92"/>
      <c r="I84" s="93"/>
      <c r="J84" s="94"/>
      <c r="K84" s="305">
        <v>0.05</v>
      </c>
      <c r="L84" s="860">
        <f>N77*K84</f>
        <v>12152.127966844646</v>
      </c>
      <c r="M84" s="861"/>
      <c r="N84" s="51"/>
    </row>
    <row r="85" spans="1:14" ht="15.75" thickBot="1">
      <c r="B85" s="824" t="s">
        <v>953</v>
      </c>
      <c r="C85" s="825"/>
      <c r="D85" s="825"/>
      <c r="E85" s="825"/>
      <c r="F85" s="825"/>
      <c r="G85" s="825"/>
      <c r="H85" s="825"/>
      <c r="I85" s="825"/>
      <c r="J85" s="825"/>
      <c r="K85" s="825"/>
      <c r="L85" s="825"/>
      <c r="M85" s="826"/>
      <c r="N85" s="52">
        <f>L82+L83+L84</f>
        <v>72912.767801067879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315955.32713796082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1680</v>
      </c>
      <c r="C31" s="987" t="s">
        <v>2139</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7316.4035497828263</v>
      </c>
      <c r="N49" s="272">
        <f>K49*M49</f>
        <v>8413.8640822502493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431017.28084811271</v>
      </c>
      <c r="N50" s="272">
        <f>K50*M50</f>
        <v>51722.073701773523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6590.7001327002063</v>
      </c>
      <c r="N51" s="272">
        <f>K51*M51</f>
        <v>13181.400265400413</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181377.81780288834</v>
      </c>
      <c r="N52" s="272">
        <f>K52*M52</f>
        <v>90688.908901444171</v>
      </c>
    </row>
    <row r="53" spans="1:14" ht="15.75" thickBot="1">
      <c r="B53" s="824" t="s">
        <v>953</v>
      </c>
      <c r="C53" s="825"/>
      <c r="D53" s="825"/>
      <c r="E53" s="825"/>
      <c r="F53" s="825"/>
      <c r="G53" s="825"/>
      <c r="H53" s="825"/>
      <c r="I53" s="825"/>
      <c r="J53" s="825"/>
      <c r="K53" s="825"/>
      <c r="L53" s="825"/>
      <c r="M53" s="826"/>
      <c r="N53" s="394">
        <f>SUM(N48:N52)</f>
        <v>200006.78584244955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1300.8769506995866</v>
      </c>
      <c r="M58" s="829"/>
      <c r="N58" s="287">
        <f>K58*L58</f>
        <v>1430.9646457695453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1430.9646457695453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243859.09496261014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48771.818992522029</v>
      </c>
      <c r="M82" s="859"/>
      <c r="N82" s="51"/>
    </row>
    <row r="83" spans="1:14">
      <c r="B83" s="89" t="s">
        <v>973</v>
      </c>
      <c r="C83" s="90"/>
      <c r="D83" s="90"/>
      <c r="E83" s="90"/>
      <c r="F83" s="90"/>
      <c r="G83" s="90"/>
      <c r="H83" s="90"/>
      <c r="I83" s="87"/>
      <c r="J83" s="88"/>
      <c r="K83" s="304">
        <v>0.05</v>
      </c>
      <c r="L83" s="858">
        <f>N77*K83</f>
        <v>12192.954748130507</v>
      </c>
      <c r="M83" s="859"/>
      <c r="N83" s="51"/>
    </row>
    <row r="84" spans="1:14" ht="15.75" thickBot="1">
      <c r="B84" s="91" t="s">
        <v>974</v>
      </c>
      <c r="C84" s="92"/>
      <c r="D84" s="92"/>
      <c r="E84" s="92"/>
      <c r="F84" s="92"/>
      <c r="G84" s="92"/>
      <c r="H84" s="92"/>
      <c r="I84" s="93"/>
      <c r="J84" s="94"/>
      <c r="K84" s="305">
        <v>0.05</v>
      </c>
      <c r="L84" s="860">
        <f>N77*K84</f>
        <v>12192.954748130507</v>
      </c>
      <c r="M84" s="861"/>
      <c r="N84" s="51"/>
    </row>
    <row r="85" spans="1:14" ht="15.75" thickBot="1">
      <c r="B85" s="824" t="s">
        <v>953</v>
      </c>
      <c r="C85" s="825"/>
      <c r="D85" s="825"/>
      <c r="E85" s="825"/>
      <c r="F85" s="825"/>
      <c r="G85" s="825"/>
      <c r="H85" s="825"/>
      <c r="I85" s="825"/>
      <c r="J85" s="825"/>
      <c r="K85" s="825"/>
      <c r="L85" s="825"/>
      <c r="M85" s="826"/>
      <c r="N85" s="52">
        <f>L82+L83+L84</f>
        <v>73157.728488783046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317016.82345139317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8.5" customHeight="1" thickBot="1">
      <c r="A31" t="s">
        <v>1845</v>
      </c>
      <c r="B31" s="80" t="s">
        <v>1681</v>
      </c>
      <c r="C31" s="987" t="s">
        <v>2140</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7316.4035497828263</v>
      </c>
      <c r="N49" s="272">
        <f>K49*M49</f>
        <v>8413.8640822502493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431017.28084811271</v>
      </c>
      <c r="N50" s="272">
        <f>K50*M50</f>
        <v>51722.073701773523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6590.7001327002063</v>
      </c>
      <c r="N51" s="272">
        <f>K51*M51</f>
        <v>13181.400265400413</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157414.50629222603</v>
      </c>
      <c r="N52" s="272">
        <f>K52*M52</f>
        <v>78707.253146113013</v>
      </c>
    </row>
    <row r="53" spans="1:14" ht="15.75" thickBot="1">
      <c r="B53" s="824" t="s">
        <v>953</v>
      </c>
      <c r="C53" s="825"/>
      <c r="D53" s="825"/>
      <c r="E53" s="825"/>
      <c r="F53" s="825"/>
      <c r="G53" s="825"/>
      <c r="H53" s="825"/>
      <c r="I53" s="825"/>
      <c r="J53" s="825"/>
      <c r="K53" s="825"/>
      <c r="L53" s="825"/>
      <c r="M53" s="826"/>
      <c r="N53" s="394">
        <f>SUM(N48:N52)</f>
        <v>188025.13008711839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1300.8769506995866</v>
      </c>
      <c r="M58" s="829"/>
      <c r="N58" s="287">
        <f>K58*L58</f>
        <v>1430.9646457695453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1430.9646457695453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231877.43920727898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46375.487841455797</v>
      </c>
      <c r="M82" s="859"/>
      <c r="N82" s="51"/>
    </row>
    <row r="83" spans="1:14">
      <c r="B83" s="89" t="s">
        <v>973</v>
      </c>
      <c r="C83" s="90"/>
      <c r="D83" s="90"/>
      <c r="E83" s="90"/>
      <c r="F83" s="90"/>
      <c r="G83" s="90"/>
      <c r="H83" s="90"/>
      <c r="I83" s="87"/>
      <c r="J83" s="88"/>
      <c r="K83" s="304">
        <v>0.05</v>
      </c>
      <c r="L83" s="858">
        <f>N77*K83</f>
        <v>11593.871960363949</v>
      </c>
      <c r="M83" s="859"/>
      <c r="N83" s="51"/>
    </row>
    <row r="84" spans="1:14" ht="15.75" thickBot="1">
      <c r="B84" s="91" t="s">
        <v>974</v>
      </c>
      <c r="C84" s="92"/>
      <c r="D84" s="92"/>
      <c r="E84" s="92"/>
      <c r="F84" s="92"/>
      <c r="G84" s="92"/>
      <c r="H84" s="92"/>
      <c r="I84" s="93"/>
      <c r="J84" s="94"/>
      <c r="K84" s="305">
        <v>0.05</v>
      </c>
      <c r="L84" s="860">
        <f>N77*K84</f>
        <v>11593.871960363949</v>
      </c>
      <c r="M84" s="861"/>
      <c r="N84" s="51"/>
    </row>
    <row r="85" spans="1:14" ht="15.75" thickBot="1">
      <c r="B85" s="824" t="s">
        <v>953</v>
      </c>
      <c r="C85" s="825"/>
      <c r="D85" s="825"/>
      <c r="E85" s="825"/>
      <c r="F85" s="825"/>
      <c r="G85" s="825"/>
      <c r="H85" s="825"/>
      <c r="I85" s="825"/>
      <c r="J85" s="825"/>
      <c r="K85" s="825"/>
      <c r="L85" s="825"/>
      <c r="M85" s="826"/>
      <c r="N85" s="52">
        <f>L82+L83+L84</f>
        <v>69563.231762183699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301440.67096946266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7629.093745199214</v>
      </c>
      <c r="L36" s="270"/>
      <c r="M36" s="336">
        <v>1</v>
      </c>
      <c r="N36" s="272">
        <f>K36*M36</f>
        <v>7629.093745199214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11002.432767789263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54520.657229819612</v>
      </c>
      <c r="N48" s="272">
        <f t="shared" ref="N48:N53" si="0">K48*M48</f>
        <v>27478.411243829083</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6590.7001327002063</v>
      </c>
      <c r="N49" s="272">
        <f t="shared" si="0"/>
        <v>13181.400265400413</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39.497130725138817</v>
      </c>
      <c r="N50" s="272">
        <f t="shared" si="0"/>
        <v>4384.181510490409</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48236.617323419632</v>
      </c>
      <c r="N51" s="272">
        <f t="shared" si="0"/>
        <v>19294.646929367853</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26031.940679017607</v>
      </c>
      <c r="N52" s="273">
        <f t="shared" si="0"/>
        <v>9840.0735766686557</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413.4160220827734</v>
      </c>
      <c r="N53" s="273">
        <f t="shared" si="0"/>
        <v>64492.899444912648</v>
      </c>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138671.61297066906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8">
        <f>VLOOKUP(A60,TRANSPORTE!A1:D117,4,FALSE)</f>
        <v>1300.8769506995866</v>
      </c>
      <c r="M60" s="829"/>
      <c r="N60" s="287">
        <f>K60*L60</f>
        <v>520.35078027983468</v>
      </c>
    </row>
    <row r="61" spans="1:14">
      <c r="A61" t="s">
        <v>1229</v>
      </c>
      <c r="B61" s="46" t="str">
        <f>VLOOKUP(A61,TRANSPORTE!A1:D117,3,FALSE)</f>
        <v>Transporte de arena</v>
      </c>
      <c r="C61" s="47"/>
      <c r="D61" s="47"/>
      <c r="E61" s="47"/>
      <c r="F61" s="47"/>
      <c r="G61" s="47"/>
      <c r="H61" s="311" t="s">
        <v>339</v>
      </c>
      <c r="I61" s="279">
        <v>0.378</v>
      </c>
      <c r="J61" s="286">
        <v>1</v>
      </c>
      <c r="K61" s="279">
        <f>I61*J61</f>
        <v>0.378</v>
      </c>
      <c r="L61" s="828">
        <f>VLOOKUP(A61,TRANSPORTE!A1:D117,4,FALSE)</f>
        <v>1300.8769506995866</v>
      </c>
      <c r="M61" s="829"/>
      <c r="N61" s="287">
        <f t="shared" ref="N61:N62" si="1">K61*L61</f>
        <v>491.73148736444375</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8">
        <f>VLOOKUP(A62,TRANSPORTE!A1:D117,4,FALSE)</f>
        <v>1300.8769506995866</v>
      </c>
      <c r="M62" s="829"/>
      <c r="N62" s="287">
        <f t="shared" si="1"/>
        <v>655.64198315259159</v>
      </c>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1667.7242507968699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67466.780451800994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218808.55044105617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43761.710088211235</v>
      </c>
      <c r="M84" s="859"/>
      <c r="N84" s="51"/>
    </row>
    <row r="85" spans="1:14">
      <c r="B85" s="89" t="s">
        <v>973</v>
      </c>
      <c r="C85" s="90"/>
      <c r="D85" s="90"/>
      <c r="E85" s="90"/>
      <c r="F85" s="90"/>
      <c r="G85" s="90"/>
      <c r="H85" s="90"/>
      <c r="I85" s="87"/>
      <c r="J85" s="88"/>
      <c r="K85" s="304">
        <v>0.05</v>
      </c>
      <c r="L85" s="858">
        <f>N79*K85</f>
        <v>10940.427522052809</v>
      </c>
      <c r="M85" s="859"/>
      <c r="N85" s="51"/>
    </row>
    <row r="86" spans="1:14" ht="15.75" thickBot="1">
      <c r="B86" s="91" t="s">
        <v>974</v>
      </c>
      <c r="C86" s="92"/>
      <c r="D86" s="92"/>
      <c r="E86" s="92"/>
      <c r="F86" s="92"/>
      <c r="G86" s="92"/>
      <c r="H86" s="92"/>
      <c r="I86" s="93"/>
      <c r="J86" s="94"/>
      <c r="K86" s="305">
        <v>0.05</v>
      </c>
      <c r="L86" s="860">
        <f>N79*K86</f>
        <v>10940.427522052809</v>
      </c>
      <c r="M86" s="861"/>
      <c r="N86" s="51"/>
    </row>
    <row r="87" spans="1:14" ht="15.75" thickBot="1">
      <c r="B87" s="824" t="s">
        <v>953</v>
      </c>
      <c r="C87" s="825"/>
      <c r="D87" s="825"/>
      <c r="E87" s="825"/>
      <c r="F87" s="825"/>
      <c r="G87" s="825"/>
      <c r="H87" s="825"/>
      <c r="I87" s="825"/>
      <c r="J87" s="825"/>
      <c r="K87" s="825"/>
      <c r="L87" s="825"/>
      <c r="M87" s="826"/>
      <c r="N87" s="52">
        <f>L84+L85+L86</f>
        <v>65642.565132316857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284451.11557337304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1345.39621807204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1325.782781176164</v>
      </c>
      <c r="N48" s="272">
        <f>K48*M48</f>
        <v>662.891390588082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414224.51276611304</v>
      </c>
      <c r="N49" s="272">
        <f>K49*M49</f>
        <v>418366.75789377419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6590.7001327002063</v>
      </c>
      <c r="N50" s="272">
        <f>K50*M50</f>
        <v>1977.2100398100617</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421006.85932417231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8">
        <f>VLOOKUP(A60,TRANSPORTE!A1:D117,4,FALSE)</f>
        <v>1300.8769506995866</v>
      </c>
      <c r="M60" s="829"/>
      <c r="N60" s="287">
        <f>K60*L60</f>
        <v>1313.8857202065824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1313.8857202065824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450574.06562389177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90114.81312477836</v>
      </c>
      <c r="M84" s="859"/>
      <c r="N84" s="51"/>
    </row>
    <row r="85" spans="1:14">
      <c r="B85" s="89" t="s">
        <v>973</v>
      </c>
      <c r="C85" s="90"/>
      <c r="D85" s="90"/>
      <c r="E85" s="90"/>
      <c r="F85" s="90"/>
      <c r="G85" s="90"/>
      <c r="H85" s="90"/>
      <c r="I85" s="87"/>
      <c r="J85" s="88"/>
      <c r="K85" s="304">
        <v>0.05</v>
      </c>
      <c r="L85" s="858">
        <f>N79*K85</f>
        <v>22528.70328119459</v>
      </c>
      <c r="M85" s="859"/>
      <c r="N85" s="51"/>
    </row>
    <row r="86" spans="1:14" ht="15.75" thickBot="1">
      <c r="B86" s="91" t="s">
        <v>974</v>
      </c>
      <c r="C86" s="92"/>
      <c r="D86" s="92"/>
      <c r="E86" s="92"/>
      <c r="F86" s="92"/>
      <c r="G86" s="92"/>
      <c r="H86" s="92"/>
      <c r="I86" s="93"/>
      <c r="J86" s="94"/>
      <c r="K86" s="305">
        <v>0.05</v>
      </c>
      <c r="L86" s="860">
        <f>N79*K86</f>
        <v>22528.70328119459</v>
      </c>
      <c r="M86" s="861"/>
      <c r="N86" s="51"/>
    </row>
    <row r="87" spans="1:14" ht="15.75" thickBot="1">
      <c r="B87" s="824" t="s">
        <v>953</v>
      </c>
      <c r="C87" s="825"/>
      <c r="D87" s="825"/>
      <c r="E87" s="825"/>
      <c r="F87" s="825"/>
      <c r="G87" s="825"/>
      <c r="H87" s="825"/>
      <c r="I87" s="825"/>
      <c r="J87" s="825"/>
      <c r="K87" s="825"/>
      <c r="L87" s="825"/>
      <c r="M87" s="826"/>
      <c r="N87" s="52">
        <f>L84+L85+L86</f>
        <v>135172.21968716753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585746.28531105933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1325.782781176164</v>
      </c>
      <c r="N48" s="272">
        <f>K48*M48</f>
        <v>66.289139058808203</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57900.060599748875</v>
      </c>
      <c r="N49" s="272">
        <f>K49*M49</f>
        <v>57900.060599748875</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57966.349738807679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1432.9882907627198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59470.987444108534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11894.197488821708</v>
      </c>
      <c r="M84" s="859"/>
      <c r="N84" s="51"/>
    </row>
    <row r="85" spans="1:14">
      <c r="B85" s="89" t="s">
        <v>973</v>
      </c>
      <c r="C85" s="90"/>
      <c r="D85" s="90"/>
      <c r="E85" s="90"/>
      <c r="F85" s="90"/>
      <c r="G85" s="90"/>
      <c r="H85" s="90"/>
      <c r="I85" s="87"/>
      <c r="J85" s="88"/>
      <c r="K85" s="304">
        <v>0.05</v>
      </c>
      <c r="L85" s="858">
        <f>N79*K85</f>
        <v>2973.5493722054271</v>
      </c>
      <c r="M85" s="859"/>
      <c r="N85" s="51"/>
    </row>
    <row r="86" spans="1:14" ht="15.75" thickBot="1">
      <c r="B86" s="91" t="s">
        <v>974</v>
      </c>
      <c r="C86" s="92"/>
      <c r="D86" s="92"/>
      <c r="E86" s="92"/>
      <c r="F86" s="92"/>
      <c r="G86" s="92"/>
      <c r="H86" s="92"/>
      <c r="I86" s="93"/>
      <c r="J86" s="94"/>
      <c r="K86" s="305">
        <v>0.05</v>
      </c>
      <c r="L86" s="860">
        <f>N79*K86</f>
        <v>2973.5493722054271</v>
      </c>
      <c r="M86" s="861"/>
      <c r="N86" s="51"/>
    </row>
    <row r="87" spans="1:14" ht="15.75" thickBot="1">
      <c r="B87" s="824" t="s">
        <v>953</v>
      </c>
      <c r="C87" s="825"/>
      <c r="D87" s="825"/>
      <c r="E87" s="825"/>
      <c r="F87" s="825"/>
      <c r="G87" s="825"/>
      <c r="H87" s="825"/>
      <c r="I87" s="825"/>
      <c r="J87" s="825"/>
      <c r="K87" s="825"/>
      <c r="L87" s="825"/>
      <c r="M87" s="826"/>
      <c r="N87" s="52">
        <f>L84+L85+L86</f>
        <v>17841.296233232562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77312.283677341096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7629.093745199214</v>
      </c>
      <c r="L36" s="270"/>
      <c r="M36" s="336">
        <v>1.25</v>
      </c>
      <c r="N36" s="272">
        <f>K36/M36</f>
        <v>6103.2749961593709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1886.7062180720402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7989.9812142314113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23719.151420968592</v>
      </c>
      <c r="N48" s="272">
        <f>K48*M48</f>
        <v>11859.575710484296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1325.782781176164</v>
      </c>
      <c r="N49" s="272">
        <f>K49*M49</f>
        <v>662.891390588082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414224.51276611304</v>
      </c>
      <c r="N50" s="272">
        <f>K50*M50</f>
        <v>418366.75789377419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6590.7001327002063</v>
      </c>
      <c r="N51" s="272">
        <f>K51*M51</f>
        <v>1977.2100398100617</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432866.43503465661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8">
        <f>VLOOKUP(A58,TRANSPORTE!A1:D117,4,FALSE)</f>
        <v>1300.8769506995866</v>
      </c>
      <c r="M58" s="829"/>
      <c r="N58" s="287">
        <f>K58*L58</f>
        <v>1313.8857202065824</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8">
        <f>VLOOKUP(A59,TRANSPORTE!A1:D117,4,FALSE)</f>
        <v>1300.8769506995866</v>
      </c>
      <c r="M59" s="829"/>
      <c r="N59" s="287">
        <f>K59*L59</f>
        <v>650.43847534979329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1964.3241955563758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37734.124361440801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480554.86480588524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96110.97296117706</v>
      </c>
      <c r="M82" s="859"/>
      <c r="N82" s="51"/>
    </row>
    <row r="83" spans="1:14">
      <c r="B83" s="89" t="s">
        <v>973</v>
      </c>
      <c r="C83" s="90"/>
      <c r="D83" s="90"/>
      <c r="E83" s="90"/>
      <c r="F83" s="90"/>
      <c r="G83" s="90"/>
      <c r="H83" s="90"/>
      <c r="I83" s="87"/>
      <c r="J83" s="88"/>
      <c r="K83" s="304">
        <v>0.05</v>
      </c>
      <c r="L83" s="858">
        <f>N77*K83</f>
        <v>24027.743240294265</v>
      </c>
      <c r="M83" s="859"/>
      <c r="N83" s="51"/>
    </row>
    <row r="84" spans="1:14" ht="15.75" thickBot="1">
      <c r="B84" s="91" t="s">
        <v>974</v>
      </c>
      <c r="C84" s="92"/>
      <c r="D84" s="92"/>
      <c r="E84" s="92"/>
      <c r="F84" s="92"/>
      <c r="G84" s="92"/>
      <c r="H84" s="92"/>
      <c r="I84" s="93"/>
      <c r="J84" s="94"/>
      <c r="K84" s="305">
        <v>0.05</v>
      </c>
      <c r="L84" s="860">
        <f>N77*K84</f>
        <v>24027.743240294265</v>
      </c>
      <c r="M84" s="861"/>
      <c r="N84" s="51"/>
    </row>
    <row r="85" spans="1:14" ht="15.75" thickBot="1">
      <c r="B85" s="824" t="s">
        <v>953</v>
      </c>
      <c r="C85" s="825"/>
      <c r="D85" s="825"/>
      <c r="E85" s="825"/>
      <c r="F85" s="825"/>
      <c r="G85" s="825"/>
      <c r="H85" s="825"/>
      <c r="I85" s="825"/>
      <c r="J85" s="825"/>
      <c r="K85" s="825"/>
      <c r="L85" s="825"/>
      <c r="M85" s="826"/>
      <c r="N85" s="52">
        <f>L82+L83+L84</f>
        <v>144166.45944176559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624721.3242476508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7629.093745199214</v>
      </c>
      <c r="L36" s="270"/>
      <c r="M36" s="336">
        <v>18.75</v>
      </c>
      <c r="N36" s="272">
        <f>K36/M36</f>
        <v>406.88499974395808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107.73674787146933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514.62174761542747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23719.151420968592</v>
      </c>
      <c r="N48" s="272">
        <f>K48*M48</f>
        <v>1185.9575710484296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1325.782781176164</v>
      </c>
      <c r="N49" s="272">
        <f>K49*M49</f>
        <v>66.289139058808203</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57900.060599748875</v>
      </c>
      <c r="N50" s="272">
        <f>K50*M50</f>
        <v>57900.060599748875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59152.307309856114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8">
        <f>VLOOKUP(A58,TRANSPORTE!A1:D117,4,FALSE)</f>
        <v>1300.8769506995866</v>
      </c>
      <c r="M58" s="829"/>
      <c r="N58" s="287">
        <f>K58*L58</f>
        <v>65.043847534979335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65.043847534979335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2154.7349574293867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61886.707862435906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12377.341572487181</v>
      </c>
      <c r="M82" s="859"/>
      <c r="N82" s="51"/>
    </row>
    <row r="83" spans="1:14">
      <c r="B83" s="89" t="s">
        <v>973</v>
      </c>
      <c r="C83" s="90"/>
      <c r="D83" s="90"/>
      <c r="E83" s="90"/>
      <c r="F83" s="90"/>
      <c r="G83" s="90"/>
      <c r="H83" s="90"/>
      <c r="I83" s="87"/>
      <c r="J83" s="88"/>
      <c r="K83" s="304">
        <v>0.05</v>
      </c>
      <c r="L83" s="858">
        <f>N77*K83</f>
        <v>3094.3353931217953</v>
      </c>
      <c r="M83" s="859"/>
      <c r="N83" s="51"/>
    </row>
    <row r="84" spans="1:14" ht="15.75" thickBot="1">
      <c r="B84" s="91" t="s">
        <v>974</v>
      </c>
      <c r="C84" s="92"/>
      <c r="D84" s="92"/>
      <c r="E84" s="92"/>
      <c r="F84" s="92"/>
      <c r="G84" s="92"/>
      <c r="H84" s="92"/>
      <c r="I84" s="93"/>
      <c r="J84" s="94"/>
      <c r="K84" s="305">
        <v>0.05</v>
      </c>
      <c r="L84" s="860">
        <f>N77*K84</f>
        <v>3094.3353931217953</v>
      </c>
      <c r="M84" s="861"/>
      <c r="N84" s="51"/>
    </row>
    <row r="85" spans="1:14" ht="15.75" thickBot="1">
      <c r="B85" s="824" t="s">
        <v>953</v>
      </c>
      <c r="C85" s="825"/>
      <c r="D85" s="825"/>
      <c r="E85" s="825"/>
      <c r="F85" s="825"/>
      <c r="G85" s="825"/>
      <c r="H85" s="825"/>
      <c r="I85" s="825"/>
      <c r="J85" s="825"/>
      <c r="K85" s="825"/>
      <c r="L85" s="825"/>
      <c r="M85" s="826"/>
      <c r="N85" s="52">
        <f>L82+L83+L84</f>
        <v>18566.012358730772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80452.720221166674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414224.51276611304</v>
      </c>
      <c r="N48" s="272">
        <f>K48*M48</f>
        <v>28995.715893627916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6590.7001327002063</v>
      </c>
      <c r="N49" s="272">
        <f>K49*M49</f>
        <v>1977.2100398100617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30972.925933437979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8">
        <f>VLOOKUP(A58,TRANSPORTE!A1:D117,4,FALSE)</f>
        <v>1300.8769506995866</v>
      </c>
      <c r="M58" s="829"/>
      <c r="N58" s="287">
        <f>K58*L58</f>
        <v>91.061386548971072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91.061386548971072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33889.319377938235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6777.8638755876473</v>
      </c>
      <c r="M82" s="859"/>
      <c r="N82" s="51"/>
    </row>
    <row r="83" spans="1:14">
      <c r="B83" s="89" t="s">
        <v>973</v>
      </c>
      <c r="C83" s="90"/>
      <c r="D83" s="90"/>
      <c r="E83" s="90"/>
      <c r="F83" s="90"/>
      <c r="G83" s="90"/>
      <c r="H83" s="90"/>
      <c r="I83" s="87"/>
      <c r="J83" s="88"/>
      <c r="K83" s="304">
        <v>0.05</v>
      </c>
      <c r="L83" s="858">
        <f>N77*K83</f>
        <v>1694.4659688969118</v>
      </c>
      <c r="M83" s="859"/>
      <c r="N83" s="51"/>
    </row>
    <row r="84" spans="1:14" ht="15.75" thickBot="1">
      <c r="B84" s="91" t="s">
        <v>974</v>
      </c>
      <c r="C84" s="92"/>
      <c r="D84" s="92"/>
      <c r="E84" s="92"/>
      <c r="F84" s="92"/>
      <c r="G84" s="92"/>
      <c r="H84" s="92"/>
      <c r="I84" s="93"/>
      <c r="J84" s="94"/>
      <c r="K84" s="305">
        <v>0.05</v>
      </c>
      <c r="L84" s="860">
        <f>N77*K84</f>
        <v>1694.4659688969118</v>
      </c>
      <c r="M84" s="861"/>
      <c r="N84" s="51"/>
    </row>
    <row r="85" spans="1:14" ht="15.75" thickBot="1">
      <c r="B85" s="824" t="s">
        <v>953</v>
      </c>
      <c r="C85" s="825"/>
      <c r="D85" s="825"/>
      <c r="E85" s="825"/>
      <c r="F85" s="825"/>
      <c r="G85" s="825"/>
      <c r="H85" s="825"/>
      <c r="I85" s="825"/>
      <c r="J85" s="825"/>
      <c r="K85" s="825"/>
      <c r="L85" s="825"/>
      <c r="M85" s="826"/>
      <c r="N85" s="52">
        <f>L82+L83+L84</f>
        <v>10166.79581338147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44056.115191319703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20825.552543214086</v>
      </c>
      <c r="N48" s="272">
        <f>K48*M48</f>
        <v>26031.940679017607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26031.940679017607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1432.9882907627198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27536.578384318462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5507.3156768636927</v>
      </c>
      <c r="M82" s="859"/>
      <c r="N82" s="51"/>
    </row>
    <row r="83" spans="1:14">
      <c r="B83" s="89" t="s">
        <v>973</v>
      </c>
      <c r="C83" s="90"/>
      <c r="D83" s="90"/>
      <c r="E83" s="90"/>
      <c r="F83" s="90"/>
      <c r="G83" s="90"/>
      <c r="H83" s="90"/>
      <c r="I83" s="87"/>
      <c r="J83" s="88"/>
      <c r="K83" s="304">
        <v>0.05</v>
      </c>
      <c r="L83" s="858">
        <f>N77*K83</f>
        <v>1376.8289192159232</v>
      </c>
      <c r="M83" s="859"/>
      <c r="N83" s="51"/>
    </row>
    <row r="84" spans="1:14" ht="15.75" thickBot="1">
      <c r="B84" s="91" t="s">
        <v>974</v>
      </c>
      <c r="C84" s="92"/>
      <c r="D84" s="92"/>
      <c r="E84" s="92"/>
      <c r="F84" s="92"/>
      <c r="G84" s="92"/>
      <c r="H84" s="92"/>
      <c r="I84" s="93"/>
      <c r="J84" s="94"/>
      <c r="K84" s="305">
        <v>0.05</v>
      </c>
      <c r="L84" s="860">
        <f>N77*K84</f>
        <v>1376.8289192159232</v>
      </c>
      <c r="M84" s="861"/>
      <c r="N84" s="51"/>
    </row>
    <row r="85" spans="1:14" ht="15.75" thickBot="1">
      <c r="B85" s="824" t="s">
        <v>953</v>
      </c>
      <c r="C85" s="825"/>
      <c r="D85" s="825"/>
      <c r="E85" s="825"/>
      <c r="F85" s="825"/>
      <c r="G85" s="825"/>
      <c r="H85" s="825"/>
      <c r="I85" s="825"/>
      <c r="J85" s="825"/>
      <c r="K85" s="825"/>
      <c r="L85" s="825"/>
      <c r="M85" s="826"/>
      <c r="N85" s="52">
        <f>L82+L83+L84</f>
        <v>8260.9735152955382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35797.551899614002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161.605121807204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477222.41809918307</v>
      </c>
      <c r="N48" s="272">
        <f>K48*M48</f>
        <v>954.44483619836615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414224.51276611304</v>
      </c>
      <c r="N49" s="272">
        <f>K49*M49</f>
        <v>28995.715893627916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6590.7001327002063</v>
      </c>
      <c r="N50" s="272">
        <f>K50*M50</f>
        <v>1977.2100398100617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31927.370769636345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8">
        <f>VLOOKUP(A58,TRANSPORTE!A1:D117,4,FALSE)</f>
        <v>1300.8769506995866</v>
      </c>
      <c r="M58" s="829"/>
      <c r="N58" s="287">
        <f>K58*L58</f>
        <v>93.66314045037025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93.66314045037025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3232.1024361440795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35414.741468038002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7082.948293607601</v>
      </c>
      <c r="M82" s="859"/>
      <c r="N82" s="51"/>
    </row>
    <row r="83" spans="1:14">
      <c r="B83" s="89" t="s">
        <v>973</v>
      </c>
      <c r="C83" s="90"/>
      <c r="D83" s="90"/>
      <c r="E83" s="90"/>
      <c r="F83" s="90"/>
      <c r="G83" s="90"/>
      <c r="H83" s="90"/>
      <c r="I83" s="87"/>
      <c r="J83" s="88"/>
      <c r="K83" s="304">
        <v>0.05</v>
      </c>
      <c r="L83" s="858">
        <f>N77*K83</f>
        <v>1770.7370734019003</v>
      </c>
      <c r="M83" s="859"/>
      <c r="N83" s="51"/>
    </row>
    <row r="84" spans="1:14" ht="15.75" thickBot="1">
      <c r="B84" s="91" t="s">
        <v>974</v>
      </c>
      <c r="C84" s="92"/>
      <c r="D84" s="92"/>
      <c r="E84" s="92"/>
      <c r="F84" s="92"/>
      <c r="G84" s="92"/>
      <c r="H84" s="92"/>
      <c r="I84" s="93"/>
      <c r="J84" s="94"/>
      <c r="K84" s="305">
        <v>0.05</v>
      </c>
      <c r="L84" s="860">
        <f>N77*K84</f>
        <v>1770.7370734019003</v>
      </c>
      <c r="M84" s="861"/>
      <c r="N84" s="51"/>
    </row>
    <row r="85" spans="1:14" ht="15.75" thickBot="1">
      <c r="B85" s="824" t="s">
        <v>953</v>
      </c>
      <c r="C85" s="825"/>
      <c r="D85" s="825"/>
      <c r="E85" s="825"/>
      <c r="F85" s="825"/>
      <c r="G85" s="825"/>
      <c r="H85" s="825"/>
      <c r="I85" s="825"/>
      <c r="J85" s="825"/>
      <c r="K85" s="825"/>
      <c r="L85" s="825"/>
      <c r="M85" s="826"/>
      <c r="N85" s="52">
        <f>L82+L83+L84</f>
        <v>10624.422440411401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46039.163908449402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89.693081204802667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477222.41809918307</v>
      </c>
      <c r="N48" s="272">
        <f>K48*M48</f>
        <v>954.44483619836615</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20825.552543214086</v>
      </c>
      <c r="N49" s="272">
        <f>K49*M49</f>
        <v>26031.940679017607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26986.385515215974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8">
        <f>VLOOKUP(A58,TRANSPORTE!A1:D117,4,FALSE)</f>
        <v>1300.8769506995866</v>
      </c>
      <c r="M58" s="829"/>
      <c r="N58" s="287">
        <f>K58*L58</f>
        <v>2.6017539013991731</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2.6017539013991731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1793.8616240960532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28872.541974418229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5774.5083948836464</v>
      </c>
      <c r="M82" s="859"/>
      <c r="N82" s="51"/>
    </row>
    <row r="83" spans="1:14">
      <c r="B83" s="89" t="s">
        <v>973</v>
      </c>
      <c r="C83" s="90"/>
      <c r="D83" s="90"/>
      <c r="E83" s="90"/>
      <c r="F83" s="90"/>
      <c r="G83" s="90"/>
      <c r="H83" s="90"/>
      <c r="I83" s="87"/>
      <c r="J83" s="88"/>
      <c r="K83" s="304">
        <v>0.05</v>
      </c>
      <c r="L83" s="858">
        <f>N77*K83</f>
        <v>1443.6270987209116</v>
      </c>
      <c r="M83" s="859"/>
      <c r="N83" s="51"/>
    </row>
    <row r="84" spans="1:14" ht="15.75" thickBot="1">
      <c r="B84" s="91" t="s">
        <v>974</v>
      </c>
      <c r="C84" s="92"/>
      <c r="D84" s="92"/>
      <c r="E84" s="92"/>
      <c r="F84" s="92"/>
      <c r="G84" s="92"/>
      <c r="H84" s="92"/>
      <c r="I84" s="93"/>
      <c r="J84" s="94"/>
      <c r="K84" s="305">
        <v>0.05</v>
      </c>
      <c r="L84" s="860">
        <f>N77*K84</f>
        <v>1443.6270987209116</v>
      </c>
      <c r="M84" s="861"/>
      <c r="N84" s="51"/>
    </row>
    <row r="85" spans="1:14" ht="15.75" thickBot="1">
      <c r="B85" s="824" t="s">
        <v>953</v>
      </c>
      <c r="C85" s="825"/>
      <c r="D85" s="825"/>
      <c r="E85" s="825"/>
      <c r="F85" s="825"/>
      <c r="G85" s="825"/>
      <c r="H85" s="825"/>
      <c r="I85" s="825"/>
      <c r="J85" s="825"/>
      <c r="K85" s="825"/>
      <c r="L85" s="825"/>
      <c r="M85" s="826"/>
      <c r="N85" s="52">
        <f>L82+L83+L84</f>
        <v>8661.7625923254691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37534.304566743696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5686.3234069381615</v>
      </c>
      <c r="N48" s="272">
        <f>K48*M48</f>
        <v>6254.9557476319778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6254.9557476319778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6728.6019976319776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1345.7203995263956</v>
      </c>
      <c r="M82" s="859"/>
      <c r="N82" s="51"/>
    </row>
    <row r="83" spans="1:14">
      <c r="B83" s="89" t="s">
        <v>973</v>
      </c>
      <c r="C83" s="90"/>
      <c r="D83" s="90"/>
      <c r="E83" s="90"/>
      <c r="F83" s="90"/>
      <c r="G83" s="90"/>
      <c r="H83" s="90"/>
      <c r="I83" s="87"/>
      <c r="J83" s="88"/>
      <c r="K83" s="304">
        <v>0.05</v>
      </c>
      <c r="L83" s="858">
        <f>N77*K83</f>
        <v>336.43009988159889</v>
      </c>
      <c r="M83" s="859"/>
      <c r="N83" s="51"/>
    </row>
    <row r="84" spans="1:14" ht="15.75" thickBot="1">
      <c r="B84" s="91" t="s">
        <v>974</v>
      </c>
      <c r="C84" s="92"/>
      <c r="D84" s="92"/>
      <c r="E84" s="92"/>
      <c r="F84" s="92"/>
      <c r="G84" s="92"/>
      <c r="H84" s="92"/>
      <c r="I84" s="93"/>
      <c r="J84" s="94"/>
      <c r="K84" s="305">
        <v>0.05</v>
      </c>
      <c r="L84" s="860">
        <f>N77*K84</f>
        <v>336.43009988159889</v>
      </c>
      <c r="M84" s="861"/>
      <c r="N84" s="51"/>
    </row>
    <row r="85" spans="1:14" ht="15.75" thickBot="1">
      <c r="B85" s="824" t="s">
        <v>953</v>
      </c>
      <c r="C85" s="825"/>
      <c r="D85" s="825"/>
      <c r="E85" s="825"/>
      <c r="F85" s="825"/>
      <c r="G85" s="825"/>
      <c r="H85" s="825"/>
      <c r="I85" s="825"/>
      <c r="J85" s="825"/>
      <c r="K85" s="825"/>
      <c r="L85" s="825"/>
      <c r="M85" s="826"/>
      <c r="N85" s="52">
        <f>L82+L83+L84</f>
        <v>2018.5805992895932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8747.1825969215715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7173.8598254508497</v>
      </c>
      <c r="N48" s="272">
        <f>K48*M48</f>
        <v>7891.2458079959351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7891.2458079959351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8364.8920579959358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1672.9784115991872</v>
      </c>
      <c r="M82" s="859"/>
      <c r="N82" s="51"/>
    </row>
    <row r="83" spans="1:14">
      <c r="B83" s="89" t="s">
        <v>973</v>
      </c>
      <c r="C83" s="90"/>
      <c r="D83" s="90"/>
      <c r="E83" s="90"/>
      <c r="F83" s="90"/>
      <c r="G83" s="90"/>
      <c r="H83" s="90"/>
      <c r="I83" s="87"/>
      <c r="J83" s="88"/>
      <c r="K83" s="304">
        <v>0.05</v>
      </c>
      <c r="L83" s="858">
        <f>N77*K83</f>
        <v>418.2446028997968</v>
      </c>
      <c r="M83" s="859"/>
      <c r="N83" s="51"/>
    </row>
    <row r="84" spans="1:14" ht="15.75" thickBot="1">
      <c r="B84" s="91" t="s">
        <v>974</v>
      </c>
      <c r="C84" s="92"/>
      <c r="D84" s="92"/>
      <c r="E84" s="92"/>
      <c r="F84" s="92"/>
      <c r="G84" s="92"/>
      <c r="H84" s="92"/>
      <c r="I84" s="93"/>
      <c r="J84" s="94"/>
      <c r="K84" s="305">
        <v>0.05</v>
      </c>
      <c r="L84" s="860">
        <f>N77*K84</f>
        <v>418.2446028997968</v>
      </c>
      <c r="M84" s="861"/>
      <c r="N84" s="51"/>
    </row>
    <row r="85" spans="1:14" ht="15.75" thickBot="1">
      <c r="B85" s="824" t="s">
        <v>953</v>
      </c>
      <c r="C85" s="825"/>
      <c r="D85" s="825"/>
      <c r="E85" s="825"/>
      <c r="F85" s="825"/>
      <c r="G85" s="825"/>
      <c r="H85" s="825"/>
      <c r="I85" s="825"/>
      <c r="J85" s="825"/>
      <c r="K85" s="825"/>
      <c r="L85" s="825"/>
      <c r="M85" s="826"/>
      <c r="N85" s="52">
        <f>L82+L83+L84</f>
        <v>2509.4676173987809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10874.359675394717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324.78600000000006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47701.848701858471</v>
      </c>
      <c r="N48" s="272">
        <f>K48*M48</f>
        <v>52472.033572044325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52472.033572044325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8">
        <f>VLOOKUP(A58,TRANSPORTE!A1:D117,4,FALSE)</f>
        <v>1300.8769506995866</v>
      </c>
      <c r="M58" s="829"/>
      <c r="N58" s="287">
        <f>K58*L58</f>
        <v>1430.9646457695453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1430.9646457695453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6495.72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60723.504217813868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12144.700843562774</v>
      </c>
      <c r="M82" s="859"/>
      <c r="N82" s="51"/>
    </row>
    <row r="83" spans="1:14">
      <c r="B83" s="89" t="s">
        <v>973</v>
      </c>
      <c r="C83" s="90"/>
      <c r="D83" s="90"/>
      <c r="E83" s="90"/>
      <c r="F83" s="90"/>
      <c r="G83" s="90"/>
      <c r="H83" s="90"/>
      <c r="I83" s="87"/>
      <c r="J83" s="88"/>
      <c r="K83" s="304">
        <v>0.05</v>
      </c>
      <c r="L83" s="858">
        <f>N77*K83</f>
        <v>3036.1752108906935</v>
      </c>
      <c r="M83" s="859"/>
      <c r="N83" s="51"/>
    </row>
    <row r="84" spans="1:14" ht="15.75" thickBot="1">
      <c r="B84" s="91" t="s">
        <v>974</v>
      </c>
      <c r="C84" s="92"/>
      <c r="D84" s="92"/>
      <c r="E84" s="92"/>
      <c r="F84" s="92"/>
      <c r="G84" s="92"/>
      <c r="H84" s="92"/>
      <c r="I84" s="93"/>
      <c r="J84" s="94"/>
      <c r="K84" s="305">
        <v>0.05</v>
      </c>
      <c r="L84" s="860">
        <f>N77*K84</f>
        <v>3036.1752108906935</v>
      </c>
      <c r="M84" s="861"/>
      <c r="N84" s="51"/>
    </row>
    <row r="85" spans="1:14" ht="15.75" thickBot="1">
      <c r="B85" s="824" t="s">
        <v>953</v>
      </c>
      <c r="C85" s="825"/>
      <c r="D85" s="825"/>
      <c r="E85" s="825"/>
      <c r="F85" s="825"/>
      <c r="G85" s="825"/>
      <c r="H85" s="825"/>
      <c r="I85" s="825"/>
      <c r="J85" s="825"/>
      <c r="K85" s="825"/>
      <c r="L85" s="825"/>
      <c r="M85" s="826"/>
      <c r="N85" s="52">
        <f>L82+L83+L84</f>
        <v>18217.051265344162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78940.555483158038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7629.093745199214</v>
      </c>
      <c r="L36" s="270"/>
      <c r="M36" s="336">
        <v>3</v>
      </c>
      <c r="N36" s="272">
        <f>K36/M36</f>
        <v>2543.0312483997382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451.0916666666667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2994.1229150664049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62668.780750553582</v>
      </c>
      <c r="N48" s="272">
        <f>K48*M48</f>
        <v>78335.975938191972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78335.975938191972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8">
        <f>VLOOKUP(A60,TRANSPORTE!A1:D117,4,FALSE)</f>
        <v>1300.8769506995866</v>
      </c>
      <c r="M60" s="829"/>
      <c r="N60" s="287">
        <f>K60*L60</f>
        <v>1626.0961883744833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1626.0961883744833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87467.111708299533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17493.422341659909</v>
      </c>
      <c r="M84" s="859"/>
      <c r="N84" s="51"/>
    </row>
    <row r="85" spans="1:14">
      <c r="B85" s="89" t="s">
        <v>973</v>
      </c>
      <c r="C85" s="90"/>
      <c r="D85" s="90"/>
      <c r="E85" s="90"/>
      <c r="F85" s="90"/>
      <c r="G85" s="90"/>
      <c r="H85" s="90"/>
      <c r="I85" s="87"/>
      <c r="J85" s="88"/>
      <c r="K85" s="304">
        <v>0.05</v>
      </c>
      <c r="L85" s="858">
        <f>N79*K85</f>
        <v>4373.3555854149772</v>
      </c>
      <c r="M85" s="859"/>
      <c r="N85" s="51"/>
    </row>
    <row r="86" spans="1:14" ht="15.75" thickBot="1">
      <c r="B86" s="91" t="s">
        <v>974</v>
      </c>
      <c r="C86" s="92"/>
      <c r="D86" s="92"/>
      <c r="E86" s="92"/>
      <c r="F86" s="92"/>
      <c r="G86" s="92"/>
      <c r="H86" s="92"/>
      <c r="I86" s="93"/>
      <c r="J86" s="94"/>
      <c r="K86" s="305">
        <v>0.05</v>
      </c>
      <c r="L86" s="860">
        <f>N79*K86</f>
        <v>4373.3555854149772</v>
      </c>
      <c r="M86" s="861"/>
      <c r="N86" s="51"/>
    </row>
    <row r="87" spans="1:14" ht="15.75" thickBot="1">
      <c r="B87" s="824" t="s">
        <v>953</v>
      </c>
      <c r="C87" s="825"/>
      <c r="D87" s="825"/>
      <c r="E87" s="825"/>
      <c r="F87" s="825"/>
      <c r="G87" s="825"/>
      <c r="H87" s="825"/>
      <c r="I87" s="825"/>
      <c r="J87" s="825"/>
      <c r="K87" s="825"/>
      <c r="L87" s="825"/>
      <c r="M87" s="826"/>
      <c r="N87" s="52">
        <f>L84+L85+L86</f>
        <v>26240.133512489865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113707.24522078939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96631.811743877668</v>
      </c>
      <c r="L36" s="270"/>
      <c r="M36" s="336">
        <v>2.5</v>
      </c>
      <c r="N36" s="272">
        <f>K36/M36</f>
        <v>38652.724697551064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39054.767806587086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6183.5694464002681</v>
      </c>
      <c r="N48" s="272">
        <f>K48*M48</f>
        <v>6245.4051408642708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6245.4051408642708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8040.862180720399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53341.035128171752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10668.20702563435</v>
      </c>
      <c r="M84" s="859"/>
      <c r="N84" s="51"/>
    </row>
    <row r="85" spans="1:14">
      <c r="B85" s="89" t="s">
        <v>973</v>
      </c>
      <c r="C85" s="90"/>
      <c r="D85" s="90"/>
      <c r="E85" s="90"/>
      <c r="F85" s="90"/>
      <c r="G85" s="90"/>
      <c r="H85" s="90"/>
      <c r="I85" s="87"/>
      <c r="J85" s="88"/>
      <c r="K85" s="304">
        <v>0.05</v>
      </c>
      <c r="L85" s="858">
        <f>N79*K85</f>
        <v>2667.0517564085876</v>
      </c>
      <c r="M85" s="859"/>
      <c r="N85" s="51"/>
    </row>
    <row r="86" spans="1:14" ht="15.75" thickBot="1">
      <c r="B86" s="91" t="s">
        <v>974</v>
      </c>
      <c r="C86" s="92"/>
      <c r="D86" s="92"/>
      <c r="E86" s="92"/>
      <c r="F86" s="92"/>
      <c r="G86" s="92"/>
      <c r="H86" s="92"/>
      <c r="I86" s="93"/>
      <c r="J86" s="94"/>
      <c r="K86" s="305">
        <v>0.05</v>
      </c>
      <c r="L86" s="860">
        <f>N79*K86</f>
        <v>2667.0517564085876</v>
      </c>
      <c r="M86" s="861"/>
      <c r="N86" s="51"/>
    </row>
    <row r="87" spans="1:14" ht="15.75" thickBot="1">
      <c r="B87" s="824" t="s">
        <v>953</v>
      </c>
      <c r="C87" s="825"/>
      <c r="D87" s="825"/>
      <c r="E87" s="825"/>
      <c r="F87" s="825"/>
      <c r="G87" s="825"/>
      <c r="H87" s="825"/>
      <c r="I87" s="825"/>
      <c r="J87" s="825"/>
      <c r="K87" s="825"/>
      <c r="L87" s="825"/>
      <c r="M87" s="826"/>
      <c r="N87" s="52">
        <f>L84+L85+L86</f>
        <v>16002.310538451526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69343.345666623281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96631.811743877668</v>
      </c>
      <c r="L36" s="270"/>
      <c r="M36" s="336">
        <v>1.25</v>
      </c>
      <c r="N36" s="272">
        <f>K36/M36</f>
        <v>77305.449395102129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78380.190613174171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6183.5694464002681</v>
      </c>
      <c r="N48" s="272">
        <f>K48*M48</f>
        <v>6245.4051408642708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6245.4051408642708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21494.824361440798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106120.42011547924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21224.084023095849</v>
      </c>
      <c r="M84" s="859"/>
      <c r="N84" s="51"/>
    </row>
    <row r="85" spans="1:14">
      <c r="B85" s="89" t="s">
        <v>973</v>
      </c>
      <c r="C85" s="90"/>
      <c r="D85" s="90"/>
      <c r="E85" s="90"/>
      <c r="F85" s="90"/>
      <c r="G85" s="90"/>
      <c r="H85" s="90"/>
      <c r="I85" s="87"/>
      <c r="J85" s="88"/>
      <c r="K85" s="304">
        <v>0.05</v>
      </c>
      <c r="L85" s="858">
        <f>N79*K85</f>
        <v>5306.0210057739623</v>
      </c>
      <c r="M85" s="859"/>
      <c r="N85" s="51"/>
    </row>
    <row r="86" spans="1:14" ht="15.75" thickBot="1">
      <c r="B86" s="91" t="s">
        <v>974</v>
      </c>
      <c r="C86" s="92"/>
      <c r="D86" s="92"/>
      <c r="E86" s="92"/>
      <c r="F86" s="92"/>
      <c r="G86" s="92"/>
      <c r="H86" s="92"/>
      <c r="I86" s="93"/>
      <c r="J86" s="94"/>
      <c r="K86" s="305">
        <v>0.05</v>
      </c>
      <c r="L86" s="860">
        <f>N79*K86</f>
        <v>5306.0210057739623</v>
      </c>
      <c r="M86" s="861"/>
      <c r="N86" s="51"/>
    </row>
    <row r="87" spans="1:14" ht="15.75" thickBot="1">
      <c r="B87" s="824" t="s">
        <v>953</v>
      </c>
      <c r="C87" s="825"/>
      <c r="D87" s="825"/>
      <c r="E87" s="825"/>
      <c r="F87" s="825"/>
      <c r="G87" s="825"/>
      <c r="H87" s="825"/>
      <c r="I87" s="825"/>
      <c r="J87" s="825"/>
      <c r="K87" s="825"/>
      <c r="L87" s="825"/>
      <c r="M87" s="826"/>
      <c r="N87" s="52">
        <f>L84+L85+L86</f>
        <v>31836.12603464377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137956.546150123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314</v>
      </c>
      <c r="B36" s="837" t="str">
        <f>VLOOKUP(A36,EQUIPOS!A6:D154,3,FALSE)</f>
        <v xml:space="preserve">Retroexcavadora E-200 sobre orugas
</v>
      </c>
      <c r="C36" s="838"/>
      <c r="D36" s="838"/>
      <c r="E36" s="838"/>
      <c r="F36" s="838"/>
      <c r="G36" s="838"/>
      <c r="H36" s="839"/>
      <c r="I36" s="267"/>
      <c r="J36" s="268"/>
      <c r="K36" s="269">
        <f>VLOOKUP(A36,EQUIPOS!A6:D163,4,FALSE)</f>
        <v>146868.59880585928</v>
      </c>
      <c r="L36" s="270"/>
      <c r="M36" s="336">
        <v>23</v>
      </c>
      <c r="N36" s="272">
        <f>K36/M36</f>
        <v>6385.5912524286641</v>
      </c>
    </row>
    <row r="37" spans="1:14">
      <c r="A37" s="113" t="s">
        <v>328</v>
      </c>
      <c r="B37" s="837" t="str">
        <f>VLOOKUP(A37,EQUIPOS!A7:D154,3,FALSE)</f>
        <v xml:space="preserve">Taco metálico o puntal (escamas en concreto)
</v>
      </c>
      <c r="C37" s="838"/>
      <c r="D37" s="838"/>
      <c r="E37" s="838"/>
      <c r="F37" s="838"/>
      <c r="G37" s="838"/>
      <c r="H37" s="839"/>
      <c r="I37" s="421"/>
      <c r="J37" s="422"/>
      <c r="K37" s="269">
        <f>VLOOKUP(A37,EQUIPOS!A7:D164,4,FALSE)</f>
        <v>61.981145492340666</v>
      </c>
      <c r="L37" s="335"/>
      <c r="M37" s="336">
        <v>1</v>
      </c>
      <c r="N37" s="272">
        <f>K37/M37</f>
        <v>61.981145492340666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7522.3136159930455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4326.7343507722735</v>
      </c>
      <c r="N48" s="272">
        <f>K48*M48</f>
        <v>1514.3570227702955</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12748.46818121186</v>
      </c>
      <c r="N49" s="272">
        <f>K49*M49</f>
        <v>12748.46818121186</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20057.037317508093</v>
      </c>
      <c r="N50" s="272">
        <f>K50*M50</f>
        <v>76216.741806530757</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408257.1545990567</v>
      </c>
      <c r="N51" s="272">
        <f>K51*M51</f>
        <v>73486.287827830209</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163965.8548383431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8">
        <f>VLOOKUP(A58,TRANSPORTE!A1:D117,4,FALSE)</f>
        <v>1300.8769506995866</v>
      </c>
      <c r="M58" s="829"/>
      <c r="N58" s="287">
        <f>K58*L58</f>
        <v>234.15785112592559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234.15785112592559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21494.824361440798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193217.15066690289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38643.430133380578</v>
      </c>
      <c r="M82" s="859"/>
      <c r="N82" s="51"/>
    </row>
    <row r="83" spans="1:14">
      <c r="B83" s="89" t="s">
        <v>973</v>
      </c>
      <c r="C83" s="90"/>
      <c r="D83" s="90"/>
      <c r="E83" s="90"/>
      <c r="F83" s="90"/>
      <c r="G83" s="90"/>
      <c r="H83" s="90"/>
      <c r="I83" s="87"/>
      <c r="J83" s="88"/>
      <c r="K83" s="304">
        <v>0.05</v>
      </c>
      <c r="L83" s="858">
        <f>N77*K83</f>
        <v>9660.8575333451445</v>
      </c>
      <c r="M83" s="859"/>
      <c r="N83" s="51"/>
    </row>
    <row r="84" spans="1:14" ht="15.75" thickBot="1">
      <c r="B84" s="91" t="s">
        <v>974</v>
      </c>
      <c r="C84" s="92"/>
      <c r="D84" s="92"/>
      <c r="E84" s="92"/>
      <c r="F84" s="92"/>
      <c r="G84" s="92"/>
      <c r="H84" s="92"/>
      <c r="I84" s="93"/>
      <c r="J84" s="94"/>
      <c r="K84" s="305">
        <v>0.05</v>
      </c>
      <c r="L84" s="860">
        <f>N77*K84</f>
        <v>9660.8575333451445</v>
      </c>
      <c r="M84" s="861"/>
      <c r="N84" s="51"/>
    </row>
    <row r="85" spans="1:14" ht="15.75" thickBot="1">
      <c r="B85" s="824" t="s">
        <v>953</v>
      </c>
      <c r="C85" s="825"/>
      <c r="D85" s="825"/>
      <c r="E85" s="825"/>
      <c r="F85" s="825"/>
      <c r="G85" s="825"/>
      <c r="H85" s="825"/>
      <c r="I85" s="825"/>
      <c r="J85" s="825"/>
      <c r="K85" s="825"/>
      <c r="L85" s="825"/>
      <c r="M85" s="826"/>
      <c r="N85" s="52">
        <f>L82+L83+L84</f>
        <v>57965.145200070867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251182.29586697376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53.737060903601993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5574.5762914863799</v>
      </c>
      <c r="N48" s="272">
        <f>K48*M48</f>
        <v>5574.5762914863799</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890.04388584508354</v>
      </c>
      <c r="N49" s="272">
        <f>K49*M49</f>
        <v>3560.1755433803341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9134.7518348667145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537.37060903601991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9725.8595048063362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1945.1719009612673</v>
      </c>
      <c r="M82" s="859"/>
      <c r="N82" s="51"/>
    </row>
    <row r="83" spans="1:14">
      <c r="B83" s="89" t="s">
        <v>973</v>
      </c>
      <c r="C83" s="90"/>
      <c r="D83" s="90"/>
      <c r="E83" s="90"/>
      <c r="F83" s="90"/>
      <c r="G83" s="90"/>
      <c r="H83" s="90"/>
      <c r="I83" s="87"/>
      <c r="J83" s="88"/>
      <c r="K83" s="304">
        <v>0.05</v>
      </c>
      <c r="L83" s="858">
        <f>N77*K83</f>
        <v>486.29297524031682</v>
      </c>
      <c r="M83" s="859"/>
      <c r="N83" s="51"/>
    </row>
    <row r="84" spans="1:14" ht="15.75" thickBot="1">
      <c r="B84" s="91" t="s">
        <v>974</v>
      </c>
      <c r="C84" s="92"/>
      <c r="D84" s="92"/>
      <c r="E84" s="92"/>
      <c r="F84" s="92"/>
      <c r="G84" s="92"/>
      <c r="H84" s="92"/>
      <c r="I84" s="93"/>
      <c r="J84" s="94"/>
      <c r="K84" s="305">
        <v>0.05</v>
      </c>
      <c r="L84" s="860">
        <f>N77*K84</f>
        <v>486.29297524031682</v>
      </c>
      <c r="M84" s="861"/>
      <c r="N84" s="51"/>
    </row>
    <row r="85" spans="1:14" ht="15.75" thickBot="1">
      <c r="B85" s="824" t="s">
        <v>953</v>
      </c>
      <c r="C85" s="825"/>
      <c r="D85" s="825"/>
      <c r="E85" s="825"/>
      <c r="F85" s="825"/>
      <c r="G85" s="825"/>
      <c r="H85" s="825"/>
      <c r="I85" s="825"/>
      <c r="J85" s="825"/>
      <c r="K85" s="825"/>
      <c r="L85" s="825"/>
      <c r="M85" s="826"/>
      <c r="N85" s="52">
        <f>L82+L83+L84</f>
        <v>2917.757851441901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12643.617356248236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269</v>
      </c>
      <c r="B36" s="837" t="str">
        <f>VLOOKUP(A36,EQUIPOS!A6:D154,3,FALSE)</f>
        <v>Motoniveladora  potencia 215 HP, ancho de cuchilla 4,27 m, peso 18 ton.</v>
      </c>
      <c r="C36" s="838"/>
      <c r="D36" s="838"/>
      <c r="E36" s="838"/>
      <c r="F36" s="838"/>
      <c r="G36" s="838"/>
      <c r="H36" s="839"/>
      <c r="I36" s="267"/>
      <c r="J36" s="268"/>
      <c r="K36" s="269">
        <f>VLOOKUP(A36,EQUIPOS!A6:D163,4,FALSE)</f>
        <v>164153.18835689197</v>
      </c>
      <c r="L36" s="270"/>
      <c r="M36" s="336">
        <v>15</v>
      </c>
      <c r="N36" s="272">
        <f>K36/M36</f>
        <v>10943.545890459465</v>
      </c>
    </row>
    <row r="37" spans="1:14">
      <c r="A37" s="113" t="s">
        <v>365</v>
      </c>
      <c r="B37" s="837" t="str">
        <f>VLOOKUP(A37,EQUIPOS!A7:D154,3,FALSE)</f>
        <v xml:space="preserve">Vibrocompatador, potencia 153 HP, peso 10 Ton. </v>
      </c>
      <c r="C37" s="838"/>
      <c r="D37" s="838"/>
      <c r="E37" s="838"/>
      <c r="F37" s="838"/>
      <c r="G37" s="838"/>
      <c r="H37" s="839"/>
      <c r="I37" s="421"/>
      <c r="J37" s="422"/>
      <c r="K37" s="269">
        <f>VLOOKUP(A37,EQUIPOS!A7:D164,4,FALSE)</f>
        <v>134629.45985200108</v>
      </c>
      <c r="L37" s="335"/>
      <c r="M37" s="336">
        <v>15</v>
      </c>
      <c r="N37" s="272">
        <f>K37/M37</f>
        <v>8975.2973234667388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112.11635150600333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20030.959565432207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23719.151420968592</v>
      </c>
      <c r="N48" s="272">
        <f>K48*M48</f>
        <v>24905.108992017023</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39.497130725138817</v>
      </c>
      <c r="N49" s="272">
        <f>K49*M49</f>
        <v>1184.9139217541644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26090.022913771187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8">
        <f>VLOOKUP(A60,TRANSPORTE!A1:D117,4,FALSE)</f>
        <v>1300.8769506995866</v>
      </c>
      <c r="M60" s="829"/>
      <c r="N60" s="287">
        <f>K60*L60</f>
        <v>1365.9207982345661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1365.9207982345661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2242.3270301200664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49729.230307558028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9945.8460615116055</v>
      </c>
      <c r="M84" s="859"/>
      <c r="N84" s="51"/>
    </row>
    <row r="85" spans="1:14">
      <c r="B85" s="89" t="s">
        <v>973</v>
      </c>
      <c r="C85" s="90"/>
      <c r="D85" s="90"/>
      <c r="E85" s="90"/>
      <c r="F85" s="90"/>
      <c r="G85" s="90"/>
      <c r="H85" s="90"/>
      <c r="I85" s="87"/>
      <c r="J85" s="88"/>
      <c r="K85" s="304">
        <v>0.05</v>
      </c>
      <c r="L85" s="858">
        <f>N79*K85</f>
        <v>2486.4615153779014</v>
      </c>
      <c r="M85" s="859"/>
      <c r="N85" s="51"/>
    </row>
    <row r="86" spans="1:14" ht="15.75" thickBot="1">
      <c r="B86" s="91" t="s">
        <v>974</v>
      </c>
      <c r="C86" s="92"/>
      <c r="D86" s="92"/>
      <c r="E86" s="92"/>
      <c r="F86" s="92"/>
      <c r="G86" s="92"/>
      <c r="H86" s="92"/>
      <c r="I86" s="93"/>
      <c r="J86" s="94"/>
      <c r="K86" s="305">
        <v>0.05</v>
      </c>
      <c r="L86" s="860">
        <f>N79*K86</f>
        <v>2486.4615153779014</v>
      </c>
      <c r="M86" s="861"/>
      <c r="N86" s="51"/>
    </row>
    <row r="87" spans="1:14" ht="15.75" thickBot="1">
      <c r="B87" s="824" t="s">
        <v>953</v>
      </c>
      <c r="C87" s="825"/>
      <c r="D87" s="825"/>
      <c r="E87" s="825"/>
      <c r="F87" s="825"/>
      <c r="G87" s="825"/>
      <c r="H87" s="825"/>
      <c r="I87" s="825"/>
      <c r="J87" s="825"/>
      <c r="K87" s="825"/>
      <c r="L87" s="825"/>
      <c r="M87" s="826"/>
      <c r="N87" s="52">
        <f>L84+L85+L86</f>
        <v>14918.769092267408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64647.999399825436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7316.4035497828263</v>
      </c>
      <c r="N49" s="272">
        <f>K49*M49</f>
        <v>8413.8640822502493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6590.7001327002063</v>
      </c>
      <c r="N50" s="272">
        <f>K50*M50</f>
        <v>13181.400265400413</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75686.933273615447</v>
      </c>
      <c r="N51" s="272">
        <f>K51*M51</f>
        <v>37843.466636807723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95439.269876039587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1300.8769506995866</v>
      </c>
      <c r="M60" s="829"/>
      <c r="N60" s="287">
        <f>K60*L60</f>
        <v>1430.9646457695453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1430.9646457695453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113838.77231156555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22767.754462313111</v>
      </c>
      <c r="M84" s="859"/>
      <c r="N84" s="51"/>
    </row>
    <row r="85" spans="1:14">
      <c r="B85" s="89" t="s">
        <v>973</v>
      </c>
      <c r="C85" s="90"/>
      <c r="D85" s="90"/>
      <c r="E85" s="90"/>
      <c r="F85" s="90"/>
      <c r="G85" s="90"/>
      <c r="H85" s="90"/>
      <c r="I85" s="87"/>
      <c r="J85" s="88"/>
      <c r="K85" s="304">
        <v>0.05</v>
      </c>
      <c r="L85" s="858">
        <f>N79*K85</f>
        <v>5691.9386155782777</v>
      </c>
      <c r="M85" s="859"/>
      <c r="N85" s="51"/>
    </row>
    <row r="86" spans="1:14" ht="15.75" thickBot="1">
      <c r="B86" s="91" t="s">
        <v>974</v>
      </c>
      <c r="C86" s="92"/>
      <c r="D86" s="92"/>
      <c r="E86" s="92"/>
      <c r="F86" s="92"/>
      <c r="G86" s="92"/>
      <c r="H86" s="92"/>
      <c r="I86" s="93"/>
      <c r="J86" s="94"/>
      <c r="K86" s="305">
        <v>0.05</v>
      </c>
      <c r="L86" s="860">
        <f>N79*K86</f>
        <v>5691.9386155782777</v>
      </c>
      <c r="M86" s="861"/>
      <c r="N86" s="51"/>
    </row>
    <row r="87" spans="1:14" ht="15.75" thickBot="1">
      <c r="B87" s="824" t="s">
        <v>953</v>
      </c>
      <c r="C87" s="825"/>
      <c r="D87" s="825"/>
      <c r="E87" s="825"/>
      <c r="F87" s="825"/>
      <c r="G87" s="825"/>
      <c r="H87" s="825"/>
      <c r="I87" s="825"/>
      <c r="J87" s="825"/>
      <c r="K87" s="825"/>
      <c r="L87" s="825"/>
      <c r="M87" s="826"/>
      <c r="N87" s="52">
        <f>L84+L85+L86</f>
        <v>34151.631693469666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147990.40400503523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7316.4035497828263</v>
      </c>
      <c r="N49" s="272">
        <f>K49*M49</f>
        <v>8413.8640822502493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6590.7001327002063</v>
      </c>
      <c r="N50" s="272">
        <f>K50*M50</f>
        <v>13181.400265400413</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179744.74655145386</v>
      </c>
      <c r="N51" s="272">
        <f>K51*M51</f>
        <v>89872.373275726932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147468.17651495879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1300.8769506995866</v>
      </c>
      <c r="M60" s="829"/>
      <c r="N60" s="287">
        <f>K60*L60</f>
        <v>1430.9646457695453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1430.9646457695453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165867.67895048475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33173.535790096954</v>
      </c>
      <c r="M84" s="859"/>
      <c r="N84" s="51"/>
    </row>
    <row r="85" spans="1:14">
      <c r="B85" s="89" t="s">
        <v>973</v>
      </c>
      <c r="C85" s="90"/>
      <c r="D85" s="90"/>
      <c r="E85" s="90"/>
      <c r="F85" s="90"/>
      <c r="G85" s="90"/>
      <c r="H85" s="90"/>
      <c r="I85" s="87"/>
      <c r="J85" s="88"/>
      <c r="K85" s="304">
        <v>0.05</v>
      </c>
      <c r="L85" s="858">
        <f>N79*K85</f>
        <v>8293.3839475242385</v>
      </c>
      <c r="M85" s="859"/>
      <c r="N85" s="51"/>
    </row>
    <row r="86" spans="1:14" ht="15.75" thickBot="1">
      <c r="B86" s="91" t="s">
        <v>974</v>
      </c>
      <c r="C86" s="92"/>
      <c r="D86" s="92"/>
      <c r="E86" s="92"/>
      <c r="F86" s="92"/>
      <c r="G86" s="92"/>
      <c r="H86" s="92"/>
      <c r="I86" s="93"/>
      <c r="J86" s="94"/>
      <c r="K86" s="305">
        <v>0.05</v>
      </c>
      <c r="L86" s="860">
        <f>N79*K86</f>
        <v>8293.3839475242385</v>
      </c>
      <c r="M86" s="861"/>
      <c r="N86" s="51"/>
    </row>
    <row r="87" spans="1:14" ht="15.75" thickBot="1">
      <c r="B87" s="824" t="s">
        <v>953</v>
      </c>
      <c r="C87" s="825"/>
      <c r="D87" s="825"/>
      <c r="E87" s="825"/>
      <c r="F87" s="825"/>
      <c r="G87" s="825"/>
      <c r="H87" s="825"/>
      <c r="I87" s="825"/>
      <c r="J87" s="825"/>
      <c r="K87" s="825"/>
      <c r="L87" s="825"/>
      <c r="M87" s="826"/>
      <c r="N87" s="52">
        <f>L84+L85+L86</f>
        <v>49760.303685145438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215627.98263563018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7316.4035497828263</v>
      </c>
      <c r="N49" s="272">
        <f>K49*M49</f>
        <v>8413.8640822502493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6590.7001327002063</v>
      </c>
      <c r="N50" s="272">
        <f>K50*M50</f>
        <v>13181.400265400413</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181377.81780288834</v>
      </c>
      <c r="N51" s="272">
        <f>K51*M51</f>
        <v>90688.908901444171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148284.71214067604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1300.8769506995866</v>
      </c>
      <c r="M60" s="829"/>
      <c r="N60" s="287">
        <f>K60*L60</f>
        <v>1430.9646457695453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1430.9646457695453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166684.21457620201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33336.842915240406</v>
      </c>
      <c r="M84" s="859"/>
      <c r="N84" s="51"/>
    </row>
    <row r="85" spans="1:14">
      <c r="B85" s="89" t="s">
        <v>973</v>
      </c>
      <c r="C85" s="90"/>
      <c r="D85" s="90"/>
      <c r="E85" s="90"/>
      <c r="F85" s="90"/>
      <c r="G85" s="90"/>
      <c r="H85" s="90"/>
      <c r="I85" s="87"/>
      <c r="J85" s="88"/>
      <c r="K85" s="304">
        <v>0.05</v>
      </c>
      <c r="L85" s="858">
        <f>N79*K85</f>
        <v>8334.2107288101015</v>
      </c>
      <c r="M85" s="859"/>
      <c r="N85" s="51"/>
    </row>
    <row r="86" spans="1:14" ht="15.75" thickBot="1">
      <c r="B86" s="91" t="s">
        <v>974</v>
      </c>
      <c r="C86" s="92"/>
      <c r="D86" s="92"/>
      <c r="E86" s="92"/>
      <c r="F86" s="92"/>
      <c r="G86" s="92"/>
      <c r="H86" s="92"/>
      <c r="I86" s="93"/>
      <c r="J86" s="94"/>
      <c r="K86" s="305">
        <v>0.05</v>
      </c>
      <c r="L86" s="860">
        <f>N79*K86</f>
        <v>8334.2107288101015</v>
      </c>
      <c r="M86" s="861"/>
      <c r="N86" s="51"/>
    </row>
    <row r="87" spans="1:14" ht="15.75" thickBot="1">
      <c r="B87" s="824" t="s">
        <v>953</v>
      </c>
      <c r="C87" s="825"/>
      <c r="D87" s="825"/>
      <c r="E87" s="825"/>
      <c r="F87" s="825"/>
      <c r="G87" s="825"/>
      <c r="H87" s="825"/>
      <c r="I87" s="825"/>
      <c r="J87" s="825"/>
      <c r="K87" s="825"/>
      <c r="L87" s="825"/>
      <c r="M87" s="826"/>
      <c r="N87" s="52">
        <f>L84+L85+L86</f>
        <v>50005.264372860613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216689.47894906261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7316.4035497828263</v>
      </c>
      <c r="N49" s="272">
        <f>K49*M49</f>
        <v>8413.8640822502493</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6590.7001327002063</v>
      </c>
      <c r="N50" s="272">
        <f>K50*M50</f>
        <v>13181.400265400413</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157414.50629222603</v>
      </c>
      <c r="N51" s="272">
        <f>K51*M51</f>
        <v>78707.253146113013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136303.05638534488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1300.8769506995866</v>
      </c>
      <c r="M60" s="829"/>
      <c r="N60" s="287">
        <f>K60*L60</f>
        <v>1430.9646457695453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1430.9646457695453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154702.55882087085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30940.511764174171</v>
      </c>
      <c r="M84" s="859"/>
      <c r="N84" s="51"/>
    </row>
    <row r="85" spans="1:14">
      <c r="B85" s="89" t="s">
        <v>973</v>
      </c>
      <c r="C85" s="90"/>
      <c r="D85" s="90"/>
      <c r="E85" s="90"/>
      <c r="F85" s="90"/>
      <c r="G85" s="90"/>
      <c r="H85" s="90"/>
      <c r="I85" s="87"/>
      <c r="J85" s="88"/>
      <c r="K85" s="304">
        <v>0.05</v>
      </c>
      <c r="L85" s="858">
        <f>N79*K85</f>
        <v>7735.1279410435427</v>
      </c>
      <c r="M85" s="859"/>
      <c r="N85" s="51"/>
    </row>
    <row r="86" spans="1:14" ht="15.75" thickBot="1">
      <c r="B86" s="91" t="s">
        <v>974</v>
      </c>
      <c r="C86" s="92"/>
      <c r="D86" s="92"/>
      <c r="E86" s="92"/>
      <c r="F86" s="92"/>
      <c r="G86" s="92"/>
      <c r="H86" s="92"/>
      <c r="I86" s="93"/>
      <c r="J86" s="94"/>
      <c r="K86" s="305">
        <v>0.05</v>
      </c>
      <c r="L86" s="860">
        <f>N79*K86</f>
        <v>7735.1279410435427</v>
      </c>
      <c r="M86" s="861"/>
      <c r="N86" s="51"/>
    </row>
    <row r="87" spans="1:14" ht="15.75" thickBot="1">
      <c r="B87" s="824" t="s">
        <v>953</v>
      </c>
      <c r="C87" s="825"/>
      <c r="D87" s="825"/>
      <c r="E87" s="825"/>
      <c r="F87" s="825"/>
      <c r="G87" s="825"/>
      <c r="H87" s="825"/>
      <c r="I87" s="825"/>
      <c r="J87" s="825"/>
      <c r="K87" s="825"/>
      <c r="L87" s="825"/>
      <c r="M87" s="826"/>
      <c r="N87" s="52">
        <f>L84+L85+L86</f>
        <v>46410.767646261258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201113.32646713211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7316.4035497828263</v>
      </c>
      <c r="N49" s="272">
        <f>K49*M49</f>
        <v>3658.2017748914132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6590.7001327002063</v>
      </c>
      <c r="N50" s="272">
        <f>K50*M50</f>
        <v>6590.7001327002063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46249.440799172822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1300.8769506995866</v>
      </c>
      <c r="M60" s="829"/>
      <c r="N60" s="287">
        <f>K60*L60</f>
        <v>1430.9646457695453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1430.9646457695453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64648.943234698789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12929.788646939758</v>
      </c>
      <c r="M84" s="859"/>
      <c r="N84" s="51"/>
    </row>
    <row r="85" spans="1:14">
      <c r="B85" s="89" t="s">
        <v>973</v>
      </c>
      <c r="C85" s="90"/>
      <c r="D85" s="90"/>
      <c r="E85" s="90"/>
      <c r="F85" s="90"/>
      <c r="G85" s="90"/>
      <c r="H85" s="90"/>
      <c r="I85" s="87"/>
      <c r="J85" s="88"/>
      <c r="K85" s="304">
        <v>0.05</v>
      </c>
      <c r="L85" s="858">
        <f>N79*K85</f>
        <v>3232.4471617349395</v>
      </c>
      <c r="M85" s="859"/>
      <c r="N85" s="51"/>
    </row>
    <row r="86" spans="1:14" ht="15.75" thickBot="1">
      <c r="B86" s="91" t="s">
        <v>974</v>
      </c>
      <c r="C86" s="92"/>
      <c r="D86" s="92"/>
      <c r="E86" s="92"/>
      <c r="F86" s="92"/>
      <c r="G86" s="92"/>
      <c r="H86" s="92"/>
      <c r="I86" s="93"/>
      <c r="J86" s="94"/>
      <c r="K86" s="305">
        <v>0.05</v>
      </c>
      <c r="L86" s="860">
        <f>N79*K86</f>
        <v>3232.4471617349395</v>
      </c>
      <c r="M86" s="861"/>
      <c r="N86" s="51"/>
    </row>
    <row r="87" spans="1:14" ht="15.75" thickBot="1">
      <c r="B87" s="824" t="s">
        <v>953</v>
      </c>
      <c r="C87" s="825"/>
      <c r="D87" s="825"/>
      <c r="E87" s="825"/>
      <c r="F87" s="825"/>
      <c r="G87" s="825"/>
      <c r="H87" s="825"/>
      <c r="I87" s="825"/>
      <c r="J87" s="825"/>
      <c r="K87" s="825"/>
      <c r="L87" s="825"/>
      <c r="M87" s="826"/>
      <c r="N87" s="52">
        <f>L84+L85+L86</f>
        <v>19394.682970409638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84043.62620510842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7316.4035497828263</v>
      </c>
      <c r="N49" s="272">
        <f>K49*M49</f>
        <v>3658.2017748914132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6590.7001327002063</v>
      </c>
      <c r="N50" s="272">
        <f>K50*M50</f>
        <v>6590.7001327002063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46249.440799172822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1300.8769506995866</v>
      </c>
      <c r="M60" s="829"/>
      <c r="N60" s="287">
        <f>K60*L60</f>
        <v>1430.9646457695453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1430.9646457695453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64648.943234698789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12929.788646939758</v>
      </c>
      <c r="M84" s="859"/>
      <c r="N84" s="51"/>
    </row>
    <row r="85" spans="1:14">
      <c r="B85" s="89" t="s">
        <v>973</v>
      </c>
      <c r="C85" s="90"/>
      <c r="D85" s="90"/>
      <c r="E85" s="90"/>
      <c r="F85" s="90"/>
      <c r="G85" s="90"/>
      <c r="H85" s="90"/>
      <c r="I85" s="87"/>
      <c r="J85" s="88"/>
      <c r="K85" s="304">
        <v>0.05</v>
      </c>
      <c r="L85" s="858">
        <f>N79*K85</f>
        <v>3232.4471617349395</v>
      </c>
      <c r="M85" s="859"/>
      <c r="N85" s="51"/>
    </row>
    <row r="86" spans="1:14" ht="15.75" thickBot="1">
      <c r="B86" s="91" t="s">
        <v>974</v>
      </c>
      <c r="C86" s="92"/>
      <c r="D86" s="92"/>
      <c r="E86" s="92"/>
      <c r="F86" s="92"/>
      <c r="G86" s="92"/>
      <c r="H86" s="92"/>
      <c r="I86" s="93"/>
      <c r="J86" s="94"/>
      <c r="K86" s="305">
        <v>0.05</v>
      </c>
      <c r="L86" s="860">
        <f>N79*K86</f>
        <v>3232.4471617349395</v>
      </c>
      <c r="M86" s="861"/>
      <c r="N86" s="51"/>
    </row>
    <row r="87" spans="1:14" ht="15.75" thickBot="1">
      <c r="B87" s="824" t="s">
        <v>953</v>
      </c>
      <c r="C87" s="825"/>
      <c r="D87" s="825"/>
      <c r="E87" s="825"/>
      <c r="F87" s="825"/>
      <c r="G87" s="825"/>
      <c r="H87" s="825"/>
      <c r="I87" s="825"/>
      <c r="J87" s="825"/>
      <c r="K87" s="825"/>
      <c r="L87" s="825"/>
      <c r="M87" s="826"/>
      <c r="N87" s="52">
        <f>L84+L85+L86</f>
        <v>19394.682970409638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84043.62620510842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7316.4035497828263</v>
      </c>
      <c r="N49" s="272">
        <f>K49*M49</f>
        <v>3658.2017748914132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6590.7001327002063</v>
      </c>
      <c r="N50" s="272">
        <f>K50*M50</f>
        <v>6590.7001327002063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46249.440799172822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1300.8769506995866</v>
      </c>
      <c r="M60" s="829"/>
      <c r="N60" s="287">
        <f>K60*L60</f>
        <v>1430.9646457695453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1430.9646457695453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64648.943234698789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12929.788646939758</v>
      </c>
      <c r="M84" s="859"/>
      <c r="N84" s="51"/>
    </row>
    <row r="85" spans="1:14">
      <c r="B85" s="89" t="s">
        <v>973</v>
      </c>
      <c r="C85" s="90"/>
      <c r="D85" s="90"/>
      <c r="E85" s="90"/>
      <c r="F85" s="90"/>
      <c r="G85" s="90"/>
      <c r="H85" s="90"/>
      <c r="I85" s="87"/>
      <c r="J85" s="88"/>
      <c r="K85" s="304">
        <v>0.05</v>
      </c>
      <c r="L85" s="858">
        <f>N79*K85</f>
        <v>3232.4471617349395</v>
      </c>
      <c r="M85" s="859"/>
      <c r="N85" s="51"/>
    </row>
    <row r="86" spans="1:14" ht="15.75" thickBot="1">
      <c r="B86" s="91" t="s">
        <v>974</v>
      </c>
      <c r="C86" s="92"/>
      <c r="D86" s="92"/>
      <c r="E86" s="92"/>
      <c r="F86" s="92"/>
      <c r="G86" s="92"/>
      <c r="H86" s="92"/>
      <c r="I86" s="93"/>
      <c r="J86" s="94"/>
      <c r="K86" s="305">
        <v>0.05</v>
      </c>
      <c r="L86" s="860">
        <f>N79*K86</f>
        <v>3232.4471617349395</v>
      </c>
      <c r="M86" s="861"/>
      <c r="N86" s="51"/>
    </row>
    <row r="87" spans="1:14" ht="15.75" thickBot="1">
      <c r="B87" s="824" t="s">
        <v>953</v>
      </c>
      <c r="C87" s="825"/>
      <c r="D87" s="825"/>
      <c r="E87" s="825"/>
      <c r="F87" s="825"/>
      <c r="G87" s="825"/>
      <c r="H87" s="825"/>
      <c r="I87" s="825"/>
      <c r="J87" s="825"/>
      <c r="K87" s="825"/>
      <c r="L87" s="825"/>
      <c r="M87" s="826"/>
      <c r="N87" s="52">
        <f>L84+L85+L86</f>
        <v>19394.682970409638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84043.62620510842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32727.762628710181</v>
      </c>
      <c r="N48" s="272">
        <f>K48*M48</f>
        <v>36000.5388915812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7316.4035497828263</v>
      </c>
      <c r="N49" s="272">
        <f>K49*M49</f>
        <v>3658.2017748914132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6590.7001327002063</v>
      </c>
      <c r="N50" s="272">
        <f>K50*M50</f>
        <v>6590.7001327002063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46249.440799172822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1300.8769506995866</v>
      </c>
      <c r="M60" s="829"/>
      <c r="N60" s="287">
        <f>K60*L60</f>
        <v>1430.9646457695453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1430.9646457695453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64648.943234698789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12929.788646939758</v>
      </c>
      <c r="M84" s="859"/>
      <c r="N84" s="51"/>
    </row>
    <row r="85" spans="1:14">
      <c r="B85" s="89" t="s">
        <v>973</v>
      </c>
      <c r="C85" s="90"/>
      <c r="D85" s="90"/>
      <c r="E85" s="90"/>
      <c r="F85" s="90"/>
      <c r="G85" s="90"/>
      <c r="H85" s="90"/>
      <c r="I85" s="87"/>
      <c r="J85" s="88"/>
      <c r="K85" s="304">
        <v>0.05</v>
      </c>
      <c r="L85" s="858">
        <f>N79*K85</f>
        <v>3232.4471617349395</v>
      </c>
      <c r="M85" s="859"/>
      <c r="N85" s="51"/>
    </row>
    <row r="86" spans="1:14" ht="15.75" thickBot="1">
      <c r="B86" s="91" t="s">
        <v>974</v>
      </c>
      <c r="C86" s="92"/>
      <c r="D86" s="92"/>
      <c r="E86" s="92"/>
      <c r="F86" s="92"/>
      <c r="G86" s="92"/>
      <c r="H86" s="92"/>
      <c r="I86" s="93"/>
      <c r="J86" s="94"/>
      <c r="K86" s="305">
        <v>0.05</v>
      </c>
      <c r="L86" s="860">
        <f>N79*K86</f>
        <v>3232.4471617349395</v>
      </c>
      <c r="M86" s="861"/>
      <c r="N86" s="51"/>
    </row>
    <row r="87" spans="1:14" ht="15.75" thickBot="1">
      <c r="B87" s="824" t="s">
        <v>953</v>
      </c>
      <c r="C87" s="825"/>
      <c r="D87" s="825"/>
      <c r="E87" s="825"/>
      <c r="F87" s="825"/>
      <c r="G87" s="825"/>
      <c r="H87" s="825"/>
      <c r="I87" s="825"/>
      <c r="J87" s="825"/>
      <c r="K87" s="825"/>
      <c r="L87" s="825"/>
      <c r="M87" s="826"/>
      <c r="N87" s="52">
        <f>L84+L85+L86</f>
        <v>19394.682970409638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84043.62620510842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7393.831285508827</v>
      </c>
      <c r="N48" s="272">
        <f>K48*M48</f>
        <v>9611.9806711614747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9611.9806711614747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11228.031889233514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2245.6063778467028</v>
      </c>
      <c r="M84" s="859"/>
      <c r="N84" s="51"/>
    </row>
    <row r="85" spans="1:14">
      <c r="B85" s="89" t="s">
        <v>973</v>
      </c>
      <c r="C85" s="90"/>
      <c r="D85" s="90"/>
      <c r="E85" s="90"/>
      <c r="F85" s="90"/>
      <c r="G85" s="90"/>
      <c r="H85" s="90"/>
      <c r="I85" s="87"/>
      <c r="J85" s="88"/>
      <c r="K85" s="304">
        <v>0.05</v>
      </c>
      <c r="L85" s="858">
        <f>N79*K85</f>
        <v>561.4015944616757</v>
      </c>
      <c r="M85" s="859"/>
      <c r="N85" s="51"/>
    </row>
    <row r="86" spans="1:14" ht="15.75" thickBot="1">
      <c r="B86" s="91" t="s">
        <v>974</v>
      </c>
      <c r="C86" s="92"/>
      <c r="D86" s="92"/>
      <c r="E86" s="92"/>
      <c r="F86" s="92"/>
      <c r="G86" s="92"/>
      <c r="H86" s="92"/>
      <c r="I86" s="93"/>
      <c r="J86" s="94"/>
      <c r="K86" s="305">
        <v>0.05</v>
      </c>
      <c r="L86" s="860">
        <f>N79*K86</f>
        <v>561.4015944616757</v>
      </c>
      <c r="M86" s="861"/>
      <c r="N86" s="51"/>
    </row>
    <row r="87" spans="1:14" ht="15.75" thickBot="1">
      <c r="B87" s="824" t="s">
        <v>953</v>
      </c>
      <c r="C87" s="825"/>
      <c r="D87" s="825"/>
      <c r="E87" s="825"/>
      <c r="F87" s="825"/>
      <c r="G87" s="825"/>
      <c r="H87" s="825"/>
      <c r="I87" s="825"/>
      <c r="J87" s="825"/>
      <c r="K87" s="825"/>
      <c r="L87" s="825"/>
      <c r="M87" s="826"/>
      <c r="N87" s="52">
        <f>L84+L85+L86</f>
        <v>3368.4095667700544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14596.441456003569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14852.096830586359</v>
      </c>
      <c r="N48" s="272">
        <f>K48*M48</f>
        <v>19307.725879762267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19307.725879762267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20923.777097834307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4184.7554195668617</v>
      </c>
      <c r="M84" s="859"/>
      <c r="N84" s="51"/>
    </row>
    <row r="85" spans="1:14">
      <c r="B85" s="89" t="s">
        <v>973</v>
      </c>
      <c r="C85" s="90"/>
      <c r="D85" s="90"/>
      <c r="E85" s="90"/>
      <c r="F85" s="90"/>
      <c r="G85" s="90"/>
      <c r="H85" s="90"/>
      <c r="I85" s="87"/>
      <c r="J85" s="88"/>
      <c r="K85" s="304">
        <v>0.05</v>
      </c>
      <c r="L85" s="858">
        <f>N79*K85</f>
        <v>1046.1888548917154</v>
      </c>
      <c r="M85" s="859"/>
      <c r="N85" s="51"/>
    </row>
    <row r="86" spans="1:14" ht="15.75" thickBot="1">
      <c r="B86" s="91" t="s">
        <v>974</v>
      </c>
      <c r="C86" s="92"/>
      <c r="D86" s="92"/>
      <c r="E86" s="92"/>
      <c r="F86" s="92"/>
      <c r="G86" s="92"/>
      <c r="H86" s="92"/>
      <c r="I86" s="93"/>
      <c r="J86" s="94"/>
      <c r="K86" s="305">
        <v>0.05</v>
      </c>
      <c r="L86" s="860">
        <f>N79*K86</f>
        <v>1046.1888548917154</v>
      </c>
      <c r="M86" s="861"/>
      <c r="N86" s="51"/>
    </row>
    <row r="87" spans="1:14" ht="15.75" thickBot="1">
      <c r="B87" s="824" t="s">
        <v>953</v>
      </c>
      <c r="C87" s="825"/>
      <c r="D87" s="825"/>
      <c r="E87" s="825"/>
      <c r="F87" s="825"/>
      <c r="G87" s="825"/>
      <c r="H87" s="825"/>
      <c r="I87" s="825"/>
      <c r="J87" s="825"/>
      <c r="K87" s="825"/>
      <c r="L87" s="825"/>
      <c r="M87" s="826"/>
      <c r="N87" s="52">
        <f>L84+L85+L86</f>
        <v>6277.1331293502935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27200.910227184599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7393.831285508827</v>
      </c>
      <c r="N48" s="272">
        <f>K48*M48</f>
        <v>9611.9806711614747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9611.9806711614747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11228.031889233514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2245.6063778467028</v>
      </c>
      <c r="M84" s="859"/>
      <c r="N84" s="51"/>
    </row>
    <row r="85" spans="1:14">
      <c r="B85" s="89" t="s">
        <v>973</v>
      </c>
      <c r="C85" s="90"/>
      <c r="D85" s="90"/>
      <c r="E85" s="90"/>
      <c r="F85" s="90"/>
      <c r="G85" s="90"/>
      <c r="H85" s="90"/>
      <c r="I85" s="87"/>
      <c r="J85" s="88"/>
      <c r="K85" s="304">
        <v>0.05</v>
      </c>
      <c r="L85" s="858">
        <f>N79*K85</f>
        <v>561.4015944616757</v>
      </c>
      <c r="M85" s="859"/>
      <c r="N85" s="51"/>
    </row>
    <row r="86" spans="1:14" ht="15.75" thickBot="1">
      <c r="B86" s="91" t="s">
        <v>974</v>
      </c>
      <c r="C86" s="92"/>
      <c r="D86" s="92"/>
      <c r="E86" s="92"/>
      <c r="F86" s="92"/>
      <c r="G86" s="92"/>
      <c r="H86" s="92"/>
      <c r="I86" s="93"/>
      <c r="J86" s="94"/>
      <c r="K86" s="305">
        <v>0.05</v>
      </c>
      <c r="L86" s="860">
        <f>N79*K86</f>
        <v>561.4015944616757</v>
      </c>
      <c r="M86" s="861"/>
      <c r="N86" s="51"/>
    </row>
    <row r="87" spans="1:14" ht="15.75" thickBot="1">
      <c r="B87" s="824" t="s">
        <v>953</v>
      </c>
      <c r="C87" s="825"/>
      <c r="D87" s="825"/>
      <c r="E87" s="825"/>
      <c r="F87" s="825"/>
      <c r="G87" s="825"/>
      <c r="H87" s="825"/>
      <c r="I87" s="825"/>
      <c r="J87" s="825"/>
      <c r="K87" s="825"/>
      <c r="L87" s="825"/>
      <c r="M87" s="826"/>
      <c r="N87" s="52">
        <f>L84+L85+L86</f>
        <v>3368.4095667700544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14596.441456003569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14852.096830586359</v>
      </c>
      <c r="N48" s="272">
        <f>K48*M48</f>
        <v>19307.725879762267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19307.725879762267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20923.777097834307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4184.7554195668617</v>
      </c>
      <c r="M84" s="859"/>
      <c r="N84" s="51"/>
    </row>
    <row r="85" spans="1:14">
      <c r="B85" s="89" t="s">
        <v>973</v>
      </c>
      <c r="C85" s="90"/>
      <c r="D85" s="90"/>
      <c r="E85" s="90"/>
      <c r="F85" s="90"/>
      <c r="G85" s="90"/>
      <c r="H85" s="90"/>
      <c r="I85" s="87"/>
      <c r="J85" s="88"/>
      <c r="K85" s="304">
        <v>0.05</v>
      </c>
      <c r="L85" s="858">
        <f>N79*K85</f>
        <v>1046.1888548917154</v>
      </c>
      <c r="M85" s="859"/>
      <c r="N85" s="51"/>
    </row>
    <row r="86" spans="1:14" ht="15.75" thickBot="1">
      <c r="B86" s="91" t="s">
        <v>974</v>
      </c>
      <c r="C86" s="92"/>
      <c r="D86" s="92"/>
      <c r="E86" s="92"/>
      <c r="F86" s="92"/>
      <c r="G86" s="92"/>
      <c r="H86" s="92"/>
      <c r="I86" s="93"/>
      <c r="J86" s="94"/>
      <c r="K86" s="305">
        <v>0.05</v>
      </c>
      <c r="L86" s="860">
        <f>N79*K86</f>
        <v>1046.1888548917154</v>
      </c>
      <c r="M86" s="861"/>
      <c r="N86" s="51"/>
    </row>
    <row r="87" spans="1:14" ht="15.75" thickBot="1">
      <c r="B87" s="824" t="s">
        <v>953</v>
      </c>
      <c r="C87" s="825"/>
      <c r="D87" s="825"/>
      <c r="E87" s="825"/>
      <c r="F87" s="825"/>
      <c r="G87" s="825"/>
      <c r="H87" s="825"/>
      <c r="I87" s="825"/>
      <c r="J87" s="825"/>
      <c r="K87" s="825"/>
      <c r="L87" s="825"/>
      <c r="M87" s="826"/>
      <c r="N87" s="52">
        <f>L84+L85+L86</f>
        <v>6277.1331293502935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27200.910227184599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63512.507242177286</v>
      </c>
      <c r="L36" s="270"/>
      <c r="M36" s="336">
        <v>15</v>
      </c>
      <c r="N36" s="272">
        <f>K36/M36</f>
        <v>4234.167149478486</v>
      </c>
    </row>
    <row r="37" spans="1:14">
      <c r="A37" s="113" t="s">
        <v>174</v>
      </c>
      <c r="B37" s="837" t="str">
        <f>VLOOKUP(A37,EQUIPOS!A7:D154,3,FALSE)</f>
        <v>Compactador vibratorio tipo DD-20</v>
      </c>
      <c r="C37" s="838"/>
      <c r="D37" s="838"/>
      <c r="E37" s="838"/>
      <c r="F37" s="838"/>
      <c r="G37" s="838"/>
      <c r="H37" s="839"/>
      <c r="I37" s="421"/>
      <c r="J37" s="422"/>
      <c r="K37" s="269">
        <f>VLOOKUP(A37,EQUIPOS!A7:D164,4,FALSE)</f>
        <v>85673.972677007652</v>
      </c>
      <c r="L37" s="335"/>
      <c r="M37" s="336">
        <v>15</v>
      </c>
      <c r="N37" s="272">
        <f>K37/M37</f>
        <v>5711.5981784671767</v>
      </c>
    </row>
    <row r="38" spans="1:14">
      <c r="A38" s="113" t="s">
        <v>269</v>
      </c>
      <c r="B38" s="837" t="str">
        <f>VLOOKUP(A38,EQUIPOS!A8:D154,3,FALSE)</f>
        <v>Motoniveladora  potencia 215 HP, ancho de cuchilla 4,27 m, peso 18 ton.</v>
      </c>
      <c r="C38" s="838"/>
      <c r="D38" s="838"/>
      <c r="E38" s="838"/>
      <c r="F38" s="838"/>
      <c r="G38" s="838"/>
      <c r="H38" s="839"/>
      <c r="I38" s="328"/>
      <c r="J38" s="330"/>
      <c r="K38" s="269">
        <f>VLOOKUP(A38,EQUIPOS!A8:D165,4,FALSE)</f>
        <v>164153.18835689197</v>
      </c>
      <c r="L38" s="423"/>
      <c r="M38" s="424">
        <v>15</v>
      </c>
      <c r="N38" s="272">
        <f>K38/M38</f>
        <v>10943.545890459465</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N75*M41</f>
        <v>44.846540602401326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20934.157759007529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23719.151420968592</v>
      </c>
      <c r="N48" s="272">
        <f>K48*M48</f>
        <v>30834.89684725917</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39.497130725138817</v>
      </c>
      <c r="N49" s="272">
        <f>K49*M49</f>
        <v>1184.9139217541644</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0" t="s">
        <v>953</v>
      </c>
      <c r="C53" s="831"/>
      <c r="D53" s="831"/>
      <c r="E53" s="831"/>
      <c r="F53" s="831"/>
      <c r="G53" s="831"/>
      <c r="H53" s="831"/>
      <c r="I53" s="831"/>
      <c r="J53" s="831"/>
      <c r="K53" s="831"/>
      <c r="L53" s="831"/>
      <c r="M53" s="832"/>
      <c r="N53" s="104">
        <f>SUM(N48:N52)</f>
        <v>32019.810769013333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8">
        <f>VLOOKUP(A58,TRANSPORTE!A1:D117,4,FALSE)</f>
        <v>1300.8769506995866</v>
      </c>
      <c r="M58" s="829"/>
      <c r="N58" s="287">
        <f>K58*L58</f>
        <v>1691.1400359094625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1691.1400359094625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2242.3270301200664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56887.435594050396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11377.487118810081</v>
      </c>
      <c r="M82" s="859"/>
      <c r="N82" s="51"/>
    </row>
    <row r="83" spans="1:14">
      <c r="B83" s="89" t="s">
        <v>973</v>
      </c>
      <c r="C83" s="90"/>
      <c r="D83" s="90"/>
      <c r="E83" s="90"/>
      <c r="F83" s="90"/>
      <c r="G83" s="90"/>
      <c r="H83" s="90"/>
      <c r="I83" s="87"/>
      <c r="J83" s="88"/>
      <c r="K83" s="304">
        <v>0.05</v>
      </c>
      <c r="L83" s="858">
        <f>N77*K83</f>
        <v>2844.3717797025201</v>
      </c>
      <c r="M83" s="859"/>
      <c r="N83" s="51"/>
    </row>
    <row r="84" spans="1:14" ht="15.75" thickBot="1">
      <c r="B84" s="91" t="s">
        <v>974</v>
      </c>
      <c r="C84" s="92"/>
      <c r="D84" s="92"/>
      <c r="E84" s="92"/>
      <c r="F84" s="92"/>
      <c r="G84" s="92"/>
      <c r="H84" s="92"/>
      <c r="I84" s="93"/>
      <c r="J84" s="94"/>
      <c r="K84" s="305">
        <v>0.05</v>
      </c>
      <c r="L84" s="860">
        <f>N77*K84</f>
        <v>2844.3717797025201</v>
      </c>
      <c r="M84" s="861"/>
      <c r="N84" s="51"/>
    </row>
    <row r="85" spans="1:14" ht="15.75" thickBot="1">
      <c r="B85" s="824" t="s">
        <v>953</v>
      </c>
      <c r="C85" s="825"/>
      <c r="D85" s="825"/>
      <c r="E85" s="825"/>
      <c r="F85" s="825"/>
      <c r="G85" s="825"/>
      <c r="H85" s="825"/>
      <c r="I85" s="825"/>
      <c r="J85" s="825"/>
      <c r="K85" s="825"/>
      <c r="L85" s="825"/>
      <c r="M85" s="826"/>
      <c r="N85" s="52">
        <f>L82+L83+L84</f>
        <v>17066.230678215121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73953.666272265516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106.68624361440799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13749.938633688949</v>
      </c>
      <c r="N48" s="272">
        <f>K48*M48</f>
        <v>9624.9570435822643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9624.9570435822643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11865.368159484831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2373.0736318969662</v>
      </c>
      <c r="M84" s="859"/>
      <c r="N84" s="51"/>
    </row>
    <row r="85" spans="1:14">
      <c r="B85" s="89" t="s">
        <v>973</v>
      </c>
      <c r="C85" s="90"/>
      <c r="D85" s="90"/>
      <c r="E85" s="90"/>
      <c r="F85" s="90"/>
      <c r="G85" s="90"/>
      <c r="H85" s="90"/>
      <c r="I85" s="87"/>
      <c r="J85" s="88"/>
      <c r="K85" s="304">
        <v>0.05</v>
      </c>
      <c r="L85" s="858">
        <f>N79*K85</f>
        <v>593.26840797424154</v>
      </c>
      <c r="M85" s="859"/>
      <c r="N85" s="51"/>
    </row>
    <row r="86" spans="1:14" ht="15.75" thickBot="1">
      <c r="B86" s="91" t="s">
        <v>974</v>
      </c>
      <c r="C86" s="92"/>
      <c r="D86" s="92"/>
      <c r="E86" s="92"/>
      <c r="F86" s="92"/>
      <c r="G86" s="92"/>
      <c r="H86" s="92"/>
      <c r="I86" s="93"/>
      <c r="J86" s="94"/>
      <c r="K86" s="305">
        <v>0.05</v>
      </c>
      <c r="L86" s="860">
        <f>N79*K86</f>
        <v>593.26840797424154</v>
      </c>
      <c r="M86" s="861"/>
      <c r="N86" s="51"/>
    </row>
    <row r="87" spans="1:14" ht="15.75" thickBot="1">
      <c r="B87" s="824" t="s">
        <v>953</v>
      </c>
      <c r="C87" s="825"/>
      <c r="D87" s="825"/>
      <c r="E87" s="825"/>
      <c r="F87" s="825"/>
      <c r="G87" s="825"/>
      <c r="H87" s="825"/>
      <c r="I87" s="825"/>
      <c r="J87" s="825"/>
      <c r="K87" s="825"/>
      <c r="L87" s="825"/>
      <c r="M87" s="826"/>
      <c r="N87" s="52">
        <f>L84+L85+L86</f>
        <v>3559.6104478454495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15424.97860733028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537.37060903602003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42539.031516877913</v>
      </c>
      <c r="N48" s="272">
        <f>K48*M48</f>
        <v>8507.8063033755825</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2818.6642076956855</v>
      </c>
      <c r="N49" s="272">
        <f>K49*M49</f>
        <v>2959.5974180804701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11467.403721456052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10747.412180720399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22752.186511212472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4550.4373022424943</v>
      </c>
      <c r="M84" s="859"/>
      <c r="N84" s="51"/>
    </row>
    <row r="85" spans="1:14">
      <c r="B85" s="89" t="s">
        <v>973</v>
      </c>
      <c r="C85" s="90"/>
      <c r="D85" s="90"/>
      <c r="E85" s="90"/>
      <c r="F85" s="90"/>
      <c r="G85" s="90"/>
      <c r="H85" s="90"/>
      <c r="I85" s="87"/>
      <c r="J85" s="88"/>
      <c r="K85" s="304">
        <v>0.05</v>
      </c>
      <c r="L85" s="858">
        <f>N79*K85</f>
        <v>1137.6093255606236</v>
      </c>
      <c r="M85" s="859"/>
      <c r="N85" s="51"/>
    </row>
    <row r="86" spans="1:14" ht="15.75" thickBot="1">
      <c r="B86" s="91" t="s">
        <v>974</v>
      </c>
      <c r="C86" s="92"/>
      <c r="D86" s="92"/>
      <c r="E86" s="92"/>
      <c r="F86" s="92"/>
      <c r="G86" s="92"/>
      <c r="H86" s="92"/>
      <c r="I86" s="93"/>
      <c r="J86" s="94"/>
      <c r="K86" s="305">
        <v>0.05</v>
      </c>
      <c r="L86" s="860">
        <f>N79*K86</f>
        <v>1137.6093255606236</v>
      </c>
      <c r="M86" s="861"/>
      <c r="N86" s="51"/>
    </row>
    <row r="87" spans="1:14" ht="15.75" thickBot="1">
      <c r="B87" s="824" t="s">
        <v>953</v>
      </c>
      <c r="C87" s="825"/>
      <c r="D87" s="825"/>
      <c r="E87" s="825"/>
      <c r="F87" s="825"/>
      <c r="G87" s="825"/>
      <c r="H87" s="825"/>
      <c r="I87" s="825"/>
      <c r="J87" s="825"/>
      <c r="K87" s="825"/>
      <c r="L87" s="825"/>
      <c r="M87" s="826"/>
      <c r="N87" s="52">
        <f>L84+L85+L86</f>
        <v>6825.6559533637419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29577.842464576213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1500</v>
      </c>
      <c r="N36" s="272">
        <f>K36/M36</f>
        <v>24.478277907716475</v>
      </c>
    </row>
    <row r="37" spans="1:14">
      <c r="A37" s="113" t="s">
        <v>361</v>
      </c>
      <c r="B37" s="837" t="str">
        <f>VLOOKUP(A37,EQUIPOS!A7:D154,3,FALSE)</f>
        <v>Vehículo delineador</v>
      </c>
      <c r="C37" s="838"/>
      <c r="D37" s="838"/>
      <c r="E37" s="838"/>
      <c r="F37" s="838"/>
      <c r="G37" s="838"/>
      <c r="H37" s="839"/>
      <c r="I37" s="421"/>
      <c r="J37" s="422"/>
      <c r="K37" s="269">
        <f>VLOOKUP(A37,EQUIPOS!A7:D164,4,FALSE)</f>
        <v>121150.69798829601</v>
      </c>
      <c r="L37" s="335"/>
      <c r="M37" s="336">
        <v>1500</v>
      </c>
      <c r="N37" s="272">
        <f>K37/M37</f>
        <v>80.767131992197349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0.22423270301200668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105.46964260292583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6527.997994849331</v>
      </c>
      <c r="N48" s="272">
        <f>K48*M48</f>
        <v>300.2879077630692</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73929.851577298716</v>
      </c>
      <c r="N49" s="272">
        <f>K49*M49</f>
        <v>1035.0179220821819</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35241.669546050063</v>
      </c>
      <c r="N50" s="272">
        <f>K50*M50</f>
        <v>15.153917904801526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1350.4597477500527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22.423270301200667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1478.3526606541793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295.67053213083585</v>
      </c>
      <c r="M84" s="859"/>
      <c r="N84" s="51"/>
    </row>
    <row r="85" spans="1:14">
      <c r="B85" s="89" t="s">
        <v>973</v>
      </c>
      <c r="C85" s="90"/>
      <c r="D85" s="90"/>
      <c r="E85" s="90"/>
      <c r="F85" s="90"/>
      <c r="G85" s="90"/>
      <c r="H85" s="90"/>
      <c r="I85" s="87"/>
      <c r="J85" s="88"/>
      <c r="K85" s="304">
        <v>0.05</v>
      </c>
      <c r="L85" s="858">
        <f>N79*K85</f>
        <v>73.917633032708963</v>
      </c>
      <c r="M85" s="859"/>
      <c r="N85" s="51"/>
    </row>
    <row r="86" spans="1:14" ht="15.75" thickBot="1">
      <c r="B86" s="91" t="s">
        <v>974</v>
      </c>
      <c r="C86" s="92"/>
      <c r="D86" s="92"/>
      <c r="E86" s="92"/>
      <c r="F86" s="92"/>
      <c r="G86" s="92"/>
      <c r="H86" s="92"/>
      <c r="I86" s="93"/>
      <c r="J86" s="94"/>
      <c r="K86" s="305">
        <v>0.05</v>
      </c>
      <c r="L86" s="860">
        <f>N79*K86</f>
        <v>73.917633032708963</v>
      </c>
      <c r="M86" s="861"/>
      <c r="N86" s="51"/>
    </row>
    <row r="87" spans="1:14" ht="15.75" thickBot="1">
      <c r="B87" s="824" t="s">
        <v>953</v>
      </c>
      <c r="C87" s="825"/>
      <c r="D87" s="825"/>
      <c r="E87" s="825"/>
      <c r="F87" s="825"/>
      <c r="G87" s="825"/>
      <c r="H87" s="825"/>
      <c r="I87" s="825"/>
      <c r="J87" s="825"/>
      <c r="K87" s="825"/>
      <c r="L87" s="825"/>
      <c r="M87" s="826"/>
      <c r="N87" s="52">
        <f>L84+L85+L86</f>
        <v>443.50579819625381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1921.8584588504332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1200</v>
      </c>
      <c r="N36" s="272">
        <f>K36/M36</f>
        <v>30.597847384645593</v>
      </c>
    </row>
    <row r="37" spans="1:14">
      <c r="A37" s="113" t="s">
        <v>201</v>
      </c>
      <c r="B37" s="837" t="str">
        <f>VLOOKUP(A37,EQUIPOS!A7:D154,3,FALSE)</f>
        <v>Equipo autopropulsado para pintura termoplástica</v>
      </c>
      <c r="C37" s="838"/>
      <c r="D37" s="838"/>
      <c r="E37" s="838"/>
      <c r="F37" s="838"/>
      <c r="G37" s="838"/>
      <c r="H37" s="839"/>
      <c r="I37" s="421"/>
      <c r="J37" s="422"/>
      <c r="K37" s="269">
        <f>VLOOKUP(A37,EQUIPOS!A7:D164,4,FALSE)</f>
        <v>119666.35641779842</v>
      </c>
      <c r="L37" s="335"/>
      <c r="M37" s="336">
        <v>1200</v>
      </c>
      <c r="N37" s="272">
        <f>K37/M37</f>
        <v>99.721963681498679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0.39306379543167497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130.71287486157595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6527.997994849331</v>
      </c>
      <c r="N48" s="272">
        <f>K48*M48</f>
        <v>705.02378344372778</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8642.7098322995753</v>
      </c>
      <c r="N49" s="272">
        <f>K49*M49</f>
        <v>674.13136691936688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1379.1551503630947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39.306379543167495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1549.174404767838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309.83488095356762</v>
      </c>
      <c r="M84" s="859"/>
      <c r="N84" s="51"/>
    </row>
    <row r="85" spans="1:14">
      <c r="B85" s="89" t="s">
        <v>973</v>
      </c>
      <c r="C85" s="90"/>
      <c r="D85" s="90"/>
      <c r="E85" s="90"/>
      <c r="F85" s="90"/>
      <c r="G85" s="90"/>
      <c r="H85" s="90"/>
      <c r="I85" s="87"/>
      <c r="J85" s="88"/>
      <c r="K85" s="304">
        <v>0.05</v>
      </c>
      <c r="L85" s="858">
        <f>N79*K85</f>
        <v>77.458720238391905</v>
      </c>
      <c r="M85" s="859"/>
      <c r="N85" s="51"/>
    </row>
    <row r="86" spans="1:14" ht="15.75" thickBot="1">
      <c r="B86" s="91" t="s">
        <v>974</v>
      </c>
      <c r="C86" s="92"/>
      <c r="D86" s="92"/>
      <c r="E86" s="92"/>
      <c r="F86" s="92"/>
      <c r="G86" s="92"/>
      <c r="H86" s="92"/>
      <c r="I86" s="93"/>
      <c r="J86" s="94"/>
      <c r="K86" s="305">
        <v>0.05</v>
      </c>
      <c r="L86" s="860">
        <f>N79*K86</f>
        <v>77.458720238391905</v>
      </c>
      <c r="M86" s="861"/>
      <c r="N86" s="51"/>
    </row>
    <row r="87" spans="1:14" ht="15.75" thickBot="1">
      <c r="B87" s="824" t="s">
        <v>953</v>
      </c>
      <c r="C87" s="825"/>
      <c r="D87" s="825"/>
      <c r="E87" s="825"/>
      <c r="F87" s="825"/>
      <c r="G87" s="825"/>
      <c r="H87" s="825"/>
      <c r="I87" s="825"/>
      <c r="J87" s="825"/>
      <c r="K87" s="825"/>
      <c r="L87" s="825"/>
      <c r="M87" s="826"/>
      <c r="N87" s="52">
        <f>L84+L85+L86</f>
        <v>464.7523214303514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2013.9267261981895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199</v>
      </c>
      <c r="B36" s="837" t="str">
        <f>VLOOKUP(A36,EQUIPOS!A6:D154,3,FALSE)</f>
        <v xml:space="preserve">Equipo de pintura (Compresor), Presión máxima de trabajo 3300 psi.
</v>
      </c>
      <c r="C36" s="838"/>
      <c r="D36" s="838"/>
      <c r="E36" s="838"/>
      <c r="F36" s="838"/>
      <c r="G36" s="838"/>
      <c r="H36" s="839"/>
      <c r="I36" s="267"/>
      <c r="J36" s="268"/>
      <c r="K36" s="269">
        <f>VLOOKUP(A36,EQUIPOS!A6:D163,4,FALSE)</f>
        <v>11244.234704662216</v>
      </c>
      <c r="L36" s="270"/>
      <c r="M36" s="336">
        <v>6.1</v>
      </c>
      <c r="N36" s="272">
        <f>K36/M36</f>
        <v>1843.3171646987241</v>
      </c>
    </row>
    <row r="37" spans="1:14">
      <c r="A37" s="113" t="s">
        <v>138</v>
      </c>
      <c r="B37" s="837" t="str">
        <f>VLOOKUP(A37,EQUIPOS!A7:D154,3,FALSE)</f>
        <v>Camioneta D-300</v>
      </c>
      <c r="C37" s="838"/>
      <c r="D37" s="838"/>
      <c r="E37" s="838"/>
      <c r="F37" s="838"/>
      <c r="G37" s="838"/>
      <c r="H37" s="839"/>
      <c r="I37" s="421"/>
      <c r="J37" s="422"/>
      <c r="K37" s="269">
        <f>VLOOKUP(A37,EQUIPOS!A7:D164,4,FALSE)</f>
        <v>36717.416861574711</v>
      </c>
      <c r="L37" s="335"/>
      <c r="M37" s="336">
        <v>6.1</v>
      </c>
      <c r="N37" s="272">
        <f>K37/M37</f>
        <v>6019.2486658319203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77.324025330821314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7939.8898558614655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6527.997994849331</v>
      </c>
      <c r="N48" s="272">
        <f>K48*M48</f>
        <v>2493.6952340324447</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35241.669546050063</v>
      </c>
      <c r="N49" s="272">
        <f>K49*M49</f>
        <v>1762.0834773025033</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73929.851577298716</v>
      </c>
      <c r="N50" s="272">
        <f>K50*M50</f>
        <v>8871.5821892758449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13127.360900610793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7732.4025330821314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28799.65328955439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5759.9306579108779</v>
      </c>
      <c r="M84" s="859"/>
      <c r="N84" s="51"/>
    </row>
    <row r="85" spans="1:14">
      <c r="B85" s="89" t="s">
        <v>973</v>
      </c>
      <c r="C85" s="90"/>
      <c r="D85" s="90"/>
      <c r="E85" s="90"/>
      <c r="F85" s="90"/>
      <c r="G85" s="90"/>
      <c r="H85" s="90"/>
      <c r="I85" s="87"/>
      <c r="J85" s="88"/>
      <c r="K85" s="304">
        <v>0.05</v>
      </c>
      <c r="L85" s="858">
        <f>N79*K85</f>
        <v>1439.9826644777195</v>
      </c>
      <c r="M85" s="859"/>
      <c r="N85" s="51"/>
    </row>
    <row r="86" spans="1:14" ht="15.75" thickBot="1">
      <c r="B86" s="91" t="s">
        <v>974</v>
      </c>
      <c r="C86" s="92"/>
      <c r="D86" s="92"/>
      <c r="E86" s="92"/>
      <c r="F86" s="92"/>
      <c r="G86" s="92"/>
      <c r="H86" s="92"/>
      <c r="I86" s="93"/>
      <c r="J86" s="94"/>
      <c r="K86" s="305">
        <v>0.05</v>
      </c>
      <c r="L86" s="860">
        <f>N79*K86</f>
        <v>1439.9826644777195</v>
      </c>
      <c r="M86" s="861"/>
      <c r="N86" s="51"/>
    </row>
    <row r="87" spans="1:14" ht="15.75" thickBot="1">
      <c r="B87" s="824" t="s">
        <v>953</v>
      </c>
      <c r="C87" s="825"/>
      <c r="D87" s="825"/>
      <c r="E87" s="825"/>
      <c r="F87" s="825"/>
      <c r="G87" s="825"/>
      <c r="H87" s="825"/>
      <c r="I87" s="825"/>
      <c r="J87" s="825"/>
      <c r="K87" s="825"/>
      <c r="L87" s="825"/>
      <c r="M87" s="826"/>
      <c r="N87" s="52">
        <f>L84+L85+L86</f>
        <v>8639.8959868663169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37439.549276420708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6</v>
      </c>
      <c r="N36" s="272">
        <f>K36/M36</f>
        <v>6119.5694769291185</v>
      </c>
    </row>
    <row r="37" spans="1:14">
      <c r="A37" s="113" t="s">
        <v>1711</v>
      </c>
      <c r="B37" s="837" t="str">
        <f>VLOOKUP(A37,EQUIPOS!A7:D154,3,FALSE)</f>
        <v>Caldera para pintura termoplástica</v>
      </c>
      <c r="C37" s="838"/>
      <c r="D37" s="838"/>
      <c r="E37" s="838"/>
      <c r="F37" s="838"/>
      <c r="G37" s="838"/>
      <c r="H37" s="839"/>
      <c r="I37" s="421"/>
      <c r="J37" s="422"/>
      <c r="K37" s="269">
        <f>VLOOKUP(A37,EQUIPOS!A7:D164,4,FALSE)</f>
        <v>69461.628569002482</v>
      </c>
      <c r="L37" s="335"/>
      <c r="M37" s="336">
        <v>6</v>
      </c>
      <c r="N37" s="272">
        <f>K37/M37</f>
        <v>11576.938094833748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89.890050753001674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17786.397622515866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6527.997994849331</v>
      </c>
      <c r="N48" s="272">
        <f>K48*M48</f>
        <v>5875.1981953643981</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8642.7098322995753</v>
      </c>
      <c r="N49" s="272">
        <f>K49*M49</f>
        <v>5617.761390994724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11492.959586359122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8989.0050753001669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38268.362284175149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7653.6724568350301</v>
      </c>
      <c r="M84" s="859"/>
      <c r="N84" s="51"/>
    </row>
    <row r="85" spans="1:14">
      <c r="B85" s="89" t="s">
        <v>973</v>
      </c>
      <c r="C85" s="90"/>
      <c r="D85" s="90"/>
      <c r="E85" s="90"/>
      <c r="F85" s="90"/>
      <c r="G85" s="90"/>
      <c r="H85" s="90"/>
      <c r="I85" s="87"/>
      <c r="J85" s="88"/>
      <c r="K85" s="304">
        <v>0.05</v>
      </c>
      <c r="L85" s="858">
        <f>N79*K85</f>
        <v>1913.4181142087575</v>
      </c>
      <c r="M85" s="859"/>
      <c r="N85" s="51"/>
    </row>
    <row r="86" spans="1:14" ht="15.75" thickBot="1">
      <c r="B86" s="91" t="s">
        <v>974</v>
      </c>
      <c r="C86" s="92"/>
      <c r="D86" s="92"/>
      <c r="E86" s="92"/>
      <c r="F86" s="92"/>
      <c r="G86" s="92"/>
      <c r="H86" s="92"/>
      <c r="I86" s="93"/>
      <c r="J86" s="94"/>
      <c r="K86" s="305">
        <v>0.05</v>
      </c>
      <c r="L86" s="860">
        <f>N79*K86</f>
        <v>1913.4181142087575</v>
      </c>
      <c r="M86" s="861"/>
      <c r="N86" s="51"/>
    </row>
    <row r="87" spans="1:14" ht="15.75" thickBot="1">
      <c r="B87" s="824" t="s">
        <v>953</v>
      </c>
      <c r="C87" s="825"/>
      <c r="D87" s="825"/>
      <c r="E87" s="825"/>
      <c r="F87" s="825"/>
      <c r="G87" s="825"/>
      <c r="H87" s="825"/>
      <c r="I87" s="825"/>
      <c r="J87" s="825"/>
      <c r="K87" s="825"/>
      <c r="L87" s="825"/>
      <c r="M87" s="826"/>
      <c r="N87" s="52">
        <f>L84+L85+L86</f>
        <v>11480.508685252546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49748.870969427691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250</v>
      </c>
      <c r="N36" s="272">
        <f>K36/M36</f>
        <v>146.86966744629885</v>
      </c>
    </row>
    <row r="37" spans="1:14">
      <c r="A37" s="113" t="s">
        <v>251</v>
      </c>
      <c r="B37" s="837" t="str">
        <f>VLOOKUP(A37,EQUIPOS!A7:D154,3,FALSE)</f>
        <v>Maquina térmica pegatachas</v>
      </c>
      <c r="C37" s="838"/>
      <c r="D37" s="838"/>
      <c r="E37" s="838"/>
      <c r="F37" s="838"/>
      <c r="G37" s="838"/>
      <c r="H37" s="839"/>
      <c r="I37" s="421"/>
      <c r="J37" s="422"/>
      <c r="K37" s="269">
        <f>VLOOKUP(A37,EQUIPOS!A7:D164,4,FALSE)</f>
        <v>25094.883441321308</v>
      </c>
      <c r="L37" s="335"/>
      <c r="M37" s="336">
        <v>250</v>
      </c>
      <c r="N37" s="272">
        <f>K37/M37</f>
        <v>100.37953376528523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1.0747412180720399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248.32394242965611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8642.7098322995753</v>
      </c>
      <c r="N48" s="272">
        <f>K48*M48</f>
        <v>691.41678658396609</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3816.1478961486778</v>
      </c>
      <c r="N49" s="272">
        <f>K49*M49</f>
        <v>3816.1478961486778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4507.5646827326436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107.474121807204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4863.3627469695039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972.67254939390079</v>
      </c>
      <c r="M84" s="859"/>
      <c r="N84" s="51"/>
    </row>
    <row r="85" spans="1:14">
      <c r="B85" s="89" t="s">
        <v>973</v>
      </c>
      <c r="C85" s="90"/>
      <c r="D85" s="90"/>
      <c r="E85" s="90"/>
      <c r="F85" s="90"/>
      <c r="G85" s="90"/>
      <c r="H85" s="90"/>
      <c r="I85" s="87"/>
      <c r="J85" s="88"/>
      <c r="K85" s="304">
        <v>0.05</v>
      </c>
      <c r="L85" s="858">
        <f>N79*K85</f>
        <v>243.1681373484752</v>
      </c>
      <c r="M85" s="859"/>
      <c r="N85" s="51"/>
    </row>
    <row r="86" spans="1:14" ht="15.75" thickBot="1">
      <c r="B86" s="91" t="s">
        <v>974</v>
      </c>
      <c r="C86" s="92"/>
      <c r="D86" s="92"/>
      <c r="E86" s="92"/>
      <c r="F86" s="92"/>
      <c r="G86" s="92"/>
      <c r="H86" s="92"/>
      <c r="I86" s="93"/>
      <c r="J86" s="94"/>
      <c r="K86" s="305">
        <v>0.05</v>
      </c>
      <c r="L86" s="860">
        <f>N79*K86</f>
        <v>243.1681373484752</v>
      </c>
      <c r="M86" s="861"/>
      <c r="N86" s="51"/>
    </row>
    <row r="87" spans="1:14" ht="15.75" thickBot="1">
      <c r="B87" s="824" t="s">
        <v>953</v>
      </c>
      <c r="C87" s="825"/>
      <c r="D87" s="825"/>
      <c r="E87" s="825"/>
      <c r="F87" s="825"/>
      <c r="G87" s="825"/>
      <c r="H87" s="825"/>
      <c r="I87" s="825"/>
      <c r="J87" s="825"/>
      <c r="K87" s="825"/>
      <c r="L87" s="825"/>
      <c r="M87" s="826"/>
      <c r="N87" s="52">
        <f>L84+L85+L86</f>
        <v>1459.0088240908512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6322.3715710603556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3.75</v>
      </c>
      <c r="N36" s="272">
        <f>K36/M36</f>
        <v>9791.3111630865897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9881.0042442913928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131657.10241712938</v>
      </c>
      <c r="N48" s="272">
        <f>K48*M48</f>
        <v>131657.10241712938</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443903.86364975449</v>
      </c>
      <c r="N49" s="272">
        <f>K49*M49</f>
        <v>443903.86364975449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414224.51276611304</v>
      </c>
      <c r="N50" s="272">
        <f>K50*M50</f>
        <v>12426.73538298339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587987.70144986722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606838.01381463883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121367.60276292777</v>
      </c>
      <c r="M84" s="859"/>
      <c r="N84" s="51"/>
    </row>
    <row r="85" spans="1:14">
      <c r="B85" s="89" t="s">
        <v>973</v>
      </c>
      <c r="C85" s="90"/>
      <c r="D85" s="90"/>
      <c r="E85" s="90"/>
      <c r="F85" s="90"/>
      <c r="G85" s="90"/>
      <c r="H85" s="90"/>
      <c r="I85" s="87"/>
      <c r="J85" s="88"/>
      <c r="K85" s="304">
        <v>0.05</v>
      </c>
      <c r="L85" s="858">
        <f>N79*K85</f>
        <v>30341.900690731942</v>
      </c>
      <c r="M85" s="859"/>
      <c r="N85" s="51"/>
    </row>
    <row r="86" spans="1:14" ht="15.75" thickBot="1">
      <c r="B86" s="91" t="s">
        <v>974</v>
      </c>
      <c r="C86" s="92"/>
      <c r="D86" s="92"/>
      <c r="E86" s="92"/>
      <c r="F86" s="92"/>
      <c r="G86" s="92"/>
      <c r="H86" s="92"/>
      <c r="I86" s="93"/>
      <c r="J86" s="94"/>
      <c r="K86" s="305">
        <v>0.05</v>
      </c>
      <c r="L86" s="860">
        <f>N79*K86</f>
        <v>30341.900690731942</v>
      </c>
      <c r="M86" s="861"/>
      <c r="N86" s="51"/>
    </row>
    <row r="87" spans="1:14" ht="15.75" thickBot="1">
      <c r="B87" s="824" t="s">
        <v>953</v>
      </c>
      <c r="C87" s="825"/>
      <c r="D87" s="825"/>
      <c r="E87" s="825"/>
      <c r="F87" s="825"/>
      <c r="G87" s="825"/>
      <c r="H87" s="825"/>
      <c r="I87" s="825"/>
      <c r="J87" s="825"/>
      <c r="K87" s="825"/>
      <c r="L87" s="825"/>
      <c r="M87" s="826"/>
      <c r="N87" s="52">
        <f>L84+L85+L86</f>
        <v>182051.40414439165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788889.41795903048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8.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3.75</v>
      </c>
      <c r="N36" s="272">
        <f>K36/M36</f>
        <v>9791.3111630865897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9881.0042442913928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131657.10241712938</v>
      </c>
      <c r="N48" s="272">
        <f>K48*M48</f>
        <v>131657.10241712938</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449909.62180501589</v>
      </c>
      <c r="N49" s="272">
        <f>K49*M49</f>
        <v>449909.62180501589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414224.51276611304</v>
      </c>
      <c r="N50" s="272">
        <f>K50*M50</f>
        <v>12426.73538298339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593993.45960512862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612843.77196990023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122568.75439398005</v>
      </c>
      <c r="M84" s="859"/>
      <c r="N84" s="51"/>
    </row>
    <row r="85" spans="1:14">
      <c r="B85" s="89" t="s">
        <v>973</v>
      </c>
      <c r="C85" s="90"/>
      <c r="D85" s="90"/>
      <c r="E85" s="90"/>
      <c r="F85" s="90"/>
      <c r="G85" s="90"/>
      <c r="H85" s="90"/>
      <c r="I85" s="87"/>
      <c r="J85" s="88"/>
      <c r="K85" s="304">
        <v>0.05</v>
      </c>
      <c r="L85" s="858">
        <f>N79*K85</f>
        <v>30642.188598495013</v>
      </c>
      <c r="M85" s="859"/>
      <c r="N85" s="51"/>
    </row>
    <row r="86" spans="1:14" ht="15.75" thickBot="1">
      <c r="B86" s="91" t="s">
        <v>974</v>
      </c>
      <c r="C86" s="92"/>
      <c r="D86" s="92"/>
      <c r="E86" s="92"/>
      <c r="F86" s="92"/>
      <c r="G86" s="92"/>
      <c r="H86" s="92"/>
      <c r="I86" s="93"/>
      <c r="J86" s="94"/>
      <c r="K86" s="305">
        <v>0.05</v>
      </c>
      <c r="L86" s="860">
        <f>N79*K86</f>
        <v>30642.188598495013</v>
      </c>
      <c r="M86" s="861"/>
      <c r="N86" s="51"/>
    </row>
    <row r="87" spans="1:14" ht="15.75" thickBot="1">
      <c r="B87" s="824" t="s">
        <v>953</v>
      </c>
      <c r="C87" s="825"/>
      <c r="D87" s="825"/>
      <c r="E87" s="825"/>
      <c r="F87" s="825"/>
      <c r="G87" s="825"/>
      <c r="H87" s="825"/>
      <c r="I87" s="825"/>
      <c r="J87" s="825"/>
      <c r="K87" s="825"/>
      <c r="L87" s="825"/>
      <c r="M87" s="826"/>
      <c r="N87" s="52">
        <f>L84+L85+L86</f>
        <v>183853.13159097006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796696.90356087033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3</v>
      </c>
      <c r="N36" s="272">
        <f>K36/M36</f>
        <v>12239.138953858237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45.109166666666674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12284.248120524904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307199.90563996858</v>
      </c>
      <c r="N48" s="272">
        <f>K48*M48</f>
        <v>307199.90563996858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414224.51276611304</v>
      </c>
      <c r="N49" s="272">
        <f>K49*M49</f>
        <v>24853.47076596678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332053.37640593539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348848.54119312699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69769.708238625404</v>
      </c>
      <c r="M84" s="859"/>
      <c r="N84" s="51"/>
    </row>
    <row r="85" spans="1:14">
      <c r="B85" s="89" t="s">
        <v>973</v>
      </c>
      <c r="C85" s="90"/>
      <c r="D85" s="90"/>
      <c r="E85" s="90"/>
      <c r="F85" s="90"/>
      <c r="G85" s="90"/>
      <c r="H85" s="90"/>
      <c r="I85" s="87"/>
      <c r="J85" s="88"/>
      <c r="K85" s="304">
        <v>0.05</v>
      </c>
      <c r="L85" s="858">
        <f>N79*K85</f>
        <v>17442.427059656351</v>
      </c>
      <c r="M85" s="859"/>
      <c r="N85" s="51"/>
    </row>
    <row r="86" spans="1:14" ht="15.75" thickBot="1">
      <c r="B86" s="91" t="s">
        <v>974</v>
      </c>
      <c r="C86" s="92"/>
      <c r="D86" s="92"/>
      <c r="E86" s="92"/>
      <c r="F86" s="92"/>
      <c r="G86" s="92"/>
      <c r="H86" s="92"/>
      <c r="I86" s="93"/>
      <c r="J86" s="94"/>
      <c r="K86" s="305">
        <v>0.05</v>
      </c>
      <c r="L86" s="860">
        <f>N79*K86</f>
        <v>17442.427059656351</v>
      </c>
      <c r="M86" s="861"/>
      <c r="N86" s="51"/>
    </row>
    <row r="87" spans="1:14" ht="15.75" thickBot="1">
      <c r="B87" s="824" t="s">
        <v>953</v>
      </c>
      <c r="C87" s="825"/>
      <c r="D87" s="825"/>
      <c r="E87" s="825"/>
      <c r="F87" s="825"/>
      <c r="G87" s="825"/>
      <c r="H87" s="825"/>
      <c r="I87" s="825"/>
      <c r="J87" s="825"/>
      <c r="K87" s="825"/>
      <c r="L87" s="825"/>
      <c r="M87" s="826"/>
      <c r="N87" s="52">
        <f>L84+L85+L86</f>
        <v>104654.56235793812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453503.10355106508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135</v>
      </c>
      <c r="B36" s="837" t="str">
        <f>VLOOKUP(A36,EQUIPOS!A6:D154,3,FALSE)</f>
        <v>Camión 350</v>
      </c>
      <c r="C36" s="838"/>
      <c r="D36" s="838"/>
      <c r="E36" s="838"/>
      <c r="F36" s="838"/>
      <c r="G36" s="838"/>
      <c r="H36" s="839"/>
      <c r="I36" s="267"/>
      <c r="J36" s="268"/>
      <c r="K36" s="269">
        <f>VLOOKUP(A36,EQUIPOS!A6:D163,4,FALSE)</f>
        <v>40654.118560202769</v>
      </c>
      <c r="L36" s="270"/>
      <c r="M36" s="336">
        <v>6.25</v>
      </c>
      <c r="N36" s="272">
        <f>K36/M36</f>
        <v>6504.6589696324427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323.210243614408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6827.8692132468504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120685.67721570191</v>
      </c>
      <c r="N48" s="272">
        <f>K48*M48</f>
        <v>30171.419303925479</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213843.02117948519</v>
      </c>
      <c r="N49" s="272">
        <f>K49*M49</f>
        <v>51777.971229899566</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81949.390533825048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6464.2048722881591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95241.464619360064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19048.292923872013</v>
      </c>
      <c r="M84" s="859"/>
      <c r="N84" s="51"/>
    </row>
    <row r="85" spans="1:14">
      <c r="B85" s="89" t="s">
        <v>973</v>
      </c>
      <c r="C85" s="90"/>
      <c r="D85" s="90"/>
      <c r="E85" s="90"/>
      <c r="F85" s="90"/>
      <c r="G85" s="90"/>
      <c r="H85" s="90"/>
      <c r="I85" s="87"/>
      <c r="J85" s="88"/>
      <c r="K85" s="304">
        <v>0.05</v>
      </c>
      <c r="L85" s="858">
        <f>N79*K85</f>
        <v>4762.0732309680034</v>
      </c>
      <c r="M85" s="859"/>
      <c r="N85" s="51"/>
    </row>
    <row r="86" spans="1:14" ht="15.75" thickBot="1">
      <c r="B86" s="91" t="s">
        <v>974</v>
      </c>
      <c r="C86" s="92"/>
      <c r="D86" s="92"/>
      <c r="E86" s="92"/>
      <c r="F86" s="92"/>
      <c r="G86" s="92"/>
      <c r="H86" s="92"/>
      <c r="I86" s="93"/>
      <c r="J86" s="94"/>
      <c r="K86" s="305">
        <v>0.05</v>
      </c>
      <c r="L86" s="860">
        <f>N79*K86</f>
        <v>4762.0732309680034</v>
      </c>
      <c r="M86" s="861"/>
      <c r="N86" s="51"/>
    </row>
    <row r="87" spans="1:14" ht="15.75" thickBot="1">
      <c r="B87" s="824" t="s">
        <v>953</v>
      </c>
      <c r="C87" s="825"/>
      <c r="D87" s="825"/>
      <c r="E87" s="825"/>
      <c r="F87" s="825"/>
      <c r="G87" s="825"/>
      <c r="H87" s="825"/>
      <c r="I87" s="825"/>
      <c r="J87" s="825"/>
      <c r="K87" s="825"/>
      <c r="L87" s="825"/>
      <c r="M87" s="826"/>
      <c r="N87" s="52">
        <f>L84+L85+L86</f>
        <v>28572.439385808018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123813.90400516808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36.087333333333333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79031.982251643873</v>
      </c>
      <c r="N48" s="272">
        <f>K48*M48</f>
        <v>79031.982251643873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79031.982251643873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3608.7333333333331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82676.802918310539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16535.36058366211</v>
      </c>
      <c r="M84" s="859"/>
      <c r="N84" s="51"/>
    </row>
    <row r="85" spans="1:14">
      <c r="B85" s="89" t="s">
        <v>973</v>
      </c>
      <c r="C85" s="90"/>
      <c r="D85" s="90"/>
      <c r="E85" s="90"/>
      <c r="F85" s="90"/>
      <c r="G85" s="90"/>
      <c r="H85" s="90"/>
      <c r="I85" s="87"/>
      <c r="J85" s="88"/>
      <c r="K85" s="304">
        <v>0.05</v>
      </c>
      <c r="L85" s="858">
        <f>N79*K85</f>
        <v>4133.8401459155275</v>
      </c>
      <c r="M85" s="859"/>
      <c r="N85" s="51"/>
    </row>
    <row r="86" spans="1:14" ht="15.75" thickBot="1">
      <c r="B86" s="91" t="s">
        <v>974</v>
      </c>
      <c r="C86" s="92"/>
      <c r="D86" s="92"/>
      <c r="E86" s="92"/>
      <c r="F86" s="92"/>
      <c r="G86" s="92"/>
      <c r="H86" s="92"/>
      <c r="I86" s="93"/>
      <c r="J86" s="94"/>
      <c r="K86" s="305">
        <v>0.05</v>
      </c>
      <c r="L86" s="860">
        <f>N79*K86</f>
        <v>4133.8401459155275</v>
      </c>
      <c r="M86" s="861"/>
      <c r="N86" s="51"/>
    </row>
    <row r="87" spans="1:14" ht="15.75" thickBot="1">
      <c r="B87" s="824" t="s">
        <v>953</v>
      </c>
      <c r="C87" s="825"/>
      <c r="D87" s="825"/>
      <c r="E87" s="825"/>
      <c r="F87" s="825"/>
      <c r="G87" s="825"/>
      <c r="H87" s="825"/>
      <c r="I87" s="825"/>
      <c r="J87" s="825"/>
      <c r="K87" s="825"/>
      <c r="L87" s="825"/>
      <c r="M87" s="826"/>
      <c r="N87" s="52">
        <f>L84+L85+L86</f>
        <v>24803.040875493167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107479.84379380371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58580.357870396292</v>
      </c>
      <c r="N48" s="272">
        <f>K48*M48</f>
        <v>58580.357870396292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58580.357870396292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62350.862008327327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12470.172401665466</v>
      </c>
      <c r="M84" s="859"/>
      <c r="N84" s="51"/>
    </row>
    <row r="85" spans="1:14">
      <c r="B85" s="89" t="s">
        <v>973</v>
      </c>
      <c r="C85" s="90"/>
      <c r="D85" s="90"/>
      <c r="E85" s="90"/>
      <c r="F85" s="90"/>
      <c r="G85" s="90"/>
      <c r="H85" s="90"/>
      <c r="I85" s="87"/>
      <c r="J85" s="88"/>
      <c r="K85" s="304">
        <v>0.05</v>
      </c>
      <c r="L85" s="858">
        <f>N79*K85</f>
        <v>3117.5431004163665</v>
      </c>
      <c r="M85" s="859"/>
      <c r="N85" s="51"/>
    </row>
    <row r="86" spans="1:14" ht="15.75" thickBot="1">
      <c r="B86" s="91" t="s">
        <v>974</v>
      </c>
      <c r="C86" s="92"/>
      <c r="D86" s="92"/>
      <c r="E86" s="92"/>
      <c r="F86" s="92"/>
      <c r="G86" s="92"/>
      <c r="H86" s="92"/>
      <c r="I86" s="93"/>
      <c r="J86" s="94"/>
      <c r="K86" s="305">
        <v>0.05</v>
      </c>
      <c r="L86" s="860">
        <f>N79*K86</f>
        <v>3117.5431004163665</v>
      </c>
      <c r="M86" s="861"/>
      <c r="N86" s="51"/>
    </row>
    <row r="87" spans="1:14" ht="15.75" thickBot="1">
      <c r="B87" s="824" t="s">
        <v>953</v>
      </c>
      <c r="C87" s="825"/>
      <c r="D87" s="825"/>
      <c r="E87" s="825"/>
      <c r="F87" s="825"/>
      <c r="G87" s="825"/>
      <c r="H87" s="825"/>
      <c r="I87" s="825"/>
      <c r="J87" s="825"/>
      <c r="K87" s="825"/>
      <c r="L87" s="825"/>
      <c r="M87" s="826"/>
      <c r="N87" s="52">
        <f>L84+L85+L86</f>
        <v>18705.258602498197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81056.120610825528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31411.3720160989</v>
      </c>
      <c r="N48" s="272">
        <f>K48*M48</f>
        <v>31411.3720160989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31411.3720160989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35181.876154029931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7036.3752308059866</v>
      </c>
      <c r="M84" s="859"/>
      <c r="N84" s="51"/>
    </row>
    <row r="85" spans="1:14">
      <c r="B85" s="89" t="s">
        <v>973</v>
      </c>
      <c r="C85" s="90"/>
      <c r="D85" s="90"/>
      <c r="E85" s="90"/>
      <c r="F85" s="90"/>
      <c r="G85" s="90"/>
      <c r="H85" s="90"/>
      <c r="I85" s="87"/>
      <c r="J85" s="88"/>
      <c r="K85" s="304">
        <v>0.05</v>
      </c>
      <c r="L85" s="858">
        <f>N79*K85</f>
        <v>1759.0938077014966</v>
      </c>
      <c r="M85" s="859"/>
      <c r="N85" s="51"/>
    </row>
    <row r="86" spans="1:14" ht="15.75" thickBot="1">
      <c r="B86" s="91" t="s">
        <v>974</v>
      </c>
      <c r="C86" s="92"/>
      <c r="D86" s="92"/>
      <c r="E86" s="92"/>
      <c r="F86" s="92"/>
      <c r="G86" s="92"/>
      <c r="H86" s="92"/>
      <c r="I86" s="93"/>
      <c r="J86" s="94"/>
      <c r="K86" s="305">
        <v>0.05</v>
      </c>
      <c r="L86" s="860">
        <f>N79*K86</f>
        <v>1759.0938077014966</v>
      </c>
      <c r="M86" s="861"/>
      <c r="N86" s="51"/>
    </row>
    <row r="87" spans="1:14" ht="15.75" thickBot="1">
      <c r="B87" s="824" t="s">
        <v>953</v>
      </c>
      <c r="C87" s="825"/>
      <c r="D87" s="825"/>
      <c r="E87" s="825"/>
      <c r="F87" s="825"/>
      <c r="G87" s="825"/>
      <c r="H87" s="825"/>
      <c r="I87" s="825"/>
      <c r="J87" s="825"/>
      <c r="K87" s="825"/>
      <c r="L87" s="825"/>
      <c r="M87" s="826"/>
      <c r="N87" s="52">
        <f>L84+L85+L86</f>
        <v>10554.562846208979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45736.439000238912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7892.5107627573516</v>
      </c>
      <c r="L36" s="270"/>
      <c r="M36" s="336">
        <v>1.25</v>
      </c>
      <c r="N36" s="272">
        <f>K36/M36</f>
        <v>6314.0086102058813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N77*M41</f>
        <v>538.15848722881594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6852.1670974346971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20057.037317508093</v>
      </c>
      <c r="N48" s="272">
        <f>K48*M48</f>
        <v>192547.55824807769</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408257.1545990567</v>
      </c>
      <c r="N49" s="272">
        <f>K49*M49</f>
        <v>48990.858551886799</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32331.736500038744</v>
      </c>
      <c r="N50" s="272">
        <f>K50*M50</f>
        <v>16165.868250019372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257704.28504998388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291464.37650885939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58292.875301771885</v>
      </c>
      <c r="M84" s="859"/>
      <c r="N84" s="51"/>
    </row>
    <row r="85" spans="1:14">
      <c r="B85" s="89" t="s">
        <v>973</v>
      </c>
      <c r="C85" s="90"/>
      <c r="D85" s="90"/>
      <c r="E85" s="90"/>
      <c r="F85" s="90"/>
      <c r="G85" s="90"/>
      <c r="H85" s="90"/>
      <c r="I85" s="87"/>
      <c r="J85" s="88"/>
      <c r="K85" s="304">
        <v>0.05</v>
      </c>
      <c r="L85" s="858">
        <f>N79*K85</f>
        <v>14573.218825442971</v>
      </c>
      <c r="M85" s="859"/>
      <c r="N85" s="51"/>
    </row>
    <row r="86" spans="1:14" ht="15.75" thickBot="1">
      <c r="B86" s="91" t="s">
        <v>974</v>
      </c>
      <c r="C86" s="92"/>
      <c r="D86" s="92"/>
      <c r="E86" s="92"/>
      <c r="F86" s="92"/>
      <c r="G86" s="92"/>
      <c r="H86" s="92"/>
      <c r="I86" s="93"/>
      <c r="J86" s="94"/>
      <c r="K86" s="305">
        <v>0.05</v>
      </c>
      <c r="L86" s="860">
        <f>N79*K86</f>
        <v>14573.218825442971</v>
      </c>
      <c r="M86" s="861"/>
      <c r="N86" s="51"/>
    </row>
    <row r="87" spans="1:14" ht="15.75" thickBot="1">
      <c r="B87" s="824" t="s">
        <v>953</v>
      </c>
      <c r="C87" s="825"/>
      <c r="D87" s="825"/>
      <c r="E87" s="825"/>
      <c r="F87" s="825"/>
      <c r="G87" s="825"/>
      <c r="H87" s="825"/>
      <c r="I87" s="825"/>
      <c r="J87" s="825"/>
      <c r="K87" s="825"/>
      <c r="L87" s="825"/>
      <c r="M87" s="826"/>
      <c r="N87" s="52">
        <f>L84+L85+L86</f>
        <v>87439.312952657841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378903.68946151726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7.7329999999999997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10971.425201427448</v>
      </c>
      <c r="N48" s="272">
        <f>K48*M48</f>
        <v>10971.425201427448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10971.425201427448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11752.458201427447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2350.4916402854897</v>
      </c>
      <c r="M84" s="859"/>
      <c r="N84" s="51"/>
    </row>
    <row r="85" spans="1:14">
      <c r="B85" s="89" t="s">
        <v>973</v>
      </c>
      <c r="C85" s="90"/>
      <c r="D85" s="90"/>
      <c r="E85" s="90"/>
      <c r="F85" s="90"/>
      <c r="G85" s="90"/>
      <c r="H85" s="90"/>
      <c r="I85" s="87"/>
      <c r="J85" s="88"/>
      <c r="K85" s="304">
        <v>0.05</v>
      </c>
      <c r="L85" s="858">
        <f>N79*K85</f>
        <v>587.62291007137242</v>
      </c>
      <c r="M85" s="859"/>
      <c r="N85" s="51"/>
    </row>
    <row r="86" spans="1:14" ht="15.75" thickBot="1">
      <c r="B86" s="91" t="s">
        <v>974</v>
      </c>
      <c r="C86" s="92"/>
      <c r="D86" s="92"/>
      <c r="E86" s="92"/>
      <c r="F86" s="92"/>
      <c r="G86" s="92"/>
      <c r="H86" s="92"/>
      <c r="I86" s="93"/>
      <c r="J86" s="94"/>
      <c r="K86" s="305">
        <v>0.05</v>
      </c>
      <c r="L86" s="860">
        <f>N79*K86</f>
        <v>587.62291007137242</v>
      </c>
      <c r="M86" s="861"/>
      <c r="N86" s="51"/>
    </row>
    <row r="87" spans="1:14" ht="15.75" thickBot="1">
      <c r="B87" s="824" t="s">
        <v>953</v>
      </c>
      <c r="C87" s="825"/>
      <c r="D87" s="825"/>
      <c r="E87" s="825"/>
      <c r="F87" s="825"/>
      <c r="G87" s="825"/>
      <c r="H87" s="825"/>
      <c r="I87" s="825"/>
      <c r="J87" s="825"/>
      <c r="K87" s="825"/>
      <c r="L87" s="825"/>
      <c r="M87" s="826"/>
      <c r="N87" s="52">
        <f>L84+L85+L86</f>
        <v>3525.737460428235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15278.195661855683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933</v>
      </c>
      <c r="L1" s="930" t="s">
        <v>2198</v>
      </c>
      <c r="M1" s="931"/>
      <c r="N1" s="932"/>
    </row>
    <row r="2" spans="2:14" ht="24.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160</v>
      </c>
      <c r="N36" s="272">
        <f>K36/M36</f>
        <v>229.48385538484195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20.102155451800996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249.58601083664294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39312.003783635664</v>
      </c>
      <c r="N48" s="272">
        <f>K48*M48</f>
        <v>39312.003783635664</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414224.51276611304</v>
      </c>
      <c r="N49" s="272">
        <f>K49*M49</f>
        <v>12426.73538298339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51738.739166619052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2010.2155451800998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53998.540722635793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10799.70814452716</v>
      </c>
      <c r="M84" s="859"/>
      <c r="N84" s="51"/>
    </row>
    <row r="85" spans="1:14">
      <c r="B85" s="89" t="s">
        <v>973</v>
      </c>
      <c r="C85" s="90"/>
      <c r="D85" s="90"/>
      <c r="E85" s="90"/>
      <c r="F85" s="90"/>
      <c r="G85" s="90"/>
      <c r="H85" s="90"/>
      <c r="I85" s="87"/>
      <c r="J85" s="88"/>
      <c r="K85" s="304">
        <v>0.05</v>
      </c>
      <c r="L85" s="858">
        <f>N79*K85</f>
        <v>2699.9270361317899</v>
      </c>
      <c r="M85" s="859"/>
      <c r="N85" s="51"/>
    </row>
    <row r="86" spans="1:14" ht="15.75" thickBot="1">
      <c r="B86" s="91" t="s">
        <v>974</v>
      </c>
      <c r="C86" s="92"/>
      <c r="D86" s="92"/>
      <c r="E86" s="92"/>
      <c r="F86" s="92"/>
      <c r="G86" s="92"/>
      <c r="H86" s="92"/>
      <c r="I86" s="93"/>
      <c r="J86" s="94"/>
      <c r="K86" s="305">
        <v>0.05</v>
      </c>
      <c r="L86" s="860">
        <f>N79*K86</f>
        <v>2699.9270361317899</v>
      </c>
      <c r="M86" s="861"/>
      <c r="N86" s="51"/>
    </row>
    <row r="87" spans="1:14" ht="15.75" thickBot="1">
      <c r="B87" s="824" t="s">
        <v>953</v>
      </c>
      <c r="C87" s="825"/>
      <c r="D87" s="825"/>
      <c r="E87" s="825"/>
      <c r="F87" s="825"/>
      <c r="G87" s="825"/>
      <c r="H87" s="825"/>
      <c r="I87" s="825"/>
      <c r="J87" s="825"/>
      <c r="K87" s="825"/>
      <c r="L87" s="825"/>
      <c r="M87" s="826"/>
      <c r="N87" s="52">
        <f>L84+L85+L86</f>
        <v>16199.56221679074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70198.102939426535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6937.9688834147482</v>
      </c>
      <c r="N48" s="272">
        <f>K48*M48</f>
        <v>277.51875533658995</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21778.279024833486</v>
      </c>
      <c r="N49" s="272">
        <f>K49*M49</f>
        <v>8711.3116099333947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583.87423225042733</v>
      </c>
      <c r="N50" s="272">
        <f>K50*M50</f>
        <v>1751.6226967512821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10740.453062021268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11534.3743953546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2306.8748790709201</v>
      </c>
      <c r="M84" s="859"/>
      <c r="N84" s="51"/>
    </row>
    <row r="85" spans="1:14">
      <c r="B85" s="89" t="s">
        <v>973</v>
      </c>
      <c r="C85" s="90"/>
      <c r="D85" s="90"/>
      <c r="E85" s="90"/>
      <c r="F85" s="90"/>
      <c r="G85" s="90"/>
      <c r="H85" s="90"/>
      <c r="I85" s="87"/>
      <c r="J85" s="88"/>
      <c r="K85" s="304">
        <v>0.05</v>
      </c>
      <c r="L85" s="858">
        <f>N79*K85</f>
        <v>576.71871976773002</v>
      </c>
      <c r="M85" s="859"/>
      <c r="N85" s="51"/>
    </row>
    <row r="86" spans="1:14" ht="15.75" thickBot="1">
      <c r="B86" s="91" t="s">
        <v>974</v>
      </c>
      <c r="C86" s="92"/>
      <c r="D86" s="92"/>
      <c r="E86" s="92"/>
      <c r="F86" s="92"/>
      <c r="G86" s="92"/>
      <c r="H86" s="92"/>
      <c r="I86" s="93"/>
      <c r="J86" s="94"/>
      <c r="K86" s="305">
        <v>0.05</v>
      </c>
      <c r="L86" s="860">
        <f>N79*K86</f>
        <v>576.71871976773002</v>
      </c>
      <c r="M86" s="861"/>
      <c r="N86" s="51"/>
    </row>
    <row r="87" spans="1:14" ht="15.75" thickBot="1">
      <c r="B87" s="824" t="s">
        <v>953</v>
      </c>
      <c r="C87" s="825"/>
      <c r="D87" s="825"/>
      <c r="E87" s="825"/>
      <c r="F87" s="825"/>
      <c r="G87" s="825"/>
      <c r="H87" s="825"/>
      <c r="I87" s="825"/>
      <c r="J87" s="825"/>
      <c r="K87" s="825"/>
      <c r="L87" s="825"/>
      <c r="M87" s="826"/>
      <c r="N87" s="52">
        <f>L84+L85+L86</f>
        <v>3460.3123186063799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14994.68671396098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40767.060380968731</v>
      </c>
      <c r="N48" s="272">
        <f>K48*M48</f>
        <v>16306.824152387493</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583.87423225042733</v>
      </c>
      <c r="N49" s="272">
        <f>K49*M49</f>
        <v>1751.6226967512821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18058.446849138774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18852.368182472106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3770.4736364944215</v>
      </c>
      <c r="M84" s="859"/>
      <c r="N84" s="51"/>
    </row>
    <row r="85" spans="1:14">
      <c r="B85" s="89" t="s">
        <v>973</v>
      </c>
      <c r="C85" s="90"/>
      <c r="D85" s="90"/>
      <c r="E85" s="90"/>
      <c r="F85" s="90"/>
      <c r="G85" s="90"/>
      <c r="H85" s="90"/>
      <c r="I85" s="87"/>
      <c r="J85" s="88"/>
      <c r="K85" s="304">
        <v>0.05</v>
      </c>
      <c r="L85" s="858">
        <f>N79*K85</f>
        <v>942.61840912360537</v>
      </c>
      <c r="M85" s="859"/>
      <c r="N85" s="51"/>
    </row>
    <row r="86" spans="1:14" ht="15.75" thickBot="1">
      <c r="B86" s="91" t="s">
        <v>974</v>
      </c>
      <c r="C86" s="92"/>
      <c r="D86" s="92"/>
      <c r="E86" s="92"/>
      <c r="F86" s="92"/>
      <c r="G86" s="92"/>
      <c r="H86" s="92"/>
      <c r="I86" s="93"/>
      <c r="J86" s="94"/>
      <c r="K86" s="305">
        <v>0.05</v>
      </c>
      <c r="L86" s="860">
        <f>N79*K86</f>
        <v>942.61840912360537</v>
      </c>
      <c r="M86" s="861"/>
      <c r="N86" s="51"/>
    </row>
    <row r="87" spans="1:14" ht="15.75" thickBot="1">
      <c r="B87" s="824" t="s">
        <v>953</v>
      </c>
      <c r="C87" s="825"/>
      <c r="D87" s="825"/>
      <c r="E87" s="825"/>
      <c r="F87" s="825"/>
      <c r="G87" s="825"/>
      <c r="H87" s="825"/>
      <c r="I87" s="825"/>
      <c r="J87" s="825"/>
      <c r="K87" s="825"/>
      <c r="L87" s="825"/>
      <c r="M87" s="826"/>
      <c r="N87" s="52">
        <f>L84+L85+L86</f>
        <v>5655.710454741632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24508.078637213737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6937.9688834147482</v>
      </c>
      <c r="N48" s="272">
        <f>K48*M48</f>
        <v>555.0375106731799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21778.279024833486</v>
      </c>
      <c r="N49" s="272">
        <f>K49*M49</f>
        <v>8711.3116099333947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583.87423225042733</v>
      </c>
      <c r="N50" s="272">
        <f>K50*M50</f>
        <v>1751.6226967512821</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14257.552556444367</v>
      </c>
      <c r="N51" s="272">
        <f>K51*M51</f>
        <v>21386.32883466655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32404.300652024405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35556.874891702391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7111.3749783404783</v>
      </c>
      <c r="M84" s="859"/>
      <c r="N84" s="51"/>
    </row>
    <row r="85" spans="1:14">
      <c r="B85" s="89" t="s">
        <v>973</v>
      </c>
      <c r="C85" s="90"/>
      <c r="D85" s="90"/>
      <c r="E85" s="90"/>
      <c r="F85" s="90"/>
      <c r="G85" s="90"/>
      <c r="H85" s="90"/>
      <c r="I85" s="87"/>
      <c r="J85" s="88"/>
      <c r="K85" s="304">
        <v>0.05</v>
      </c>
      <c r="L85" s="858">
        <f>N79*K85</f>
        <v>1777.8437445851196</v>
      </c>
      <c r="M85" s="859"/>
      <c r="N85" s="51"/>
    </row>
    <row r="86" spans="1:14" ht="15.75" thickBot="1">
      <c r="B86" s="91" t="s">
        <v>974</v>
      </c>
      <c r="C86" s="92"/>
      <c r="D86" s="92"/>
      <c r="E86" s="92"/>
      <c r="F86" s="92"/>
      <c r="G86" s="92"/>
      <c r="H86" s="92"/>
      <c r="I86" s="93"/>
      <c r="J86" s="94"/>
      <c r="K86" s="305">
        <v>0.05</v>
      </c>
      <c r="L86" s="860">
        <f>N79*K86</f>
        <v>1777.8437445851196</v>
      </c>
      <c r="M86" s="861"/>
      <c r="N86" s="51"/>
    </row>
    <row r="87" spans="1:14" ht="15.75" thickBot="1">
      <c r="B87" s="824" t="s">
        <v>953</v>
      </c>
      <c r="C87" s="825"/>
      <c r="D87" s="825"/>
      <c r="E87" s="825"/>
      <c r="F87" s="825"/>
      <c r="G87" s="825"/>
      <c r="H87" s="825"/>
      <c r="I87" s="825"/>
      <c r="J87" s="825"/>
      <c r="K87" s="825"/>
      <c r="L87" s="825"/>
      <c r="M87" s="826"/>
      <c r="N87" s="52">
        <f>L84+L85+L86</f>
        <v>10667.062467510717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46223.937359213109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40767.060380968731</v>
      </c>
      <c r="N48" s="272">
        <f>K48*M48</f>
        <v>16306.824152387493</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583.87423225042733</v>
      </c>
      <c r="N49" s="272">
        <f>K49*M49</f>
        <v>1751.6226967512821</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14257.552556444367</v>
      </c>
      <c r="N50" s="272">
        <f>K50*M50</f>
        <v>21386.32883466655</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39444.775683805325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42597.349923483314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8519.4699846966632</v>
      </c>
      <c r="M84" s="859"/>
      <c r="N84" s="51"/>
    </row>
    <row r="85" spans="1:14">
      <c r="B85" s="89" t="s">
        <v>973</v>
      </c>
      <c r="C85" s="90"/>
      <c r="D85" s="90"/>
      <c r="E85" s="90"/>
      <c r="F85" s="90"/>
      <c r="G85" s="90"/>
      <c r="H85" s="90"/>
      <c r="I85" s="87"/>
      <c r="J85" s="88"/>
      <c r="K85" s="304">
        <v>0.05</v>
      </c>
      <c r="L85" s="858">
        <f>N79*K85</f>
        <v>2129.8674961741658</v>
      </c>
      <c r="M85" s="859"/>
      <c r="N85" s="51"/>
    </row>
    <row r="86" spans="1:14" ht="15.75" thickBot="1">
      <c r="B86" s="91" t="s">
        <v>974</v>
      </c>
      <c r="C86" s="92"/>
      <c r="D86" s="92"/>
      <c r="E86" s="92"/>
      <c r="F86" s="92"/>
      <c r="G86" s="92"/>
      <c r="H86" s="92"/>
      <c r="I86" s="93"/>
      <c r="J86" s="94"/>
      <c r="K86" s="305">
        <v>0.05</v>
      </c>
      <c r="L86" s="860">
        <f>N79*K86</f>
        <v>2129.8674961741658</v>
      </c>
      <c r="M86" s="861"/>
      <c r="N86" s="51"/>
    </row>
    <row r="87" spans="1:14" ht="15.75" thickBot="1">
      <c r="B87" s="824" t="s">
        <v>953</v>
      </c>
      <c r="C87" s="825"/>
      <c r="D87" s="825"/>
      <c r="E87" s="825"/>
      <c r="F87" s="825"/>
      <c r="G87" s="825"/>
      <c r="H87" s="825"/>
      <c r="I87" s="825"/>
      <c r="J87" s="825"/>
      <c r="K87" s="825"/>
      <c r="L87" s="825"/>
      <c r="M87" s="826"/>
      <c r="N87" s="52">
        <f>L84+L85+L86</f>
        <v>12779.204977044994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55376.55490052831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241</v>
      </c>
      <c r="B36" s="837" t="str">
        <f>VLOOKUP(A36,EQUIPOS!A6:D154,3,FALSE)</f>
        <v>Grúa (capacidad 15 ton)</v>
      </c>
      <c r="C36" s="838"/>
      <c r="D36" s="838"/>
      <c r="E36" s="838"/>
      <c r="F36" s="838"/>
      <c r="G36" s="838"/>
      <c r="H36" s="839"/>
      <c r="I36" s="267"/>
      <c r="J36" s="268"/>
      <c r="K36" s="269">
        <f>VLOOKUP(A36,EQUIPOS!A6:D163,4,FALSE)</f>
        <v>107426.76192689058</v>
      </c>
      <c r="L36" s="270"/>
      <c r="M36" s="336">
        <v>0.75</v>
      </c>
      <c r="N36" s="272">
        <f>K36/M36</f>
        <v>143235.68256918745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8969.3081204802675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152204.99068966773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17573.194972537531</v>
      </c>
      <c r="N48" s="272">
        <f>K48*M48</f>
        <v>17573.194972537531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17573.194972537531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44846.540602401335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214624.72626460661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42924.945252921323</v>
      </c>
      <c r="M84" s="859"/>
      <c r="N84" s="51"/>
    </row>
    <row r="85" spans="1:14">
      <c r="B85" s="89" t="s">
        <v>973</v>
      </c>
      <c r="C85" s="90"/>
      <c r="D85" s="90"/>
      <c r="E85" s="90"/>
      <c r="F85" s="90"/>
      <c r="G85" s="90"/>
      <c r="H85" s="90"/>
      <c r="I85" s="87"/>
      <c r="J85" s="88"/>
      <c r="K85" s="304">
        <v>0.05</v>
      </c>
      <c r="L85" s="858">
        <f>N79*K85</f>
        <v>10731.236313230331</v>
      </c>
      <c r="M85" s="859"/>
      <c r="N85" s="51"/>
    </row>
    <row r="86" spans="1:14" ht="15.75" thickBot="1">
      <c r="B86" s="91" t="s">
        <v>974</v>
      </c>
      <c r="C86" s="92"/>
      <c r="D86" s="92"/>
      <c r="E86" s="92"/>
      <c r="F86" s="92"/>
      <c r="G86" s="92"/>
      <c r="H86" s="92"/>
      <c r="I86" s="93"/>
      <c r="J86" s="94"/>
      <c r="K86" s="305">
        <v>0.05</v>
      </c>
      <c r="L86" s="860">
        <f>N79*K86</f>
        <v>10731.236313230331</v>
      </c>
      <c r="M86" s="861"/>
      <c r="N86" s="51"/>
    </row>
    <row r="87" spans="1:14" ht="15.75" thickBot="1">
      <c r="B87" s="824" t="s">
        <v>953</v>
      </c>
      <c r="C87" s="825"/>
      <c r="D87" s="825"/>
      <c r="E87" s="825"/>
      <c r="F87" s="825"/>
      <c r="G87" s="825"/>
      <c r="H87" s="825"/>
      <c r="I87" s="825"/>
      <c r="J87" s="825"/>
      <c r="K87" s="825"/>
      <c r="L87" s="825"/>
      <c r="M87" s="826"/>
      <c r="N87" s="52">
        <f>L84+L85+L86</f>
        <v>64387.417879381981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279012.14414398861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6726.9810903601992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17573.194972537531</v>
      </c>
      <c r="N48" s="272">
        <f>K48*M48</f>
        <v>17573.194972537531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17573.194972537531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57935.081514698722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11587.016302939744</v>
      </c>
      <c r="M84" s="859"/>
      <c r="N84" s="51"/>
    </row>
    <row r="85" spans="1:14">
      <c r="B85" s="89" t="s">
        <v>973</v>
      </c>
      <c r="C85" s="90"/>
      <c r="D85" s="90"/>
      <c r="E85" s="90"/>
      <c r="F85" s="90"/>
      <c r="G85" s="90"/>
      <c r="H85" s="90"/>
      <c r="I85" s="87"/>
      <c r="J85" s="88"/>
      <c r="K85" s="304">
        <v>0.05</v>
      </c>
      <c r="L85" s="858">
        <f>N79*K85</f>
        <v>2896.7540757349361</v>
      </c>
      <c r="M85" s="859"/>
      <c r="N85" s="51"/>
    </row>
    <row r="86" spans="1:14" ht="15.75" thickBot="1">
      <c r="B86" s="91" t="s">
        <v>974</v>
      </c>
      <c r="C86" s="92"/>
      <c r="D86" s="92"/>
      <c r="E86" s="92"/>
      <c r="F86" s="92"/>
      <c r="G86" s="92"/>
      <c r="H86" s="92"/>
      <c r="I86" s="93"/>
      <c r="J86" s="94"/>
      <c r="K86" s="305">
        <v>0.05</v>
      </c>
      <c r="L86" s="860">
        <f>N79*K86</f>
        <v>2896.7540757349361</v>
      </c>
      <c r="M86" s="861"/>
      <c r="N86" s="51"/>
    </row>
    <row r="87" spans="1:14" ht="15.75" thickBot="1">
      <c r="B87" s="824" t="s">
        <v>953</v>
      </c>
      <c r="C87" s="825"/>
      <c r="D87" s="825"/>
      <c r="E87" s="825"/>
      <c r="F87" s="825"/>
      <c r="G87" s="825"/>
      <c r="H87" s="825"/>
      <c r="I87" s="825"/>
      <c r="J87" s="825"/>
      <c r="K87" s="825"/>
      <c r="L87" s="825"/>
      <c r="M87" s="826"/>
      <c r="N87" s="52">
        <f>L84+L85+L86</f>
        <v>17380.524454409617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75315.605969108336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17573.194972537531</v>
      </c>
      <c r="N48" s="272">
        <f>K48*M48</f>
        <v>17573.194972537531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17573.194972537531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17912.353634534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38172.401652251632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7634.4803304503266</v>
      </c>
      <c r="M84" s="859"/>
      <c r="N84" s="51"/>
    </row>
    <row r="85" spans="1:14">
      <c r="B85" s="89" t="s">
        <v>973</v>
      </c>
      <c r="C85" s="90"/>
      <c r="D85" s="90"/>
      <c r="E85" s="90"/>
      <c r="F85" s="90"/>
      <c r="G85" s="90"/>
      <c r="H85" s="90"/>
      <c r="I85" s="87"/>
      <c r="J85" s="88"/>
      <c r="K85" s="304">
        <v>0.05</v>
      </c>
      <c r="L85" s="858">
        <f>N79*K85</f>
        <v>1908.6200826125817</v>
      </c>
      <c r="M85" s="859"/>
      <c r="N85" s="51"/>
    </row>
    <row r="86" spans="1:14" ht="15.75" thickBot="1">
      <c r="B86" s="91" t="s">
        <v>974</v>
      </c>
      <c r="C86" s="92"/>
      <c r="D86" s="92"/>
      <c r="E86" s="92"/>
      <c r="F86" s="92"/>
      <c r="G86" s="92"/>
      <c r="H86" s="92"/>
      <c r="I86" s="93"/>
      <c r="J86" s="94"/>
      <c r="K86" s="305">
        <v>0.05</v>
      </c>
      <c r="L86" s="860">
        <f>N79*K86</f>
        <v>1908.6200826125817</v>
      </c>
      <c r="M86" s="861"/>
      <c r="N86" s="51"/>
    </row>
    <row r="87" spans="1:14" ht="15.75" thickBot="1">
      <c r="B87" s="824" t="s">
        <v>953</v>
      </c>
      <c r="C87" s="825"/>
      <c r="D87" s="825"/>
      <c r="E87" s="825"/>
      <c r="F87" s="825"/>
      <c r="G87" s="825"/>
      <c r="H87" s="825"/>
      <c r="I87" s="825"/>
      <c r="J87" s="825"/>
      <c r="K87" s="825"/>
      <c r="L87" s="825"/>
      <c r="M87" s="826"/>
      <c r="N87" s="52">
        <f>L84+L85+L86</f>
        <v>11451.72049567549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49624.122147927119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2015.1397838850748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17573.194972537531</v>
      </c>
      <c r="N48" s="272">
        <f>K48*M48</f>
        <v>17573.194972537531</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17573.194972537531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13434.265225900499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33022.599982323103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6604.5199964646208</v>
      </c>
      <c r="M84" s="859"/>
      <c r="N84" s="51"/>
    </row>
    <row r="85" spans="1:14">
      <c r="B85" s="89" t="s">
        <v>973</v>
      </c>
      <c r="C85" s="90"/>
      <c r="D85" s="90"/>
      <c r="E85" s="90"/>
      <c r="F85" s="90"/>
      <c r="G85" s="90"/>
      <c r="H85" s="90"/>
      <c r="I85" s="87"/>
      <c r="J85" s="88"/>
      <c r="K85" s="304">
        <v>0.05</v>
      </c>
      <c r="L85" s="858">
        <f>N79*K85</f>
        <v>1651.1299991161552</v>
      </c>
      <c r="M85" s="859"/>
      <c r="N85" s="51"/>
    </row>
    <row r="86" spans="1:14" ht="15.75" thickBot="1">
      <c r="B86" s="91" t="s">
        <v>974</v>
      </c>
      <c r="C86" s="92"/>
      <c r="D86" s="92"/>
      <c r="E86" s="92"/>
      <c r="F86" s="92"/>
      <c r="G86" s="92"/>
      <c r="H86" s="92"/>
      <c r="I86" s="93"/>
      <c r="J86" s="94"/>
      <c r="K86" s="305">
        <v>0.05</v>
      </c>
      <c r="L86" s="860">
        <f>N79*K86</f>
        <v>1651.1299991161552</v>
      </c>
      <c r="M86" s="861"/>
      <c r="N86" s="51"/>
    </row>
    <row r="87" spans="1:14" ht="15.75" thickBot="1">
      <c r="B87" s="824" t="s">
        <v>953</v>
      </c>
      <c r="C87" s="825"/>
      <c r="D87" s="825"/>
      <c r="E87" s="825"/>
      <c r="F87" s="825"/>
      <c r="G87" s="825"/>
      <c r="H87" s="825"/>
      <c r="I87" s="825"/>
      <c r="J87" s="825"/>
      <c r="K87" s="825"/>
      <c r="L87" s="825"/>
      <c r="M87" s="826"/>
      <c r="N87" s="52">
        <f>L84+L85+L86</f>
        <v>9906.7799946969317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42929.379977020035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131657.10241712938</v>
      </c>
      <c r="N48" s="272">
        <f>K48*M48</f>
        <v>276479.91507597174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17573.194972537531</v>
      </c>
      <c r="N49" s="272">
        <f>K49*M49</f>
        <v>17573.194972537531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294053.11004850926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380731.29776743625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76146.259553487253</v>
      </c>
      <c r="M84" s="859"/>
      <c r="N84" s="51"/>
    </row>
    <row r="85" spans="1:14">
      <c r="B85" s="89" t="s">
        <v>973</v>
      </c>
      <c r="C85" s="90"/>
      <c r="D85" s="90"/>
      <c r="E85" s="90"/>
      <c r="F85" s="90"/>
      <c r="G85" s="90"/>
      <c r="H85" s="90"/>
      <c r="I85" s="87"/>
      <c r="J85" s="88"/>
      <c r="K85" s="304">
        <v>0.05</v>
      </c>
      <c r="L85" s="858">
        <f>N79*K85</f>
        <v>19036.564888371813</v>
      </c>
      <c r="M85" s="859"/>
      <c r="N85" s="51"/>
    </row>
    <row r="86" spans="1:14" ht="15.75" thickBot="1">
      <c r="B86" s="91" t="s">
        <v>974</v>
      </c>
      <c r="C86" s="92"/>
      <c r="D86" s="92"/>
      <c r="E86" s="92"/>
      <c r="F86" s="92"/>
      <c r="G86" s="92"/>
      <c r="H86" s="92"/>
      <c r="I86" s="93"/>
      <c r="J86" s="94"/>
      <c r="K86" s="305">
        <v>0.05</v>
      </c>
      <c r="L86" s="860">
        <f>N79*K86</f>
        <v>19036.564888371813</v>
      </c>
      <c r="M86" s="861"/>
      <c r="N86" s="51"/>
    </row>
    <row r="87" spans="1:14" ht="15.75" thickBot="1">
      <c r="B87" s="824" t="s">
        <v>953</v>
      </c>
      <c r="C87" s="825"/>
      <c r="D87" s="825"/>
      <c r="E87" s="825"/>
      <c r="F87" s="825"/>
      <c r="G87" s="825"/>
      <c r="H87" s="825"/>
      <c r="I87" s="825"/>
      <c r="J87" s="825"/>
      <c r="K87" s="825"/>
      <c r="L87" s="825"/>
      <c r="M87" s="826"/>
      <c r="N87" s="52">
        <f>L84+L85+L86</f>
        <v>114219.38933023087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494950.68709766713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131657.10241712938</v>
      </c>
      <c r="N48" s="272">
        <f>K48*M48</f>
        <v>263314.20483425877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17573.194972537531</v>
      </c>
      <c r="N49" s="272">
        <f>K49*M49</f>
        <v>17573.194972537531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280887.39980679628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367565.58752572327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73513.117505144663</v>
      </c>
      <c r="M84" s="859"/>
      <c r="N84" s="51"/>
    </row>
    <row r="85" spans="1:14">
      <c r="B85" s="89" t="s">
        <v>973</v>
      </c>
      <c r="C85" s="90"/>
      <c r="D85" s="90"/>
      <c r="E85" s="90"/>
      <c r="F85" s="90"/>
      <c r="G85" s="90"/>
      <c r="H85" s="90"/>
      <c r="I85" s="87"/>
      <c r="J85" s="88"/>
      <c r="K85" s="304">
        <v>0.05</v>
      </c>
      <c r="L85" s="858">
        <f>N79*K85</f>
        <v>18378.279376286166</v>
      </c>
      <c r="M85" s="859"/>
      <c r="N85" s="51"/>
    </row>
    <row r="86" spans="1:14" ht="15.75" thickBot="1">
      <c r="B86" s="91" t="s">
        <v>974</v>
      </c>
      <c r="C86" s="92"/>
      <c r="D86" s="92"/>
      <c r="E86" s="92"/>
      <c r="F86" s="92"/>
      <c r="G86" s="92"/>
      <c r="H86" s="92"/>
      <c r="I86" s="93"/>
      <c r="J86" s="94"/>
      <c r="K86" s="305">
        <v>0.05</v>
      </c>
      <c r="L86" s="860">
        <f>N79*K86</f>
        <v>18378.279376286166</v>
      </c>
      <c r="M86" s="861"/>
      <c r="N86" s="51"/>
    </row>
    <row r="87" spans="1:14" ht="15.75" thickBot="1">
      <c r="B87" s="824" t="s">
        <v>953</v>
      </c>
      <c r="C87" s="825"/>
      <c r="D87" s="825"/>
      <c r="E87" s="825"/>
      <c r="F87" s="825"/>
      <c r="G87" s="825"/>
      <c r="H87" s="825"/>
      <c r="I87" s="825"/>
      <c r="J87" s="825"/>
      <c r="K87" s="825"/>
      <c r="L87" s="825"/>
      <c r="M87" s="826"/>
      <c r="N87" s="52">
        <f>L84+L85+L86</f>
        <v>110269.676257717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477835.26378344028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4720.6884844632978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131657.10241712938</v>
      </c>
      <c r="N48" s="272">
        <f>K48*M48</f>
        <v>172470.80416643951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17573.194972537531</v>
      </c>
      <c r="N49" s="272">
        <f>K49*M49</f>
        <v>17573.194972537531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190043.99913897703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47206.884844632979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241971.57246807328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48394.314493614656</v>
      </c>
      <c r="M84" s="859"/>
      <c r="N84" s="51"/>
    </row>
    <row r="85" spans="1:14">
      <c r="B85" s="89" t="s">
        <v>973</v>
      </c>
      <c r="C85" s="90"/>
      <c r="D85" s="90"/>
      <c r="E85" s="90"/>
      <c r="F85" s="90"/>
      <c r="G85" s="90"/>
      <c r="H85" s="90"/>
      <c r="I85" s="87"/>
      <c r="J85" s="88"/>
      <c r="K85" s="304">
        <v>0.05</v>
      </c>
      <c r="L85" s="858">
        <f>N79*K85</f>
        <v>12098.578623403664</v>
      </c>
      <c r="M85" s="859"/>
      <c r="N85" s="51"/>
    </row>
    <row r="86" spans="1:14" ht="15.75" thickBot="1">
      <c r="B86" s="91" t="s">
        <v>974</v>
      </c>
      <c r="C86" s="92"/>
      <c r="D86" s="92"/>
      <c r="E86" s="92"/>
      <c r="F86" s="92"/>
      <c r="G86" s="92"/>
      <c r="H86" s="92"/>
      <c r="I86" s="93"/>
      <c r="J86" s="94"/>
      <c r="K86" s="305">
        <v>0.05</v>
      </c>
      <c r="L86" s="860">
        <f>N79*K86</f>
        <v>12098.578623403664</v>
      </c>
      <c r="M86" s="861"/>
      <c r="N86" s="51"/>
    </row>
    <row r="87" spans="1:14" ht="15.75" thickBot="1">
      <c r="B87" s="824" t="s">
        <v>953</v>
      </c>
      <c r="C87" s="825"/>
      <c r="D87" s="825"/>
      <c r="E87" s="825"/>
      <c r="F87" s="825"/>
      <c r="G87" s="825"/>
      <c r="H87" s="825"/>
      <c r="I87" s="825"/>
      <c r="J87" s="825"/>
      <c r="K87" s="825"/>
      <c r="L87" s="825"/>
      <c r="M87" s="826"/>
      <c r="N87" s="52">
        <f>L84+L85+L86</f>
        <v>72591.471740421985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314563.0442084953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3957.0477002118823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131657.10241712938</v>
      </c>
      <c r="N48" s="272">
        <f>K48*M48</f>
        <v>144822.81265884233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17573.194972537531</v>
      </c>
      <c r="N49" s="272">
        <f>K49*M49</f>
        <v>17573.194972537531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162396.00763137988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39570.477002118823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205923.53233371058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41184.706466742122</v>
      </c>
      <c r="M84" s="859"/>
      <c r="N84" s="51"/>
    </row>
    <row r="85" spans="1:14">
      <c r="B85" s="89" t="s">
        <v>973</v>
      </c>
      <c r="C85" s="90"/>
      <c r="D85" s="90"/>
      <c r="E85" s="90"/>
      <c r="F85" s="90"/>
      <c r="G85" s="90"/>
      <c r="H85" s="90"/>
      <c r="I85" s="87"/>
      <c r="J85" s="88"/>
      <c r="K85" s="304">
        <v>0.05</v>
      </c>
      <c r="L85" s="858">
        <f>N79*K85</f>
        <v>10296.17661668553</v>
      </c>
      <c r="M85" s="859"/>
      <c r="N85" s="51"/>
    </row>
    <row r="86" spans="1:14" ht="15.75" thickBot="1">
      <c r="B86" s="91" t="s">
        <v>974</v>
      </c>
      <c r="C86" s="92"/>
      <c r="D86" s="92"/>
      <c r="E86" s="92"/>
      <c r="F86" s="92"/>
      <c r="G86" s="92"/>
      <c r="H86" s="92"/>
      <c r="I86" s="93"/>
      <c r="J86" s="94"/>
      <c r="K86" s="305">
        <v>0.05</v>
      </c>
      <c r="L86" s="860">
        <f>N79*K86</f>
        <v>10296.17661668553</v>
      </c>
      <c r="M86" s="861"/>
      <c r="N86" s="51"/>
    </row>
    <row r="87" spans="1:14" ht="15.75" thickBot="1">
      <c r="B87" s="824" t="s">
        <v>953</v>
      </c>
      <c r="C87" s="825"/>
      <c r="D87" s="825"/>
      <c r="E87" s="825"/>
      <c r="F87" s="825"/>
      <c r="G87" s="825"/>
      <c r="H87" s="825"/>
      <c r="I87" s="825"/>
      <c r="J87" s="825"/>
      <c r="K87" s="825"/>
      <c r="L87" s="825"/>
      <c r="M87" s="826"/>
      <c r="N87" s="52">
        <f>L84+L85+L86</f>
        <v>61777.059700113183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267700.59203382378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269.07924361440803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131657.10241712938</v>
      </c>
      <c r="N48" s="272">
        <f>K48*M48</f>
        <v>6582.8551208564695</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39.497130725138817</v>
      </c>
      <c r="N49" s="272">
        <f>K49*M49</f>
        <v>197.48565362569408</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8221.1039391124159</v>
      </c>
      <c r="N50" s="272">
        <f>K50*M50</f>
        <v>8221.1039391124159</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15001.444713594579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17961.316393353067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3592.2632786706135</v>
      </c>
      <c r="M84" s="859"/>
      <c r="N84" s="51"/>
    </row>
    <row r="85" spans="1:14">
      <c r="B85" s="89" t="s">
        <v>973</v>
      </c>
      <c r="C85" s="90"/>
      <c r="D85" s="90"/>
      <c r="E85" s="90"/>
      <c r="F85" s="90"/>
      <c r="G85" s="90"/>
      <c r="H85" s="90"/>
      <c r="I85" s="87"/>
      <c r="J85" s="88"/>
      <c r="K85" s="304">
        <v>0.05</v>
      </c>
      <c r="L85" s="858">
        <f>N79*K85</f>
        <v>898.06581966765339</v>
      </c>
      <c r="M85" s="859"/>
      <c r="N85" s="51"/>
    </row>
    <row r="86" spans="1:14" ht="15.75" thickBot="1">
      <c r="B86" s="91" t="s">
        <v>974</v>
      </c>
      <c r="C86" s="92"/>
      <c r="D86" s="92"/>
      <c r="E86" s="92"/>
      <c r="F86" s="92"/>
      <c r="G86" s="92"/>
      <c r="H86" s="92"/>
      <c r="I86" s="93"/>
      <c r="J86" s="94"/>
      <c r="K86" s="305">
        <v>0.05</v>
      </c>
      <c r="L86" s="860">
        <f>N79*K86</f>
        <v>898.06581966765339</v>
      </c>
      <c r="M86" s="861"/>
      <c r="N86" s="51"/>
    </row>
    <row r="87" spans="1:14" ht="15.75" thickBot="1">
      <c r="B87" s="824" t="s">
        <v>953</v>
      </c>
      <c r="C87" s="825"/>
      <c r="D87" s="825"/>
      <c r="E87" s="825"/>
      <c r="F87" s="825"/>
      <c r="G87" s="825"/>
      <c r="H87" s="825"/>
      <c r="I87" s="825"/>
      <c r="J87" s="825"/>
      <c r="K87" s="825"/>
      <c r="L87" s="825"/>
      <c r="M87" s="826"/>
      <c r="N87" s="52">
        <f>L84+L85+L86</f>
        <v>5388.3949180059199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23349.711311358988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108.262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2649.0426645765406</v>
      </c>
      <c r="N48" s="272">
        <f>K48*M48</f>
        <v>2649.0426645765406</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39497.130725138813</v>
      </c>
      <c r="N49" s="272">
        <f>K49*M49</f>
        <v>1974.8565362569407</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131657.10241712938</v>
      </c>
      <c r="N50" s="272">
        <f>K50*M50</f>
        <v>9874.2826812847034</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39.497130725138817</v>
      </c>
      <c r="N51" s="272">
        <f>K51*M51</f>
        <v>197.48565362569408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14695.667535743878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1082.6199999999999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15886.549535743878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3177.3099071487759</v>
      </c>
      <c r="M84" s="859"/>
      <c r="N84" s="51"/>
    </row>
    <row r="85" spans="1:14">
      <c r="B85" s="89" t="s">
        <v>973</v>
      </c>
      <c r="C85" s="90"/>
      <c r="D85" s="90"/>
      <c r="E85" s="90"/>
      <c r="F85" s="90"/>
      <c r="G85" s="90"/>
      <c r="H85" s="90"/>
      <c r="I85" s="87"/>
      <c r="J85" s="88"/>
      <c r="K85" s="304">
        <v>0.05</v>
      </c>
      <c r="L85" s="858">
        <f>N79*K85</f>
        <v>794.32747678719397</v>
      </c>
      <c r="M85" s="859"/>
      <c r="N85" s="51"/>
    </row>
    <row r="86" spans="1:14" ht="15.75" thickBot="1">
      <c r="B86" s="91" t="s">
        <v>974</v>
      </c>
      <c r="C86" s="92"/>
      <c r="D86" s="92"/>
      <c r="E86" s="92"/>
      <c r="F86" s="92"/>
      <c r="G86" s="92"/>
      <c r="H86" s="92"/>
      <c r="I86" s="93"/>
      <c r="J86" s="94"/>
      <c r="K86" s="305">
        <v>0.05</v>
      </c>
      <c r="L86" s="860">
        <f>N79*K86</f>
        <v>794.32747678719397</v>
      </c>
      <c r="M86" s="861"/>
      <c r="N86" s="51"/>
    </row>
    <row r="87" spans="1:14" ht="15.75" thickBot="1">
      <c r="B87" s="824" t="s">
        <v>953</v>
      </c>
      <c r="C87" s="825"/>
      <c r="D87" s="825"/>
      <c r="E87" s="825"/>
      <c r="F87" s="825"/>
      <c r="G87" s="825"/>
      <c r="H87" s="825"/>
      <c r="I87" s="825"/>
      <c r="J87" s="825"/>
      <c r="K87" s="825"/>
      <c r="L87" s="825"/>
      <c r="M87" s="826"/>
      <c r="N87" s="52">
        <f>L84+L85+L86</f>
        <v>4765.9648607231638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20652.514396467042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253</v>
      </c>
      <c r="B36" s="837" t="str">
        <f>VLOOKUP(A36,EQUIPOS!A6:D154,3,FALSE)</f>
        <v>Máquina hidrosembradora</v>
      </c>
      <c r="C36" s="838"/>
      <c r="D36" s="838"/>
      <c r="E36" s="838"/>
      <c r="F36" s="838"/>
      <c r="G36" s="838"/>
      <c r="H36" s="839"/>
      <c r="I36" s="267"/>
      <c r="J36" s="268"/>
      <c r="K36" s="269">
        <f>VLOOKUP(A36,EQUIPOS!A6:D163,4,FALSE)</f>
        <v>24597.531228838368</v>
      </c>
      <c r="L36" s="270"/>
      <c r="M36" s="336">
        <v>350</v>
      </c>
      <c r="N36" s="272">
        <f>K36/M36</f>
        <v>70.278660653823906</v>
      </c>
    </row>
    <row r="37" spans="1:14">
      <c r="A37" s="113" t="s">
        <v>138</v>
      </c>
      <c r="B37" s="837" t="str">
        <f>VLOOKUP(A37,EQUIPOS!A7:D154,3,FALSE)</f>
        <v>Camioneta D-300</v>
      </c>
      <c r="C37" s="838"/>
      <c r="D37" s="838"/>
      <c r="E37" s="838"/>
      <c r="F37" s="838"/>
      <c r="G37" s="838"/>
      <c r="H37" s="839"/>
      <c r="I37" s="421"/>
      <c r="J37" s="422"/>
      <c r="K37" s="269">
        <f>VLOOKUP(A37,EQUIPOS!A7:D164,4,FALSE)</f>
        <v>36717.416861574711</v>
      </c>
      <c r="L37" s="335"/>
      <c r="M37" s="336">
        <v>350</v>
      </c>
      <c r="N37" s="272">
        <f>K37/M37</f>
        <v>104.90690531878489</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4.8049864931144288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179.99055246572323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2649.0426645765406</v>
      </c>
      <c r="N48" s="272">
        <f>K48*M48</f>
        <v>2649.0426645765406</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13165.710241712935</v>
      </c>
      <c r="N49" s="272">
        <f>K49*M49</f>
        <v>5266.2840966851745</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39.497130725138817</v>
      </c>
      <c r="N50" s="272">
        <f>K50*M50</f>
        <v>197.48565362569408</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39497.130725138813</v>
      </c>
      <c r="N51" s="272">
        <f>K51*M51</f>
        <v>1974.8565362569407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10087.668951144349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96.099729862288569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10363.759233472359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2072.7518466944721</v>
      </c>
      <c r="M84" s="859"/>
      <c r="N84" s="51"/>
    </row>
    <row r="85" spans="1:14">
      <c r="B85" s="89" t="s">
        <v>973</v>
      </c>
      <c r="C85" s="90"/>
      <c r="D85" s="90"/>
      <c r="E85" s="90"/>
      <c r="F85" s="90"/>
      <c r="G85" s="90"/>
      <c r="H85" s="90"/>
      <c r="I85" s="87"/>
      <c r="J85" s="88"/>
      <c r="K85" s="304">
        <v>0.05</v>
      </c>
      <c r="L85" s="858">
        <f>N79*K85</f>
        <v>518.18796167361802</v>
      </c>
      <c r="M85" s="859"/>
      <c r="N85" s="51"/>
    </row>
    <row r="86" spans="1:14" ht="15.75" thickBot="1">
      <c r="B86" s="91" t="s">
        <v>974</v>
      </c>
      <c r="C86" s="92"/>
      <c r="D86" s="92"/>
      <c r="E86" s="92"/>
      <c r="F86" s="92"/>
      <c r="G86" s="92"/>
      <c r="H86" s="92"/>
      <c r="I86" s="93"/>
      <c r="J86" s="94"/>
      <c r="K86" s="305">
        <v>0.05</v>
      </c>
      <c r="L86" s="860">
        <f>N79*K86</f>
        <v>518.18796167361802</v>
      </c>
      <c r="M86" s="861"/>
      <c r="N86" s="51"/>
    </row>
    <row r="87" spans="1:14" ht="15.75" thickBot="1">
      <c r="B87" s="824" t="s">
        <v>953</v>
      </c>
      <c r="C87" s="825"/>
      <c r="D87" s="825"/>
      <c r="E87" s="825"/>
      <c r="F87" s="825"/>
      <c r="G87" s="825"/>
      <c r="H87" s="825"/>
      <c r="I87" s="825"/>
      <c r="J87" s="825"/>
      <c r="K87" s="825"/>
      <c r="L87" s="825"/>
      <c r="M87" s="826"/>
      <c r="N87" s="52">
        <f>L84+L85+L86</f>
        <v>3109.1277700417077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13472.887003514068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8000</v>
      </c>
      <c r="N36" s="272">
        <f>K36/M36</f>
        <v>4.589677107696839</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31.497601469137642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5396.3692388789914</v>
      </c>
      <c r="N48" s="272">
        <f>K48*M48</f>
        <v>5666.1877008229412</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22018.511292387499</v>
      </c>
      <c r="N49" s="272">
        <f>K49*M49</f>
        <v>22018.511292387499</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728.38647842487808</v>
      </c>
      <c r="N50" s="272">
        <f>K50*M50</f>
        <v>1456.7729568497562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29141.471950060197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31863.761987673417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6372.752397534684</v>
      </c>
      <c r="M84" s="859"/>
      <c r="N84" s="51"/>
    </row>
    <row r="85" spans="1:14">
      <c r="B85" s="89" t="s">
        <v>973</v>
      </c>
      <c r="C85" s="90"/>
      <c r="D85" s="90"/>
      <c r="E85" s="90"/>
      <c r="F85" s="90"/>
      <c r="G85" s="90"/>
      <c r="H85" s="90"/>
      <c r="I85" s="87"/>
      <c r="J85" s="88"/>
      <c r="K85" s="304">
        <v>0.05</v>
      </c>
      <c r="L85" s="858">
        <f>N79*K85</f>
        <v>1593.188099383671</v>
      </c>
      <c r="M85" s="859"/>
      <c r="N85" s="51"/>
    </row>
    <row r="86" spans="1:14" ht="15.75" thickBot="1">
      <c r="B86" s="91" t="s">
        <v>974</v>
      </c>
      <c r="C86" s="92"/>
      <c r="D86" s="92"/>
      <c r="E86" s="92"/>
      <c r="F86" s="92"/>
      <c r="G86" s="92"/>
      <c r="H86" s="92"/>
      <c r="I86" s="93"/>
      <c r="J86" s="94"/>
      <c r="K86" s="305">
        <v>0.05</v>
      </c>
      <c r="L86" s="860">
        <f>N79*K86</f>
        <v>1593.188099383671</v>
      </c>
      <c r="M86" s="861"/>
      <c r="N86" s="51"/>
    </row>
    <row r="87" spans="1:14" ht="15.75" thickBot="1">
      <c r="B87" s="824" t="s">
        <v>953</v>
      </c>
      <c r="C87" s="825"/>
      <c r="D87" s="825"/>
      <c r="E87" s="825"/>
      <c r="F87" s="825"/>
      <c r="G87" s="825"/>
      <c r="H87" s="825"/>
      <c r="I87" s="825"/>
      <c r="J87" s="825"/>
      <c r="K87" s="825"/>
      <c r="L87" s="825"/>
      <c r="M87" s="826"/>
      <c r="N87" s="52">
        <f>L84+L85+L86</f>
        <v>9559.1285963020255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41422.890583975444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36717.416861574711</v>
      </c>
      <c r="L36" s="270"/>
      <c r="M36" s="336">
        <v>8000</v>
      </c>
      <c r="N36" s="272">
        <f>K36/M36</f>
        <v>4.589677107696839</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31.497601469137642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10183.695193631687</v>
      </c>
      <c r="N48" s="272">
        <f>K48*M48</f>
        <v>10692.879953313271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22018.511292387499</v>
      </c>
      <c r="N49" s="272">
        <f>K49*M49</f>
        <v>22018.511292387499</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728.38647842487808</v>
      </c>
      <c r="N50" s="272">
        <f>K50*M50</f>
        <v>1456.7729568497562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34168.164202550528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36890.454240163745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7378.0908480327489</v>
      </c>
      <c r="M84" s="859"/>
      <c r="N84" s="51"/>
    </row>
    <row r="85" spans="1:14">
      <c r="B85" s="89" t="s">
        <v>973</v>
      </c>
      <c r="C85" s="90"/>
      <c r="D85" s="90"/>
      <c r="E85" s="90"/>
      <c r="F85" s="90"/>
      <c r="G85" s="90"/>
      <c r="H85" s="90"/>
      <c r="I85" s="87"/>
      <c r="J85" s="88"/>
      <c r="K85" s="304">
        <v>0.05</v>
      </c>
      <c r="L85" s="858">
        <f>N79*K85</f>
        <v>1844.5227120081872</v>
      </c>
      <c r="M85" s="859"/>
      <c r="N85" s="51"/>
    </row>
    <row r="86" spans="1:14" ht="15.75" thickBot="1">
      <c r="B86" s="91" t="s">
        <v>974</v>
      </c>
      <c r="C86" s="92"/>
      <c r="D86" s="92"/>
      <c r="E86" s="92"/>
      <c r="F86" s="92"/>
      <c r="G86" s="92"/>
      <c r="H86" s="92"/>
      <c r="I86" s="93"/>
      <c r="J86" s="94"/>
      <c r="K86" s="305">
        <v>0.05</v>
      </c>
      <c r="L86" s="860">
        <f>N79*K86</f>
        <v>1844.5227120081872</v>
      </c>
      <c r="M86" s="861"/>
      <c r="N86" s="51"/>
    </row>
    <row r="87" spans="1:14" ht="15.75" thickBot="1">
      <c r="B87" s="824" t="s">
        <v>953</v>
      </c>
      <c r="C87" s="825"/>
      <c r="D87" s="825"/>
      <c r="E87" s="825"/>
      <c r="F87" s="825"/>
      <c r="G87" s="825"/>
      <c r="H87" s="825"/>
      <c r="I87" s="825"/>
      <c r="J87" s="825"/>
      <c r="K87" s="825"/>
      <c r="L87" s="825"/>
      <c r="M87" s="826"/>
      <c r="N87" s="52">
        <f>L84+L85+L86</f>
        <v>11067.136272049123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47957.590512212868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119</v>
      </c>
      <c r="B36" s="837" t="str">
        <f>VLOOKUP(A36,EQUIPOS!A6:D154,3,FALSE)</f>
        <v xml:space="preserve">Bomba de concreto, Producción: 30 m3/h, POTENCIA: 67 HP, MAX PRESION DE CONCRETO: 1150 PSI
</v>
      </c>
      <c r="C36" s="838"/>
      <c r="D36" s="838"/>
      <c r="E36" s="838"/>
      <c r="F36" s="838"/>
      <c r="G36" s="838"/>
      <c r="H36" s="839"/>
      <c r="I36" s="267"/>
      <c r="J36" s="268"/>
      <c r="K36" s="269">
        <f>VLOOKUP(A36,EQUIPOS!A6:D163,4,FALSE)</f>
        <v>44195.089173009372</v>
      </c>
      <c r="L36" s="270"/>
      <c r="M36" s="336">
        <v>100</v>
      </c>
      <c r="N36" s="272">
        <f>K36/M36</f>
        <v>441.9508917300937</v>
      </c>
    </row>
    <row r="37" spans="1:14">
      <c r="A37" s="113" t="s">
        <v>138</v>
      </c>
      <c r="B37" s="837" t="str">
        <f>VLOOKUP(A37,EQUIPOS!A7:D154,3,FALSE)</f>
        <v>Camioneta D-300</v>
      </c>
      <c r="C37" s="838"/>
      <c r="D37" s="838"/>
      <c r="E37" s="838"/>
      <c r="F37" s="838"/>
      <c r="G37" s="838"/>
      <c r="H37" s="839"/>
      <c r="I37" s="421"/>
      <c r="J37" s="422"/>
      <c r="K37" s="269">
        <f>VLOOKUP(A37,EQUIPOS!A7:D164,4,FALSE)</f>
        <v>36717.416861574711</v>
      </c>
      <c r="L37" s="335"/>
      <c r="M37" s="336">
        <v>1000</v>
      </c>
      <c r="N37" s="272">
        <f>K37/M37</f>
        <v>36.717416861574712</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4.0401280451800998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482.70843663684849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424704.64746629423</v>
      </c>
      <c r="N48" s="272">
        <f>K48*M48</f>
        <v>42470.464746629426</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4593.5078230049858</v>
      </c>
      <c r="N49" s="272">
        <f>K49*M49</f>
        <v>5052.8586053054851</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0</v>
      </c>
      <c r="N50" s="272">
        <f>K50*M50</f>
        <v>0</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47523.323351934909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404.01280451800994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48410.044593089769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9682.0089186179539</v>
      </c>
      <c r="M84" s="859"/>
      <c r="N84" s="51"/>
    </row>
    <row r="85" spans="1:14">
      <c r="B85" s="89" t="s">
        <v>973</v>
      </c>
      <c r="C85" s="90"/>
      <c r="D85" s="90"/>
      <c r="E85" s="90"/>
      <c r="F85" s="90"/>
      <c r="G85" s="90"/>
      <c r="H85" s="90"/>
      <c r="I85" s="87"/>
      <c r="J85" s="88"/>
      <c r="K85" s="304">
        <v>0.05</v>
      </c>
      <c r="L85" s="858">
        <f>N79*K85</f>
        <v>2420.5022296544885</v>
      </c>
      <c r="M85" s="859"/>
      <c r="N85" s="51"/>
    </row>
    <row r="86" spans="1:14" ht="15.75" thickBot="1">
      <c r="B86" s="91" t="s">
        <v>974</v>
      </c>
      <c r="C86" s="92"/>
      <c r="D86" s="92"/>
      <c r="E86" s="92"/>
      <c r="F86" s="92"/>
      <c r="G86" s="92"/>
      <c r="H86" s="92"/>
      <c r="I86" s="93"/>
      <c r="J86" s="94"/>
      <c r="K86" s="305">
        <v>0.05</v>
      </c>
      <c r="L86" s="860">
        <f>N79*K86</f>
        <v>2420.5022296544885</v>
      </c>
      <c r="M86" s="861"/>
      <c r="N86" s="51"/>
    </row>
    <row r="87" spans="1:14" ht="15.75" thickBot="1">
      <c r="B87" s="824" t="s">
        <v>953</v>
      </c>
      <c r="C87" s="825"/>
      <c r="D87" s="825"/>
      <c r="E87" s="825"/>
      <c r="F87" s="825"/>
      <c r="G87" s="825"/>
      <c r="H87" s="825"/>
      <c r="I87" s="825"/>
      <c r="J87" s="825"/>
      <c r="K87" s="825"/>
      <c r="L87" s="825"/>
      <c r="M87" s="826"/>
      <c r="N87" s="52">
        <f>L84+L85+L86</f>
        <v>14523.013377926931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62933.0579710167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270.65500000000003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131657.10241712938</v>
      </c>
      <c r="N48" s="272">
        <f>K48*M48</f>
        <v>65828.551208564691</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32914.275604282346</v>
      </c>
      <c r="N49" s="272">
        <f>K49*M49</f>
        <v>32914.275604282346</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98742.826812847037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104426.58181284704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20885.316362569411</v>
      </c>
      <c r="M84" s="859"/>
      <c r="N84" s="51"/>
    </row>
    <row r="85" spans="1:14">
      <c r="B85" s="89" t="s">
        <v>973</v>
      </c>
      <c r="C85" s="90"/>
      <c r="D85" s="90"/>
      <c r="E85" s="90"/>
      <c r="F85" s="90"/>
      <c r="G85" s="90"/>
      <c r="H85" s="90"/>
      <c r="I85" s="87"/>
      <c r="J85" s="88"/>
      <c r="K85" s="304">
        <v>0.05</v>
      </c>
      <c r="L85" s="858">
        <f>N79*K85</f>
        <v>5221.3290906423526</v>
      </c>
      <c r="M85" s="859"/>
      <c r="N85" s="51"/>
    </row>
    <row r="86" spans="1:14" ht="15.75" thickBot="1">
      <c r="B86" s="91" t="s">
        <v>974</v>
      </c>
      <c r="C86" s="92"/>
      <c r="D86" s="92"/>
      <c r="E86" s="92"/>
      <c r="F86" s="92"/>
      <c r="G86" s="92"/>
      <c r="H86" s="92"/>
      <c r="I86" s="93"/>
      <c r="J86" s="94"/>
      <c r="K86" s="305">
        <v>0.05</v>
      </c>
      <c r="L86" s="860">
        <f>N79*K86</f>
        <v>5221.3290906423526</v>
      </c>
      <c r="M86" s="861"/>
      <c r="N86" s="51"/>
    </row>
    <row r="87" spans="1:14" ht="15.75" thickBot="1">
      <c r="B87" s="824" t="s">
        <v>953</v>
      </c>
      <c r="C87" s="825"/>
      <c r="D87" s="825"/>
      <c r="E87" s="825"/>
      <c r="F87" s="825"/>
      <c r="G87" s="825"/>
      <c r="H87" s="825"/>
      <c r="I87" s="825"/>
      <c r="J87" s="825"/>
      <c r="K87" s="825"/>
      <c r="L87" s="825"/>
      <c r="M87" s="826"/>
      <c r="N87" s="52">
        <f>L84+L85+L86</f>
        <v>31327.974543854118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135754.55635670116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N76*M41</f>
        <v>90218.333333333343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3657.1417338091496</v>
      </c>
      <c r="N48" s="272">
        <f>K48*M48</f>
        <v>4022855.9071900644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4022855.9071900644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6"/>
      <c r="M64" s="997"/>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2"/>
      <c r="C75" s="993"/>
      <c r="D75" s="993"/>
      <c r="E75" s="993"/>
      <c r="F75" s="993"/>
      <c r="G75" s="993"/>
      <c r="H75" s="993"/>
      <c r="I75" s="169"/>
      <c r="J75" s="169"/>
      <c r="K75" s="169"/>
      <c r="L75" s="994"/>
      <c r="M75" s="995"/>
      <c r="N75" s="45"/>
    </row>
    <row r="76" spans="1:15" ht="15.75" thickBot="1">
      <c r="B76" s="824" t="s">
        <v>953</v>
      </c>
      <c r="C76" s="825"/>
      <c r="D76" s="825"/>
      <c r="E76" s="825"/>
      <c r="F76" s="825"/>
      <c r="G76" s="825"/>
      <c r="H76" s="825"/>
      <c r="I76" s="825"/>
      <c r="J76" s="825"/>
      <c r="K76" s="825"/>
      <c r="L76" s="825"/>
      <c r="M76" s="826"/>
      <c r="N76" s="301">
        <f>SUM(N70:N75)</f>
        <v>1804366.6666666667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5917440.9071900649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1183488.181438013</v>
      </c>
      <c r="M83" s="859"/>
      <c r="N83" s="51"/>
    </row>
    <row r="84" spans="1:14">
      <c r="B84" s="89" t="s">
        <v>973</v>
      </c>
      <c r="C84" s="90"/>
      <c r="D84" s="90"/>
      <c r="E84" s="90"/>
      <c r="F84" s="90"/>
      <c r="G84" s="90"/>
      <c r="H84" s="90"/>
      <c r="I84" s="87"/>
      <c r="J84" s="88"/>
      <c r="K84" s="304">
        <v>0.05</v>
      </c>
      <c r="L84" s="858">
        <f>N78*K84</f>
        <v>295872.04535950324</v>
      </c>
      <c r="M84" s="859"/>
      <c r="N84" s="51"/>
    </row>
    <row r="85" spans="1:14" ht="15.75" thickBot="1">
      <c r="B85" s="91" t="s">
        <v>974</v>
      </c>
      <c r="C85" s="92"/>
      <c r="D85" s="92"/>
      <c r="E85" s="92"/>
      <c r="F85" s="92"/>
      <c r="G85" s="92"/>
      <c r="H85" s="92"/>
      <c r="I85" s="93"/>
      <c r="J85" s="94"/>
      <c r="K85" s="305">
        <v>0.05</v>
      </c>
      <c r="L85" s="860">
        <f>N78*K85</f>
        <v>295872.04535950324</v>
      </c>
      <c r="M85" s="861"/>
      <c r="N85" s="51"/>
    </row>
    <row r="86" spans="1:14" ht="15.75" thickBot="1">
      <c r="B86" s="824" t="s">
        <v>953</v>
      </c>
      <c r="C86" s="825"/>
      <c r="D86" s="825"/>
      <c r="E86" s="825"/>
      <c r="F86" s="825"/>
      <c r="G86" s="825"/>
      <c r="H86" s="825"/>
      <c r="I86" s="825"/>
      <c r="J86" s="825"/>
      <c r="K86" s="825"/>
      <c r="L86" s="825"/>
      <c r="M86" s="826"/>
      <c r="N86" s="52">
        <f>L83+L84+L85</f>
        <v>1775232.2721570195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7692673.1793470848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71" t="s">
        <v>373</v>
      </c>
      <c r="B36" s="837" t="str">
        <f>VLOOKUP(A36,EQUIPOS!A6:D154,3,FALSE)</f>
        <v>Volqueta 6 m3</v>
      </c>
      <c r="C36" s="838"/>
      <c r="D36" s="838"/>
      <c r="E36" s="838"/>
      <c r="F36" s="838"/>
      <c r="G36" s="838"/>
      <c r="H36" s="839"/>
      <c r="I36" s="267"/>
      <c r="J36" s="268"/>
      <c r="K36" s="269">
        <f>VLOOKUP(A36,EQUIPOS!A6:D161,4,FALSE)</f>
        <v>85673.972677007652</v>
      </c>
      <c r="L36" s="270"/>
      <c r="M36" s="455">
        <v>81</v>
      </c>
      <c r="N36" s="272">
        <f>K36/M36</f>
        <v>1057.7033663828106</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1057.7033663828106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1057.7033663828106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211.54067327656213</v>
      </c>
      <c r="M83" s="859"/>
      <c r="N83" s="51"/>
    </row>
    <row r="84" spans="1:14">
      <c r="B84" s="89" t="s">
        <v>973</v>
      </c>
      <c r="C84" s="90"/>
      <c r="D84" s="90"/>
      <c r="E84" s="90"/>
      <c r="F84" s="90"/>
      <c r="G84" s="90"/>
      <c r="H84" s="90"/>
      <c r="I84" s="87"/>
      <c r="J84" s="88"/>
      <c r="K84" s="304">
        <v>0.05</v>
      </c>
      <c r="L84" s="858">
        <f>N78*K84</f>
        <v>52.885168319140533</v>
      </c>
      <c r="M84" s="859"/>
      <c r="N84" s="51"/>
    </row>
    <row r="85" spans="1:14" ht="15.75" thickBot="1">
      <c r="B85" s="91" t="s">
        <v>974</v>
      </c>
      <c r="C85" s="92"/>
      <c r="D85" s="92"/>
      <c r="E85" s="92"/>
      <c r="F85" s="92"/>
      <c r="G85" s="92"/>
      <c r="H85" s="92"/>
      <c r="I85" s="93"/>
      <c r="J85" s="94"/>
      <c r="K85" s="305">
        <v>0.05</v>
      </c>
      <c r="L85" s="860">
        <f>N78*K85</f>
        <v>52.885168319140533</v>
      </c>
      <c r="M85" s="861"/>
      <c r="N85" s="51"/>
    </row>
    <row r="86" spans="1:14" ht="15.75" thickBot="1">
      <c r="B86" s="824" t="s">
        <v>953</v>
      </c>
      <c r="C86" s="825"/>
      <c r="D86" s="825"/>
      <c r="E86" s="825"/>
      <c r="F86" s="825"/>
      <c r="G86" s="825"/>
      <c r="H86" s="825"/>
      <c r="I86" s="825"/>
      <c r="J86" s="825"/>
      <c r="K86" s="825"/>
      <c r="L86" s="825"/>
      <c r="M86" s="826"/>
      <c r="N86" s="52">
        <f>L83+L84+L85</f>
        <v>317.31100991484317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1375.0143762976538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85673.972677007652</v>
      </c>
      <c r="L36" s="270"/>
      <c r="M36" s="283">
        <v>66</v>
      </c>
      <c r="N36" s="272">
        <f>K36/M36</f>
        <v>1298.0904951061766</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1298.0904951061766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1298.0904951061766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259.61809902123531</v>
      </c>
      <c r="M83" s="859"/>
      <c r="N83" s="51"/>
    </row>
    <row r="84" spans="1:14">
      <c r="B84" s="89" t="s">
        <v>973</v>
      </c>
      <c r="C84" s="90"/>
      <c r="D84" s="90"/>
      <c r="E84" s="90"/>
      <c r="F84" s="90"/>
      <c r="G84" s="90"/>
      <c r="H84" s="90"/>
      <c r="I84" s="87"/>
      <c r="J84" s="88"/>
      <c r="K84" s="304">
        <v>0.05</v>
      </c>
      <c r="L84" s="858">
        <f>N78*K84</f>
        <v>64.904524755308827</v>
      </c>
      <c r="M84" s="859"/>
      <c r="N84" s="51"/>
    </row>
    <row r="85" spans="1:14" ht="15.75" thickBot="1">
      <c r="B85" s="91" t="s">
        <v>974</v>
      </c>
      <c r="C85" s="92"/>
      <c r="D85" s="92"/>
      <c r="E85" s="92"/>
      <c r="F85" s="92"/>
      <c r="G85" s="92"/>
      <c r="H85" s="92"/>
      <c r="I85" s="93"/>
      <c r="J85" s="94"/>
      <c r="K85" s="305">
        <v>0.05</v>
      </c>
      <c r="L85" s="860">
        <f>N78*K85</f>
        <v>64.904524755308827</v>
      </c>
      <c r="M85" s="861"/>
      <c r="N85" s="51"/>
    </row>
    <row r="86" spans="1:14" ht="15.75" thickBot="1">
      <c r="B86" s="824" t="s">
        <v>953</v>
      </c>
      <c r="C86" s="825"/>
      <c r="D86" s="825"/>
      <c r="E86" s="825"/>
      <c r="F86" s="825"/>
      <c r="G86" s="825"/>
      <c r="H86" s="825"/>
      <c r="I86" s="825"/>
      <c r="J86" s="825"/>
      <c r="K86" s="825"/>
      <c r="L86" s="825"/>
      <c r="M86" s="826"/>
      <c r="N86" s="52">
        <f>L83+L84+L85</f>
        <v>389.42714853185299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1687.5176436380295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0" t="s">
        <v>944</v>
      </c>
      <c r="D29" s="1001"/>
      <c r="E29" s="1001"/>
      <c r="F29" s="1001"/>
      <c r="G29" s="1001"/>
      <c r="H29" s="1001"/>
      <c r="I29" s="1001"/>
      <c r="J29" s="72"/>
      <c r="K29" s="342" t="s">
        <v>2215</v>
      </c>
      <c r="L29" s="1005" t="s">
        <v>945</v>
      </c>
      <c r="M29" s="100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85673.972677007652</v>
      </c>
      <c r="L36" s="270"/>
      <c r="M36" s="283">
        <v>66</v>
      </c>
      <c r="N36" s="272">
        <f>K36/M36</f>
        <v>1298.0904951061766</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1298.0904951061766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1298.0904951061766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259.61809902123531</v>
      </c>
      <c r="M83" s="859"/>
      <c r="N83" s="51"/>
    </row>
    <row r="84" spans="1:14">
      <c r="B84" s="89" t="s">
        <v>973</v>
      </c>
      <c r="C84" s="90"/>
      <c r="D84" s="90"/>
      <c r="E84" s="90"/>
      <c r="F84" s="90"/>
      <c r="G84" s="90"/>
      <c r="H84" s="90"/>
      <c r="I84" s="87"/>
      <c r="J84" s="88"/>
      <c r="K84" s="304">
        <v>0.05</v>
      </c>
      <c r="L84" s="858">
        <f>N78*K84</f>
        <v>64.904524755308827</v>
      </c>
      <c r="M84" s="859"/>
      <c r="N84" s="51"/>
    </row>
    <row r="85" spans="1:14" ht="15.75" thickBot="1">
      <c r="B85" s="91" t="s">
        <v>974</v>
      </c>
      <c r="C85" s="92"/>
      <c r="D85" s="92"/>
      <c r="E85" s="92"/>
      <c r="F85" s="92"/>
      <c r="G85" s="92"/>
      <c r="H85" s="92"/>
      <c r="I85" s="93"/>
      <c r="J85" s="94"/>
      <c r="K85" s="305">
        <v>0.05</v>
      </c>
      <c r="L85" s="860">
        <f>N78*K85</f>
        <v>64.904524755308827</v>
      </c>
      <c r="M85" s="861"/>
      <c r="N85" s="51"/>
    </row>
    <row r="86" spans="1:14" ht="15.75" thickBot="1">
      <c r="B86" s="824" t="s">
        <v>953</v>
      </c>
      <c r="C86" s="825"/>
      <c r="D86" s="825"/>
      <c r="E86" s="825"/>
      <c r="F86" s="825"/>
      <c r="G86" s="825"/>
      <c r="H86" s="825"/>
      <c r="I86" s="825"/>
      <c r="J86" s="825"/>
      <c r="K86" s="825"/>
      <c r="L86" s="825"/>
      <c r="M86" s="826"/>
      <c r="N86" s="52">
        <f>L83+L84+L85</f>
        <v>389.42714853185299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1687.5176436380295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2021-04-20T22:00:25Z</dcterms:modified>
</cp:coreProperties>
</file>