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Ex1.xml" ContentType="application/vnd.ms-office.chartex+xml"/>
  <Override PartName="/xl/charts/style7.xml" ContentType="application/vnd.ms-office.chartstyle+xml"/>
  <Override PartName="/xl/charts/colors7.xml" ContentType="application/vnd.ms-office.chartcolorstyle+xml"/>
  <Override PartName="/xl/charts/chart7.xml" ContentType="application/vnd.openxmlformats-officedocument.drawingml.chart+xml"/>
  <Override PartName="/xl/charts/style8.xml" ContentType="application/vnd.ms-office.chartstyle+xml"/>
  <Override PartName="/xl/charts/colors8.xml" ContentType="application/vnd.ms-office.chartcolorstyle+xml"/>
  <Override PartName="/xl/charts/chart8.xml" ContentType="application/vnd.openxmlformats-officedocument.drawingml.chart+xml"/>
  <Override PartName="/xl/charts/style9.xml" ContentType="application/vnd.ms-office.chartstyle+xml"/>
  <Override PartName="/xl/charts/colors9.xml" ContentType="application/vnd.ms-office.chartcolorstyle+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harts/chart9.xml" ContentType="application/vnd.openxmlformats-officedocument.drawingml.chart+xml"/>
  <Override PartName="/xl/charts/style10.xml" ContentType="application/vnd.ms-office.chartstyle+xml"/>
  <Override PartName="/xl/charts/colors10.xml" ContentType="application/vnd.ms-office.chartcolorstyle+xml"/>
  <Override PartName="/xl/charts/chart10.xml" ContentType="application/vnd.openxmlformats-officedocument.drawingml.chart+xml"/>
  <Override PartName="/xl/charts/style11.xml" ContentType="application/vnd.ms-office.chartstyle+xml"/>
  <Override PartName="/xl/charts/colors11.xml" ContentType="application/vnd.ms-office.chartcolorstyle+xml"/>
  <Override PartName="/xl/charts/chart11.xml" ContentType="application/vnd.openxmlformats-officedocument.drawingml.chart+xml"/>
  <Override PartName="/xl/charts/style12.xml" ContentType="application/vnd.ms-office.chartstyle+xml"/>
  <Override PartName="/xl/charts/colors12.xml" ContentType="application/vnd.ms-office.chartcolorstyle+xml"/>
  <Override PartName="/xl/charts/chart12.xml" ContentType="application/vnd.openxmlformats-officedocument.drawingml.chart+xml"/>
  <Override PartName="/xl/charts/style13.xml" ContentType="application/vnd.ms-office.chartstyle+xml"/>
  <Override PartName="/xl/charts/colors13.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jaime\Downloads\"/>
    </mc:Choice>
  </mc:AlternateContent>
  <xr:revisionPtr revIDLastSave="0" documentId="13_ncr:1_{173CD892-AC1C-4A04-9BEC-310D8DF08116}" xr6:coauthVersionLast="47" xr6:coauthVersionMax="47" xr10:uidLastSave="{00000000-0000-0000-0000-000000000000}"/>
  <bookViews>
    <workbookView xWindow="-120" yWindow="-120" windowWidth="38640" windowHeight="21120" firstSheet="4" activeTab="4" xr2:uid="{75D47819-4A3F-4820-B3EB-7FC30D41A663}"/>
  </bookViews>
  <sheets>
    <sheet name="general" sheetId="3" state="hidden" r:id="rId1"/>
    <sheet name="Gantt Y gráficas" sheetId="4" state="hidden" r:id="rId2"/>
    <sheet name="Informe 2t" sheetId="8" state="hidden" r:id="rId3"/>
    <sheet name="Informe 3t" sheetId="9" state="hidden" r:id="rId4"/>
    <sheet name="PAAC II Cuatrimestre" sheetId="1" r:id="rId5"/>
    <sheet name="Seguimiento riesgos corrupción" sheetId="11" r:id="rId6"/>
    <sheet name="Semaforo" sheetId="10" state="hidden" r:id="rId7"/>
    <sheet name="Informe" sheetId="5" state="hidden" r:id="rId8"/>
    <sheet name="Informe 1t" sheetId="7" state="hidden" r:id="rId9"/>
    <sheet name="Resumen" sheetId="2" state="hidden" r:id="rId10"/>
  </sheets>
  <definedNames>
    <definedName name="_xlnm._FilterDatabase" localSheetId="7" hidden="1">Informe!$B$3:$B$23</definedName>
    <definedName name="_xlnm._FilterDatabase" localSheetId="4" hidden="1">'PAAC II Cuatrimestre'!$A$3:$BD$60</definedName>
    <definedName name="_xlchart.v2.0" hidden="1">'Gantt Y gráficas'!$B$73:$B$78</definedName>
    <definedName name="_xlchart.v2.1" hidden="1">'Gantt Y gráficas'!$C$73:$C$78</definedName>
    <definedName name="_xlnm.Print_Area" localSheetId="1">'Gantt Y gráficas'!$A$1:$H$154</definedName>
    <definedName name="_xlnm.Print_Area" localSheetId="0">general!$A$1:$M$36</definedName>
    <definedName name="_xlnm.Print_Area" localSheetId="4">'PAAC II Cuatrimestre'!$A$1:$X$92</definedName>
    <definedName name="_xlnm.Print_Area" localSheetId="9">Resumen!$A$1:$B$30</definedName>
    <definedName name="compo">'Gantt Y gráficas'!$B$34:$B$41</definedName>
    <definedName name="Dependecias">'PAAC II Cuatrimestre'!$F$3:$O$3</definedName>
    <definedName name="_xlnm.Print_Titles" localSheetId="4">'PAAC II Cuatrimestre'!$1:$2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3" i="9" l="1"/>
  <c r="J23" i="9"/>
  <c r="R23" i="9" s="1"/>
  <c r="I23" i="9"/>
  <c r="Q23" i="9" s="1"/>
  <c r="H23" i="9"/>
  <c r="G23" i="9"/>
  <c r="O23" i="9" s="1"/>
  <c r="R22" i="9"/>
  <c r="Q22" i="9"/>
  <c r="P22" i="9"/>
  <c r="O22" i="9"/>
  <c r="R21" i="9"/>
  <c r="Q21" i="9"/>
  <c r="P21" i="9"/>
  <c r="O21" i="9"/>
  <c r="R20" i="9"/>
  <c r="Q20" i="9"/>
  <c r="P20" i="9"/>
  <c r="O20" i="9"/>
  <c r="R19" i="9"/>
  <c r="Q19" i="9"/>
  <c r="P19" i="9"/>
  <c r="O19" i="9"/>
  <c r="R18" i="9"/>
  <c r="Q18" i="9"/>
  <c r="P18" i="9"/>
  <c r="O18" i="9"/>
  <c r="J18" i="9"/>
  <c r="I18" i="9"/>
  <c r="H18" i="9"/>
  <c r="G18" i="9"/>
  <c r="R17" i="9"/>
  <c r="Q17" i="9"/>
  <c r="P17" i="9"/>
  <c r="O17" i="9"/>
  <c r="R16" i="9"/>
  <c r="Q16" i="9"/>
  <c r="P16" i="9"/>
  <c r="O16" i="9"/>
  <c r="R15" i="9"/>
  <c r="Q15" i="9"/>
  <c r="P15" i="9"/>
  <c r="O15" i="9"/>
  <c r="R14" i="9"/>
  <c r="Q14" i="9"/>
  <c r="P14" i="9"/>
  <c r="O14" i="9"/>
  <c r="K14" i="9"/>
  <c r="R13" i="9"/>
  <c r="Q13" i="9"/>
  <c r="P13" i="9"/>
  <c r="O13" i="9"/>
  <c r="J13" i="9"/>
  <c r="I13" i="9"/>
  <c r="H13" i="9"/>
  <c r="G13" i="9"/>
  <c r="R12" i="9"/>
  <c r="Q12" i="9"/>
  <c r="P12" i="9"/>
  <c r="O12" i="9"/>
  <c r="R11" i="9"/>
  <c r="Q11" i="9"/>
  <c r="P11" i="9"/>
  <c r="O11" i="9"/>
  <c r="R10" i="9"/>
  <c r="Q10" i="9"/>
  <c r="P10" i="9"/>
  <c r="O10" i="9"/>
  <c r="J10" i="9"/>
  <c r="I10" i="9"/>
  <c r="H10" i="9"/>
  <c r="G10" i="9"/>
  <c r="P9" i="9"/>
  <c r="J9" i="9"/>
  <c r="R9" i="9" s="1"/>
  <c r="I9" i="9"/>
  <c r="Q9" i="9" s="1"/>
  <c r="H9" i="9"/>
  <c r="G9" i="9"/>
  <c r="O9" i="9" s="1"/>
  <c r="R8" i="9"/>
  <c r="Q8" i="9"/>
  <c r="P8" i="9"/>
  <c r="O8" i="9"/>
  <c r="R7" i="9"/>
  <c r="Q7" i="9"/>
  <c r="P7" i="9"/>
  <c r="O7" i="9"/>
  <c r="R6" i="9"/>
  <c r="Q6" i="9"/>
  <c r="P6" i="9"/>
  <c r="O6" i="9"/>
  <c r="R5" i="9"/>
  <c r="Q5" i="9"/>
  <c r="P5" i="9"/>
  <c r="O5" i="9"/>
  <c r="R4" i="9"/>
  <c r="Q4" i="9"/>
  <c r="P4" i="9"/>
  <c r="O4" i="9"/>
  <c r="J4" i="9"/>
  <c r="I4" i="9"/>
  <c r="H4" i="9"/>
  <c r="G4" i="9"/>
  <c r="P23" i="8" l="1"/>
  <c r="P9" i="8"/>
  <c r="AB28" i="1" l="1"/>
  <c r="AK4" i="1" l="1"/>
  <c r="AQ17" i="1"/>
  <c r="AQ22" i="1"/>
  <c r="F34" i="4" l="1"/>
  <c r="F22" i="4"/>
  <c r="G22" i="4" s="1"/>
  <c r="J23" i="8"/>
  <c r="R23" i="8" s="1"/>
  <c r="I23" i="8"/>
  <c r="Q23" i="8" s="1"/>
  <c r="H23" i="8"/>
  <c r="G23" i="8"/>
  <c r="O23" i="8" s="1"/>
  <c r="R22" i="8"/>
  <c r="Q22" i="8"/>
  <c r="P22" i="8"/>
  <c r="O22" i="8"/>
  <c r="R21" i="8"/>
  <c r="Q21" i="8"/>
  <c r="P21" i="8"/>
  <c r="O21" i="8"/>
  <c r="R20" i="8"/>
  <c r="Q20" i="8"/>
  <c r="P20" i="8"/>
  <c r="O20" i="8"/>
  <c r="R19" i="8"/>
  <c r="Q19" i="8"/>
  <c r="P19" i="8"/>
  <c r="O19" i="8"/>
  <c r="R18" i="8"/>
  <c r="Q18" i="8"/>
  <c r="P18" i="8"/>
  <c r="O18" i="8"/>
  <c r="J18" i="8"/>
  <c r="I18" i="8"/>
  <c r="H18" i="8"/>
  <c r="G18" i="8"/>
  <c r="R17" i="8"/>
  <c r="Q17" i="8"/>
  <c r="P17" i="8"/>
  <c r="O17" i="8"/>
  <c r="R16" i="8"/>
  <c r="Q16" i="8"/>
  <c r="P16" i="8"/>
  <c r="O16" i="8"/>
  <c r="R15" i="8"/>
  <c r="Q15" i="8"/>
  <c r="P15" i="8"/>
  <c r="O15" i="8"/>
  <c r="R14" i="8"/>
  <c r="Q14" i="8"/>
  <c r="P14" i="8"/>
  <c r="O14" i="8"/>
  <c r="K14" i="8"/>
  <c r="R13" i="8"/>
  <c r="Q13" i="8"/>
  <c r="P13" i="8"/>
  <c r="O13" i="8"/>
  <c r="J13" i="8"/>
  <c r="I13" i="8"/>
  <c r="H13" i="8"/>
  <c r="G13" i="8"/>
  <c r="R12" i="8"/>
  <c r="Q12" i="8"/>
  <c r="P12" i="8"/>
  <c r="O12" i="8"/>
  <c r="R11" i="8"/>
  <c r="Q11" i="8"/>
  <c r="P11" i="8"/>
  <c r="O11" i="8"/>
  <c r="R10" i="8"/>
  <c r="Q10" i="8"/>
  <c r="P10" i="8"/>
  <c r="O10" i="8"/>
  <c r="J10" i="8"/>
  <c r="I10" i="8"/>
  <c r="H10" i="8"/>
  <c r="G10" i="8"/>
  <c r="J9" i="8"/>
  <c r="R9" i="8" s="1"/>
  <c r="I9" i="8"/>
  <c r="Q9" i="8" s="1"/>
  <c r="H9" i="8"/>
  <c r="G9" i="8"/>
  <c r="O9" i="8" s="1"/>
  <c r="R8" i="8"/>
  <c r="Q8" i="8"/>
  <c r="P8" i="8"/>
  <c r="O8" i="8"/>
  <c r="R7" i="8"/>
  <c r="Q7" i="8"/>
  <c r="P7" i="8"/>
  <c r="O7" i="8"/>
  <c r="R6" i="8"/>
  <c r="Q6" i="8"/>
  <c r="P6" i="8"/>
  <c r="O6" i="8"/>
  <c r="R5" i="8"/>
  <c r="Q5" i="8"/>
  <c r="P5" i="8"/>
  <c r="O5" i="8"/>
  <c r="R4" i="8"/>
  <c r="Q4" i="8"/>
  <c r="P4" i="8"/>
  <c r="O4" i="8"/>
  <c r="J4" i="8"/>
  <c r="I4" i="8"/>
  <c r="H4" i="8"/>
  <c r="H34" i="4" s="1"/>
  <c r="G4" i="8"/>
  <c r="J23" i="7"/>
  <c r="R23" i="7" s="1"/>
  <c r="I23" i="7"/>
  <c r="Q23" i="7" s="1"/>
  <c r="H23" i="7"/>
  <c r="P23" i="7" s="1"/>
  <c r="G23" i="7"/>
  <c r="O23" i="7" s="1"/>
  <c r="R22" i="7"/>
  <c r="Q22" i="7"/>
  <c r="P22" i="7"/>
  <c r="O22" i="7"/>
  <c r="R21" i="7"/>
  <c r="Q21" i="7"/>
  <c r="P21" i="7"/>
  <c r="O21" i="7"/>
  <c r="R20" i="7"/>
  <c r="Q20" i="7"/>
  <c r="P20" i="7"/>
  <c r="O20" i="7"/>
  <c r="R19" i="7"/>
  <c r="Q19" i="7"/>
  <c r="P19" i="7"/>
  <c r="O19" i="7"/>
  <c r="R18" i="7"/>
  <c r="Q18" i="7"/>
  <c r="P18" i="7"/>
  <c r="O18" i="7"/>
  <c r="J18" i="7"/>
  <c r="I18" i="7"/>
  <c r="H18" i="7"/>
  <c r="G18" i="7"/>
  <c r="R17" i="7"/>
  <c r="Q17" i="7"/>
  <c r="P17" i="7"/>
  <c r="O17" i="7"/>
  <c r="R16" i="7"/>
  <c r="Q16" i="7"/>
  <c r="P16" i="7"/>
  <c r="O16" i="7"/>
  <c r="R15" i="7"/>
  <c r="Q15" i="7"/>
  <c r="P15" i="7"/>
  <c r="O15" i="7"/>
  <c r="R14" i="7"/>
  <c r="Q14" i="7"/>
  <c r="P14" i="7"/>
  <c r="O14" i="7"/>
  <c r="K14" i="7"/>
  <c r="R13" i="7"/>
  <c r="Q13" i="7"/>
  <c r="P13" i="7"/>
  <c r="O13" i="7"/>
  <c r="J13" i="7"/>
  <c r="I13" i="7"/>
  <c r="H13" i="7"/>
  <c r="G13" i="7"/>
  <c r="R12" i="7"/>
  <c r="Q12" i="7"/>
  <c r="P12" i="7"/>
  <c r="O12" i="7"/>
  <c r="R11" i="7"/>
  <c r="Q11" i="7"/>
  <c r="P11" i="7"/>
  <c r="O11" i="7"/>
  <c r="R10" i="7"/>
  <c r="Q10" i="7"/>
  <c r="P10" i="7"/>
  <c r="O10" i="7"/>
  <c r="J10" i="7"/>
  <c r="I10" i="7"/>
  <c r="H10" i="7"/>
  <c r="G10" i="7"/>
  <c r="J9" i="7"/>
  <c r="R9" i="7" s="1"/>
  <c r="I9" i="7"/>
  <c r="Q9" i="7" s="1"/>
  <c r="H9" i="7"/>
  <c r="P9" i="7" s="1"/>
  <c r="G9" i="7"/>
  <c r="O9" i="7" s="1"/>
  <c r="R8" i="7"/>
  <c r="Q8" i="7"/>
  <c r="P8" i="7"/>
  <c r="O8" i="7"/>
  <c r="R7" i="7"/>
  <c r="Q7" i="7"/>
  <c r="P7" i="7"/>
  <c r="O7" i="7"/>
  <c r="R6" i="7"/>
  <c r="Q6" i="7"/>
  <c r="P6" i="7"/>
  <c r="O6" i="7"/>
  <c r="R5" i="7"/>
  <c r="Q5" i="7"/>
  <c r="P5" i="7"/>
  <c r="O5" i="7"/>
  <c r="R4" i="7"/>
  <c r="Q4" i="7"/>
  <c r="P4" i="7"/>
  <c r="O4" i="7"/>
  <c r="J4" i="7"/>
  <c r="I4" i="7"/>
  <c r="H4" i="7"/>
  <c r="G4" i="7"/>
  <c r="R22" i="5" l="1"/>
  <c r="R21" i="5"/>
  <c r="R20" i="5"/>
  <c r="R19" i="5"/>
  <c r="R18" i="5"/>
  <c r="R17" i="5"/>
  <c r="R16" i="5"/>
  <c r="R15" i="5"/>
  <c r="R14" i="5"/>
  <c r="R13" i="5"/>
  <c r="R12" i="5"/>
  <c r="R11" i="5"/>
  <c r="R10" i="5"/>
  <c r="R8" i="5"/>
  <c r="R7" i="5"/>
  <c r="R6" i="5"/>
  <c r="R5" i="5"/>
  <c r="R4" i="5"/>
  <c r="Q22" i="5"/>
  <c r="Q21" i="5"/>
  <c r="Q20" i="5"/>
  <c r="Q19" i="5"/>
  <c r="Q18" i="5"/>
  <c r="Q17" i="5"/>
  <c r="Q16" i="5"/>
  <c r="Q15" i="5"/>
  <c r="Q14" i="5"/>
  <c r="Q13" i="5"/>
  <c r="Q12" i="5"/>
  <c r="Q11" i="5"/>
  <c r="Q10" i="5"/>
  <c r="Q8" i="5"/>
  <c r="Q7" i="5"/>
  <c r="Q6" i="5"/>
  <c r="Q5" i="5"/>
  <c r="Q4" i="5"/>
  <c r="P22" i="5"/>
  <c r="P21" i="5"/>
  <c r="P20" i="5"/>
  <c r="P19" i="5"/>
  <c r="P18" i="5"/>
  <c r="P17" i="5"/>
  <c r="P16" i="5"/>
  <c r="P15" i="5"/>
  <c r="P14" i="5"/>
  <c r="P13" i="5"/>
  <c r="P12" i="5"/>
  <c r="P11" i="5"/>
  <c r="P10" i="5"/>
  <c r="P8" i="5"/>
  <c r="P7" i="5"/>
  <c r="P6" i="5"/>
  <c r="P5" i="5"/>
  <c r="P4" i="5"/>
  <c r="O22" i="5"/>
  <c r="O21" i="5"/>
  <c r="O20" i="5"/>
  <c r="O19" i="5"/>
  <c r="O18" i="5"/>
  <c r="O17" i="5"/>
  <c r="O16" i="5"/>
  <c r="O15" i="5"/>
  <c r="O14" i="5"/>
  <c r="O13" i="5"/>
  <c r="O12" i="5"/>
  <c r="O11" i="5"/>
  <c r="O10" i="5"/>
  <c r="K14" i="5"/>
  <c r="B138" i="4"/>
  <c r="B139" i="4"/>
  <c r="B140" i="4"/>
  <c r="B141" i="4"/>
  <c r="B142" i="4"/>
  <c r="B143" i="4"/>
  <c r="B144" i="4"/>
  <c r="B145" i="4"/>
  <c r="B137" i="4"/>
  <c r="B74" i="4"/>
  <c r="B73" i="4"/>
  <c r="G34" i="4"/>
  <c r="J34" i="4"/>
  <c r="R24" i="5" l="1"/>
  <c r="Q24" i="5"/>
  <c r="O8" i="5"/>
  <c r="O7" i="5"/>
  <c r="O6" i="5"/>
  <c r="O5" i="5"/>
  <c r="O4" i="5"/>
  <c r="J23" i="5"/>
  <c r="J18" i="5"/>
  <c r="J38" i="4" s="1"/>
  <c r="J13" i="5"/>
  <c r="J37" i="4" s="1"/>
  <c r="J10" i="5"/>
  <c r="J36" i="4" s="1"/>
  <c r="J9" i="5"/>
  <c r="J35" i="4" s="1"/>
  <c r="J4" i="5"/>
  <c r="I23" i="5"/>
  <c r="I18" i="5"/>
  <c r="I38" i="4" s="1"/>
  <c r="I13" i="5"/>
  <c r="I37" i="4" s="1"/>
  <c r="I10" i="5"/>
  <c r="I36" i="4" s="1"/>
  <c r="I9" i="5"/>
  <c r="I35" i="4" s="1"/>
  <c r="I4" i="5"/>
  <c r="H23" i="5"/>
  <c r="H18" i="5"/>
  <c r="H38" i="4" s="1"/>
  <c r="H13" i="5"/>
  <c r="H37" i="4" s="1"/>
  <c r="H10" i="5"/>
  <c r="H36" i="4" s="1"/>
  <c r="H9" i="5"/>
  <c r="H35" i="4" s="1"/>
  <c r="H4" i="5"/>
  <c r="G23" i="5"/>
  <c r="G18" i="5"/>
  <c r="G38" i="4" s="1"/>
  <c r="G13" i="5"/>
  <c r="G37" i="4" s="1"/>
  <c r="G10" i="5"/>
  <c r="G36" i="4" s="1"/>
  <c r="G9" i="5"/>
  <c r="G35" i="4" s="1"/>
  <c r="G4" i="5"/>
  <c r="AK5" i="1"/>
  <c r="AN5" i="1" s="1"/>
  <c r="AK6" i="1"/>
  <c r="AN6" i="1" s="1"/>
  <c r="AK7" i="1"/>
  <c r="AK8" i="1"/>
  <c r="AK9" i="1"/>
  <c r="AN9" i="1" s="1"/>
  <c r="AK10" i="1"/>
  <c r="AN10" i="1" s="1"/>
  <c r="AK11" i="1"/>
  <c r="AP11" i="1" s="1"/>
  <c r="AU11" i="1" s="1"/>
  <c r="AK12" i="1"/>
  <c r="AK13" i="1"/>
  <c r="AP13" i="1" s="1"/>
  <c r="AK14" i="1"/>
  <c r="AN14" i="1" s="1"/>
  <c r="AK15" i="1"/>
  <c r="AK16" i="1"/>
  <c r="AN16" i="1" s="1"/>
  <c r="AK17" i="1"/>
  <c r="AN17" i="1" s="1"/>
  <c r="AK18" i="1"/>
  <c r="AN18" i="1" s="1"/>
  <c r="AK19" i="1"/>
  <c r="AK20" i="1"/>
  <c r="AN20" i="1" s="1"/>
  <c r="AK21" i="1"/>
  <c r="AN21" i="1" s="1"/>
  <c r="AK22" i="1"/>
  <c r="AN22" i="1" s="1"/>
  <c r="AK23" i="1"/>
  <c r="AK24" i="1"/>
  <c r="AQ25" i="1"/>
  <c r="AK25" i="1"/>
  <c r="AK26" i="1"/>
  <c r="AN26" i="1" s="1"/>
  <c r="AK27" i="1"/>
  <c r="AK28" i="1"/>
  <c r="AN28" i="1" s="1"/>
  <c r="AK29" i="1"/>
  <c r="AP29" i="1" s="1"/>
  <c r="AK30" i="1"/>
  <c r="AK31" i="1"/>
  <c r="AN31" i="1" s="1"/>
  <c r="AK32" i="1"/>
  <c r="AN32" i="1" s="1"/>
  <c r="AK33" i="1"/>
  <c r="AN33" i="1" s="1"/>
  <c r="AK34" i="1"/>
  <c r="AP34" i="1" s="1"/>
  <c r="AU34" i="1" s="1"/>
  <c r="AK35" i="1"/>
  <c r="AN35" i="1" s="1"/>
  <c r="AK36" i="1"/>
  <c r="AN36" i="1" s="1"/>
  <c r="AK37" i="1"/>
  <c r="AN37" i="1" s="1"/>
  <c r="AK38" i="1"/>
  <c r="AP38" i="1" s="1"/>
  <c r="AU38" i="1" s="1"/>
  <c r="AK39" i="1"/>
  <c r="AN39" i="1" s="1"/>
  <c r="AK40" i="1"/>
  <c r="AN40" i="1" s="1"/>
  <c r="AK41" i="1"/>
  <c r="AN41" i="1" s="1"/>
  <c r="AK42" i="1"/>
  <c r="AP42" i="1" s="1"/>
  <c r="AK43" i="1"/>
  <c r="AN43" i="1" s="1"/>
  <c r="AK44" i="1"/>
  <c r="AN44" i="1" s="1"/>
  <c r="AK45" i="1"/>
  <c r="AN45" i="1" s="1"/>
  <c r="AK46" i="1"/>
  <c r="AN46" i="1" s="1"/>
  <c r="AK47" i="1"/>
  <c r="AN47" i="1" s="1"/>
  <c r="AK48" i="1"/>
  <c r="AN48" i="1" s="1"/>
  <c r="AK49" i="1"/>
  <c r="AN49" i="1" s="1"/>
  <c r="AK50" i="1"/>
  <c r="AN50" i="1" s="1"/>
  <c r="AK51" i="1"/>
  <c r="AN51" i="1" s="1"/>
  <c r="AK52" i="1"/>
  <c r="AN52" i="1" s="1"/>
  <c r="AK53" i="1"/>
  <c r="AN53" i="1" s="1"/>
  <c r="AK54" i="1"/>
  <c r="AN54" i="1" s="1"/>
  <c r="AK55" i="1"/>
  <c r="AN55" i="1" s="1"/>
  <c r="AK56" i="1"/>
  <c r="AN56" i="1" s="1"/>
  <c r="AK57" i="1"/>
  <c r="AN57" i="1" s="1"/>
  <c r="AK58" i="1"/>
  <c r="AN58" i="1" s="1"/>
  <c r="AK59" i="1"/>
  <c r="AN59" i="1" s="1"/>
  <c r="AK60" i="1"/>
  <c r="AN60" i="1" s="1"/>
  <c r="AP4" i="1"/>
  <c r="AP20" i="1" l="1"/>
  <c r="AU20" i="1" s="1"/>
  <c r="AP17" i="1"/>
  <c r="AU17" i="1" s="1"/>
  <c r="H39" i="4"/>
  <c r="P23" i="5"/>
  <c r="G39" i="4"/>
  <c r="O23" i="5"/>
  <c r="G24" i="5"/>
  <c r="I39" i="4"/>
  <c r="Q23" i="5"/>
  <c r="I24" i="5"/>
  <c r="AP58" i="1"/>
  <c r="AU58" i="1" s="1"/>
  <c r="H24" i="5"/>
  <c r="J39" i="4"/>
  <c r="J24" i="5"/>
  <c r="R23" i="5"/>
  <c r="P9" i="5"/>
  <c r="O9" i="5"/>
  <c r="O24" i="5" s="1"/>
  <c r="AP53" i="1"/>
  <c r="AU53" i="1" s="1"/>
  <c r="AZ53" i="1" s="1"/>
  <c r="AP50" i="1"/>
  <c r="AU50" i="1" s="1"/>
  <c r="AP39" i="1"/>
  <c r="AU39" i="1" s="1"/>
  <c r="AP36" i="1"/>
  <c r="AU36" i="1" s="1"/>
  <c r="AZ36" i="1" s="1"/>
  <c r="AN13" i="1"/>
  <c r="AP37" i="1"/>
  <c r="AU37" i="1" s="1"/>
  <c r="AP31" i="1"/>
  <c r="AU31" i="1" s="1"/>
  <c r="AP28" i="1"/>
  <c r="AU28" i="1" s="1"/>
  <c r="AN34" i="1"/>
  <c r="Q9" i="5"/>
  <c r="R9" i="5"/>
  <c r="AP46" i="1"/>
  <c r="AU46" i="1" s="1"/>
  <c r="AN29" i="1"/>
  <c r="AP57" i="1"/>
  <c r="AU57" i="1" s="1"/>
  <c r="AZ57" i="1" s="1"/>
  <c r="AP54" i="1"/>
  <c r="AU54" i="1" s="1"/>
  <c r="AP41" i="1"/>
  <c r="AU41" i="1" s="1"/>
  <c r="AZ41" i="1" s="1"/>
  <c r="AP32" i="1"/>
  <c r="AU32" i="1" s="1"/>
  <c r="AZ32" i="1" s="1"/>
  <c r="AP21" i="1"/>
  <c r="AU21" i="1" s="1"/>
  <c r="AP16" i="1"/>
  <c r="AU16" i="1" s="1"/>
  <c r="AN42" i="1"/>
  <c r="AP45" i="1"/>
  <c r="AP23" i="1"/>
  <c r="AU23" i="1" s="1"/>
  <c r="AN23" i="1"/>
  <c r="AP19" i="1"/>
  <c r="AN19" i="1"/>
  <c r="AU13" i="1"/>
  <c r="AZ38" i="1"/>
  <c r="AP49" i="1"/>
  <c r="AP30" i="1"/>
  <c r="AN30" i="1"/>
  <c r="AU29" i="1"/>
  <c r="AP25" i="1"/>
  <c r="AS25" i="1" s="1"/>
  <c r="AN25" i="1"/>
  <c r="AN24" i="1"/>
  <c r="AP24" i="1"/>
  <c r="AN4" i="1"/>
  <c r="AN12" i="1"/>
  <c r="AP12" i="1"/>
  <c r="AP27" i="1"/>
  <c r="AU27" i="1" s="1"/>
  <c r="AN27" i="1"/>
  <c r="AP15" i="1"/>
  <c r="AN15" i="1"/>
  <c r="AP8" i="1"/>
  <c r="AU8" i="1" s="1"/>
  <c r="AN8" i="1"/>
  <c r="AN7" i="1"/>
  <c r="AP7" i="1"/>
  <c r="AN38" i="1"/>
  <c r="AN11" i="1"/>
  <c r="AZ34" i="1"/>
  <c r="AP18" i="1"/>
  <c r="AP59" i="1"/>
  <c r="AP55" i="1"/>
  <c r="AP47" i="1"/>
  <c r="AP43" i="1"/>
  <c r="AU42" i="1"/>
  <c r="AP22" i="1"/>
  <c r="AZ11" i="1"/>
  <c r="AP51" i="1"/>
  <c r="AP60" i="1"/>
  <c r="AP56" i="1"/>
  <c r="AP52" i="1"/>
  <c r="AP48" i="1"/>
  <c r="AP44" i="1"/>
  <c r="AP40" i="1"/>
  <c r="AP35" i="1"/>
  <c r="AP26" i="1"/>
  <c r="AP10" i="1"/>
  <c r="AP6" i="1"/>
  <c r="AP33" i="1"/>
  <c r="AP14" i="1"/>
  <c r="AP9" i="1"/>
  <c r="AP5" i="1"/>
  <c r="AU4" i="1"/>
  <c r="P24" i="5" l="1"/>
  <c r="AU45" i="1"/>
  <c r="AZ45" i="1" s="1"/>
  <c r="AU25" i="1"/>
  <c r="AZ25" i="1" s="1"/>
  <c r="AZ13" i="1"/>
  <c r="AU24" i="1"/>
  <c r="AU15" i="1"/>
  <c r="AZ29" i="1"/>
  <c r="AZ37" i="1"/>
  <c r="AU19" i="1"/>
  <c r="AU12" i="1"/>
  <c r="AZ12" i="1" s="1"/>
  <c r="AU7" i="1"/>
  <c r="AU30" i="1"/>
  <c r="AU49" i="1"/>
  <c r="AU52" i="1"/>
  <c r="AU59" i="1"/>
  <c r="AZ17" i="1"/>
  <c r="AZ20" i="1"/>
  <c r="AZ28" i="1"/>
  <c r="AU40" i="1"/>
  <c r="AU56" i="1"/>
  <c r="AZ50" i="1"/>
  <c r="AZ42" i="1"/>
  <c r="AZ54" i="1"/>
  <c r="AU18" i="1"/>
  <c r="AZ27" i="1"/>
  <c r="AU47" i="1"/>
  <c r="AZ21" i="1"/>
  <c r="AU14" i="1"/>
  <c r="AU10" i="1"/>
  <c r="AZ31" i="1"/>
  <c r="AU44" i="1"/>
  <c r="AU60" i="1"/>
  <c r="AU51" i="1"/>
  <c r="AU22" i="1"/>
  <c r="AU43" i="1"/>
  <c r="AU55" i="1"/>
  <c r="AU9" i="1"/>
  <c r="AZ23" i="1"/>
  <c r="AU6" i="1"/>
  <c r="AZ8" i="1"/>
  <c r="AZ39" i="1"/>
  <c r="AU33" i="1"/>
  <c r="AU5" i="1"/>
  <c r="AU26" i="1"/>
  <c r="AU35" i="1"/>
  <c r="AU48" i="1"/>
  <c r="AZ46" i="1"/>
  <c r="AZ16" i="1"/>
  <c r="AZ58" i="1"/>
  <c r="AZ4" i="1"/>
  <c r="AZ15" i="1" l="1"/>
  <c r="AZ49" i="1"/>
  <c r="AZ7" i="1"/>
  <c r="AZ19" i="1"/>
  <c r="AZ30" i="1"/>
  <c r="AZ24" i="1"/>
  <c r="AZ59" i="1"/>
  <c r="AZ35" i="1"/>
  <c r="AZ6" i="1"/>
  <c r="AZ44" i="1"/>
  <c r="AZ10" i="1"/>
  <c r="AZ40" i="1"/>
  <c r="AZ55" i="1"/>
  <c r="AZ5" i="1"/>
  <c r="AZ9" i="1"/>
  <c r="AZ43" i="1"/>
  <c r="AZ51" i="1"/>
  <c r="AZ47" i="1"/>
  <c r="AZ48" i="1"/>
  <c r="AZ26" i="1"/>
  <c r="AZ33" i="1"/>
  <c r="AZ22" i="1"/>
  <c r="AZ60" i="1"/>
  <c r="AZ14" i="1"/>
  <c r="AZ18" i="1"/>
  <c r="AZ56" i="1"/>
  <c r="AZ52" i="1"/>
  <c r="B39" i="4" l="1"/>
  <c r="B38" i="4"/>
  <c r="B37" i="4"/>
  <c r="B36" i="4"/>
  <c r="B35" i="4"/>
  <c r="B34" i="4"/>
  <c r="E27" i="4"/>
  <c r="E26" i="4"/>
  <c r="E25" i="4"/>
  <c r="E24" i="4"/>
  <c r="E23" i="4"/>
  <c r="E22" i="4"/>
  <c r="S25" i="1" l="1"/>
  <c r="AC25" i="1" s="1"/>
  <c r="AV25" i="1" s="1"/>
  <c r="AX25" i="1" s="1"/>
  <c r="T12" i="1"/>
  <c r="U12" i="1" s="1"/>
  <c r="AF12" i="1" s="1"/>
  <c r="BA12" i="1" s="1"/>
  <c r="BC12" i="1" s="1"/>
  <c r="R12" i="1"/>
  <c r="S12" i="1" s="1"/>
  <c r="AC12" i="1" s="1"/>
  <c r="AV12" i="1" s="1"/>
  <c r="AX12" i="1" s="1"/>
  <c r="W12" i="1"/>
  <c r="AI12" i="1" s="1"/>
  <c r="Q12" i="1"/>
  <c r="AQ12" i="1" s="1"/>
  <c r="AS12" i="1" s="1"/>
  <c r="T28" i="1"/>
  <c r="R28" i="1"/>
  <c r="U25" i="1"/>
  <c r="AF25" i="1" s="1"/>
  <c r="BA25" i="1" s="1"/>
  <c r="BC25" i="1" s="1"/>
  <c r="W16" i="1" l="1"/>
  <c r="AI16" i="1" s="1"/>
  <c r="U16" i="1"/>
  <c r="AF16" i="1" s="1"/>
  <c r="BA16" i="1" s="1"/>
  <c r="BC16" i="1" s="1"/>
  <c r="S16" i="1"/>
  <c r="AC16" i="1" s="1"/>
  <c r="AV16" i="1" s="1"/>
  <c r="AX16" i="1" s="1"/>
  <c r="Q16" i="1"/>
  <c r="Z16" i="1" s="1"/>
  <c r="AQ16" i="1" s="1"/>
  <c r="AS16" i="1" s="1"/>
  <c r="W47" i="1" l="1"/>
  <c r="AI47" i="1" s="1"/>
  <c r="U47" i="1"/>
  <c r="AF47" i="1" s="1"/>
  <c r="BA47" i="1" s="1"/>
  <c r="BC47" i="1" s="1"/>
  <c r="S47" i="1"/>
  <c r="AC47" i="1" s="1"/>
  <c r="AV47" i="1" s="1"/>
  <c r="AX47" i="1" s="1"/>
  <c r="Q47" i="1"/>
  <c r="Z47" i="1" s="1"/>
  <c r="AQ47" i="1" s="1"/>
  <c r="AS47" i="1" s="1"/>
  <c r="W46" i="1"/>
  <c r="AI46" i="1" s="1"/>
  <c r="U46" i="1"/>
  <c r="AF46" i="1" s="1"/>
  <c r="BA46" i="1" s="1"/>
  <c r="BC46" i="1" s="1"/>
  <c r="S46" i="1"/>
  <c r="AC46" i="1" s="1"/>
  <c r="AV46" i="1" s="1"/>
  <c r="AX46" i="1" s="1"/>
  <c r="Q46" i="1"/>
  <c r="Z46" i="1" s="1"/>
  <c r="AQ46" i="1" s="1"/>
  <c r="AS46" i="1" s="1"/>
  <c r="U37" i="1"/>
  <c r="AF37" i="1" s="1"/>
  <c r="BA37" i="1" s="1"/>
  <c r="BC37" i="1" s="1"/>
  <c r="W60" i="1" l="1"/>
  <c r="AI60" i="1" s="1"/>
  <c r="U60" i="1"/>
  <c r="AF60" i="1" s="1"/>
  <c r="BA60" i="1" s="1"/>
  <c r="BC60" i="1" s="1"/>
  <c r="S60" i="1"/>
  <c r="AC60" i="1" s="1"/>
  <c r="Q60" i="1"/>
  <c r="Z60" i="1" s="1"/>
  <c r="W59" i="1"/>
  <c r="AI59" i="1" s="1"/>
  <c r="U59" i="1"/>
  <c r="AF59" i="1" s="1"/>
  <c r="BA59" i="1" s="1"/>
  <c r="BC59" i="1" s="1"/>
  <c r="S59" i="1"/>
  <c r="AC59" i="1" s="1"/>
  <c r="Q59" i="1"/>
  <c r="Z59" i="1" s="1"/>
  <c r="W58" i="1"/>
  <c r="AI58" i="1" s="1"/>
  <c r="U58" i="1"/>
  <c r="AF58" i="1" s="1"/>
  <c r="BA58" i="1" s="1"/>
  <c r="BC58" i="1" s="1"/>
  <c r="S58" i="1"/>
  <c r="AC58" i="1" s="1"/>
  <c r="Q58" i="1"/>
  <c r="Z58" i="1" s="1"/>
  <c r="W57" i="1"/>
  <c r="AI57" i="1" s="1"/>
  <c r="U57" i="1"/>
  <c r="AF57" i="1" s="1"/>
  <c r="BA57" i="1" s="1"/>
  <c r="BC57" i="1" s="1"/>
  <c r="S57" i="1"/>
  <c r="AC57" i="1" s="1"/>
  <c r="Q57" i="1"/>
  <c r="Z57" i="1" s="1"/>
  <c r="W56" i="1"/>
  <c r="AI56" i="1" s="1"/>
  <c r="U56" i="1"/>
  <c r="AF56" i="1" s="1"/>
  <c r="BA56" i="1" s="1"/>
  <c r="BC56" i="1" s="1"/>
  <c r="S56" i="1"/>
  <c r="AC56" i="1" s="1"/>
  <c r="Q56" i="1"/>
  <c r="Z56" i="1" s="1"/>
  <c r="AV56" i="1" l="1"/>
  <c r="AX56" i="1" s="1"/>
  <c r="C141" i="4"/>
  <c r="AV57" i="1"/>
  <c r="AX57" i="1" s="1"/>
  <c r="C142" i="4"/>
  <c r="AV58" i="1"/>
  <c r="AX58" i="1" s="1"/>
  <c r="C143" i="4"/>
  <c r="AV59" i="1"/>
  <c r="AX59" i="1" s="1"/>
  <c r="C144" i="4"/>
  <c r="AV60" i="1"/>
  <c r="AX60" i="1" s="1"/>
  <c r="C145" i="4"/>
  <c r="AQ59" i="1"/>
  <c r="AS59" i="1" s="1"/>
  <c r="AQ60" i="1"/>
  <c r="AS60" i="1" s="1"/>
  <c r="AQ56" i="1"/>
  <c r="AS56" i="1" s="1"/>
  <c r="AQ57" i="1"/>
  <c r="AS57" i="1" s="1"/>
  <c r="AQ58" i="1"/>
  <c r="AS58" i="1" s="1"/>
  <c r="W11" i="1"/>
  <c r="AI11" i="1" s="1"/>
  <c r="N8" i="9" s="1"/>
  <c r="U11" i="1"/>
  <c r="AF11" i="1" s="1"/>
  <c r="M8" i="9" s="1"/>
  <c r="S11" i="1"/>
  <c r="AC11" i="1" s="1"/>
  <c r="Q11" i="1"/>
  <c r="Z11" i="1" s="1"/>
  <c r="K8" i="9" s="1"/>
  <c r="W10" i="1"/>
  <c r="AI10" i="1" s="1"/>
  <c r="U10" i="1"/>
  <c r="AF10" i="1" s="1"/>
  <c r="BA10" i="1" s="1"/>
  <c r="BC10" i="1" s="1"/>
  <c r="S10" i="1"/>
  <c r="AC10" i="1" s="1"/>
  <c r="AV10" i="1" s="1"/>
  <c r="AX10" i="1" s="1"/>
  <c r="Q10" i="1"/>
  <c r="Z10" i="1" s="1"/>
  <c r="AQ10" i="1" s="1"/>
  <c r="AS10" i="1" s="1"/>
  <c r="W6" i="1"/>
  <c r="AI6" i="1" s="1"/>
  <c r="N5" i="9" s="1"/>
  <c r="U6" i="1"/>
  <c r="AF6" i="1" s="1"/>
  <c r="M5" i="9" s="1"/>
  <c r="S6" i="1"/>
  <c r="AC6" i="1" s="1"/>
  <c r="L5" i="9" s="1"/>
  <c r="Q6" i="1"/>
  <c r="Z6" i="1" s="1"/>
  <c r="K5" i="9" s="1"/>
  <c r="W5" i="1"/>
  <c r="AI5" i="1" s="1"/>
  <c r="U5" i="1"/>
  <c r="AF5" i="1" s="1"/>
  <c r="BA5" i="1" s="1"/>
  <c r="BC5" i="1" s="1"/>
  <c r="S5" i="1"/>
  <c r="AC5" i="1" s="1"/>
  <c r="AV5" i="1" s="1"/>
  <c r="AX5" i="1" s="1"/>
  <c r="Q5" i="1"/>
  <c r="Z5" i="1" s="1"/>
  <c r="AQ5" i="1" s="1"/>
  <c r="AS5" i="1" s="1"/>
  <c r="W25" i="1"/>
  <c r="AI25" i="1" s="1"/>
  <c r="W51" i="1"/>
  <c r="AI51" i="1" s="1"/>
  <c r="U51" i="1"/>
  <c r="AF51" i="1" s="1"/>
  <c r="BA51" i="1" s="1"/>
  <c r="BC51" i="1" s="1"/>
  <c r="S51" i="1"/>
  <c r="AC51" i="1" s="1"/>
  <c r="AV51" i="1" s="1"/>
  <c r="AX51" i="1" s="1"/>
  <c r="Q51" i="1"/>
  <c r="Z51" i="1" s="1"/>
  <c r="AQ51" i="1" s="1"/>
  <c r="AS51" i="1" s="1"/>
  <c r="W50" i="1"/>
  <c r="AI50" i="1" s="1"/>
  <c r="U50" i="1"/>
  <c r="AF50" i="1" s="1"/>
  <c r="BA50" i="1" s="1"/>
  <c r="BC50" i="1" s="1"/>
  <c r="S50" i="1"/>
  <c r="AC50" i="1" s="1"/>
  <c r="AV50" i="1" s="1"/>
  <c r="AX50" i="1" s="1"/>
  <c r="Q50" i="1"/>
  <c r="Z50" i="1" s="1"/>
  <c r="AQ50" i="1" s="1"/>
  <c r="AS50" i="1" s="1"/>
  <c r="W49" i="1"/>
  <c r="AI49" i="1" s="1"/>
  <c r="U49" i="1"/>
  <c r="AF49" i="1" s="1"/>
  <c r="S49" i="1"/>
  <c r="AC49" i="1" s="1"/>
  <c r="Q49" i="1"/>
  <c r="Z49" i="1" s="1"/>
  <c r="W48" i="1"/>
  <c r="AI48" i="1" s="1"/>
  <c r="U48" i="1"/>
  <c r="AF48" i="1" s="1"/>
  <c r="BA48" i="1" s="1"/>
  <c r="BC48" i="1" s="1"/>
  <c r="S48" i="1"/>
  <c r="AC48" i="1" s="1"/>
  <c r="AV48" i="1" s="1"/>
  <c r="AX48" i="1" s="1"/>
  <c r="Q48" i="1"/>
  <c r="Z48" i="1" s="1"/>
  <c r="AQ48" i="1" s="1"/>
  <c r="AS48" i="1" s="1"/>
  <c r="W45" i="1"/>
  <c r="AI45" i="1" s="1"/>
  <c r="U45" i="1"/>
  <c r="AF45" i="1" s="1"/>
  <c r="S45" i="1"/>
  <c r="AC45" i="1" s="1"/>
  <c r="Q45" i="1"/>
  <c r="Z45" i="1" s="1"/>
  <c r="W44" i="1"/>
  <c r="AI44" i="1" s="1"/>
  <c r="U44" i="1"/>
  <c r="AF44" i="1" s="1"/>
  <c r="M20" i="9" s="1"/>
  <c r="S44" i="1"/>
  <c r="AC44" i="1" s="1"/>
  <c r="L20" i="9" s="1"/>
  <c r="Q44" i="1"/>
  <c r="Z44" i="1" s="1"/>
  <c r="W43" i="1"/>
  <c r="AI43" i="1" s="1"/>
  <c r="U43" i="1"/>
  <c r="AF43" i="1" s="1"/>
  <c r="BA43" i="1" s="1"/>
  <c r="BC43" i="1" s="1"/>
  <c r="S43" i="1"/>
  <c r="AC43" i="1" s="1"/>
  <c r="AV43" i="1" s="1"/>
  <c r="AX43" i="1" s="1"/>
  <c r="Q43" i="1"/>
  <c r="Z43" i="1" s="1"/>
  <c r="AQ43" i="1" s="1"/>
  <c r="AS43" i="1" s="1"/>
  <c r="W42" i="1"/>
  <c r="AI42" i="1" s="1"/>
  <c r="U42" i="1"/>
  <c r="AF42" i="1" s="1"/>
  <c r="BA42" i="1" s="1"/>
  <c r="BC42" i="1" s="1"/>
  <c r="S42" i="1"/>
  <c r="AC42" i="1" s="1"/>
  <c r="AV42" i="1" s="1"/>
  <c r="AX42" i="1" s="1"/>
  <c r="Q42" i="1"/>
  <c r="Z42" i="1" s="1"/>
  <c r="AQ42" i="1" s="1"/>
  <c r="AS42" i="1" s="1"/>
  <c r="W41" i="1"/>
  <c r="AI41" i="1" s="1"/>
  <c r="U41" i="1"/>
  <c r="AF41" i="1" s="1"/>
  <c r="BA41" i="1" s="1"/>
  <c r="BC41" i="1" s="1"/>
  <c r="S41" i="1"/>
  <c r="AC41" i="1" s="1"/>
  <c r="AV41" i="1" s="1"/>
  <c r="AX41" i="1" s="1"/>
  <c r="Q41" i="1"/>
  <c r="Z41" i="1" s="1"/>
  <c r="AQ41" i="1" s="1"/>
  <c r="AS41" i="1" s="1"/>
  <c r="W40" i="1"/>
  <c r="AI40" i="1" s="1"/>
  <c r="U40" i="1"/>
  <c r="AF40" i="1" s="1"/>
  <c r="BA40" i="1" s="1"/>
  <c r="BC40" i="1" s="1"/>
  <c r="S40" i="1"/>
  <c r="AC40" i="1" s="1"/>
  <c r="AV40" i="1" s="1"/>
  <c r="AX40" i="1" s="1"/>
  <c r="Q40" i="1"/>
  <c r="Z40" i="1" s="1"/>
  <c r="AQ40" i="1" s="1"/>
  <c r="AS40" i="1" s="1"/>
  <c r="W39" i="1"/>
  <c r="AI39" i="1" s="1"/>
  <c r="U39" i="1"/>
  <c r="AF39" i="1" s="1"/>
  <c r="S39" i="1"/>
  <c r="AC39" i="1" s="1"/>
  <c r="Q39" i="1"/>
  <c r="Z39" i="1" s="1"/>
  <c r="W38" i="1"/>
  <c r="AI38" i="1" s="1"/>
  <c r="U38" i="1"/>
  <c r="AF38" i="1" s="1"/>
  <c r="BA38" i="1" s="1"/>
  <c r="BC38" i="1" s="1"/>
  <c r="S38" i="1"/>
  <c r="AC38" i="1" s="1"/>
  <c r="AV38" i="1" s="1"/>
  <c r="AX38" i="1" s="1"/>
  <c r="Q38" i="1"/>
  <c r="Z38" i="1" s="1"/>
  <c r="AQ38" i="1" s="1"/>
  <c r="AS38" i="1" s="1"/>
  <c r="W37" i="1"/>
  <c r="AI37" i="1" s="1"/>
  <c r="S37" i="1"/>
  <c r="AC37" i="1" s="1"/>
  <c r="AV37" i="1" s="1"/>
  <c r="AX37" i="1" s="1"/>
  <c r="Q37" i="1"/>
  <c r="Z37" i="1" s="1"/>
  <c r="AQ37" i="1" s="1"/>
  <c r="AS37" i="1" s="1"/>
  <c r="W32" i="1"/>
  <c r="AI32" i="1" s="1"/>
  <c r="U32" i="1"/>
  <c r="AF32" i="1" s="1"/>
  <c r="BA32" i="1" s="1"/>
  <c r="BC32" i="1" s="1"/>
  <c r="S32" i="1"/>
  <c r="AC32" i="1" s="1"/>
  <c r="AV32" i="1" s="1"/>
  <c r="AX32" i="1" s="1"/>
  <c r="Q32" i="1"/>
  <c r="Z32" i="1" s="1"/>
  <c r="W30" i="1"/>
  <c r="AI30" i="1" s="1"/>
  <c r="U30" i="1"/>
  <c r="AF30" i="1" s="1"/>
  <c r="S30" i="1"/>
  <c r="AC30" i="1" s="1"/>
  <c r="Q30" i="1"/>
  <c r="Z30" i="1" s="1"/>
  <c r="W55" i="1"/>
  <c r="AI55" i="1" s="1"/>
  <c r="U55" i="1"/>
  <c r="AF55" i="1" s="1"/>
  <c r="BA55" i="1" s="1"/>
  <c r="BC55" i="1" s="1"/>
  <c r="S55" i="1"/>
  <c r="AC55" i="1" s="1"/>
  <c r="Q55" i="1"/>
  <c r="Z55" i="1" s="1"/>
  <c r="W54" i="1"/>
  <c r="AI54" i="1" s="1"/>
  <c r="U54" i="1"/>
  <c r="AF54" i="1" s="1"/>
  <c r="BA54" i="1" s="1"/>
  <c r="BC54" i="1" s="1"/>
  <c r="S54" i="1"/>
  <c r="AC54" i="1" s="1"/>
  <c r="Q54" i="1"/>
  <c r="Z54" i="1" s="1"/>
  <c r="W53" i="1"/>
  <c r="AI53" i="1" s="1"/>
  <c r="U53" i="1"/>
  <c r="AF53" i="1" s="1"/>
  <c r="BA53" i="1" s="1"/>
  <c r="BC53" i="1" s="1"/>
  <c r="S53" i="1"/>
  <c r="AC53" i="1" s="1"/>
  <c r="Q53" i="1"/>
  <c r="AQ53" i="1" s="1"/>
  <c r="AS53" i="1" s="1"/>
  <c r="W52" i="1"/>
  <c r="AI52" i="1" s="1"/>
  <c r="U52" i="1"/>
  <c r="AF52" i="1" s="1"/>
  <c r="S52" i="1"/>
  <c r="AC52" i="1" s="1"/>
  <c r="Q52" i="1"/>
  <c r="Z52" i="1" s="1"/>
  <c r="W36" i="1"/>
  <c r="AI36" i="1" s="1"/>
  <c r="U36" i="1"/>
  <c r="AF36" i="1" s="1"/>
  <c r="S36" i="1"/>
  <c r="AC36" i="1" s="1"/>
  <c r="Q36" i="1"/>
  <c r="Z36" i="1" s="1"/>
  <c r="W29" i="1"/>
  <c r="AI29" i="1" s="1"/>
  <c r="U29" i="1"/>
  <c r="AF29" i="1" s="1"/>
  <c r="BA29" i="1" s="1"/>
  <c r="BC29" i="1" s="1"/>
  <c r="S29" i="1"/>
  <c r="AC29" i="1" s="1"/>
  <c r="AV29" i="1" s="1"/>
  <c r="AX29" i="1" s="1"/>
  <c r="Q29" i="1"/>
  <c r="AQ29" i="1" s="1"/>
  <c r="AS29" i="1" s="1"/>
  <c r="W28" i="1"/>
  <c r="AI28" i="1" s="1"/>
  <c r="U28" i="1"/>
  <c r="AF28" i="1" s="1"/>
  <c r="BA28" i="1" s="1"/>
  <c r="BC28" i="1" s="1"/>
  <c r="S28" i="1"/>
  <c r="AC28" i="1" s="1"/>
  <c r="AV28" i="1" s="1"/>
  <c r="AX28" i="1" s="1"/>
  <c r="Q28" i="1"/>
  <c r="AQ28" i="1" s="1"/>
  <c r="AS28" i="1" s="1"/>
  <c r="W27" i="1"/>
  <c r="AI27" i="1" s="1"/>
  <c r="U27" i="1"/>
  <c r="AF27" i="1" s="1"/>
  <c r="BA27" i="1" s="1"/>
  <c r="BC27" i="1" s="1"/>
  <c r="S27" i="1"/>
  <c r="AV27" i="1" s="1"/>
  <c r="AX27" i="1" s="1"/>
  <c r="Q27" i="1"/>
  <c r="AQ27" i="1" s="1"/>
  <c r="AS27" i="1" s="1"/>
  <c r="W26" i="1"/>
  <c r="AI26" i="1" s="1"/>
  <c r="U26" i="1"/>
  <c r="AF26" i="1" s="1"/>
  <c r="M14" i="9" s="1"/>
  <c r="S26" i="1"/>
  <c r="AC26" i="1" s="1"/>
  <c r="L14" i="9" s="1"/>
  <c r="Q26" i="1"/>
  <c r="AQ26" i="1" s="1"/>
  <c r="AS26" i="1" s="1"/>
  <c r="W35" i="1"/>
  <c r="AI35" i="1" s="1"/>
  <c r="U35" i="1"/>
  <c r="AF35" i="1" s="1"/>
  <c r="BA35" i="1" s="1"/>
  <c r="BC35" i="1" s="1"/>
  <c r="S35" i="1"/>
  <c r="AC35" i="1" s="1"/>
  <c r="AV35" i="1" s="1"/>
  <c r="AX35" i="1" s="1"/>
  <c r="Q35" i="1"/>
  <c r="Z35" i="1" s="1"/>
  <c r="AQ35" i="1" s="1"/>
  <c r="AS35" i="1" s="1"/>
  <c r="W34" i="1"/>
  <c r="AI34" i="1" s="1"/>
  <c r="U34" i="1"/>
  <c r="AF34" i="1" s="1"/>
  <c r="M17" i="9" s="1"/>
  <c r="S34" i="1"/>
  <c r="AC34" i="1" s="1"/>
  <c r="L17" i="9" s="1"/>
  <c r="Q34" i="1"/>
  <c r="Z34" i="1" s="1"/>
  <c r="W33" i="1"/>
  <c r="AI33" i="1" s="1"/>
  <c r="U33" i="1"/>
  <c r="AF33" i="1" s="1"/>
  <c r="M16" i="9" s="1"/>
  <c r="S33" i="1"/>
  <c r="AC33" i="1" s="1"/>
  <c r="L16" i="9" s="1"/>
  <c r="Q33" i="1"/>
  <c r="Z33" i="1" s="1"/>
  <c r="K16" i="9" s="1"/>
  <c r="W31" i="1"/>
  <c r="AI31" i="1" s="1"/>
  <c r="U31" i="1"/>
  <c r="AF31" i="1" s="1"/>
  <c r="BA31" i="1" s="1"/>
  <c r="BC31" i="1" s="1"/>
  <c r="S31" i="1"/>
  <c r="AC31" i="1" s="1"/>
  <c r="AV31" i="1" s="1"/>
  <c r="AX31" i="1" s="1"/>
  <c r="Q31" i="1"/>
  <c r="AQ31" i="1" s="1"/>
  <c r="AS31" i="1" s="1"/>
  <c r="W24" i="1"/>
  <c r="AI24" i="1" s="1"/>
  <c r="U24" i="1"/>
  <c r="AF24" i="1" s="1"/>
  <c r="BA24" i="1" s="1"/>
  <c r="BC24" i="1" s="1"/>
  <c r="S24" i="1"/>
  <c r="AC24" i="1" s="1"/>
  <c r="Q24" i="1"/>
  <c r="Z24" i="1" s="1"/>
  <c r="W23" i="1"/>
  <c r="AI23" i="1" s="1"/>
  <c r="U23" i="1"/>
  <c r="AF23" i="1" s="1"/>
  <c r="S23" i="1"/>
  <c r="Q23" i="1"/>
  <c r="W22" i="1"/>
  <c r="AI22" i="1" s="1"/>
  <c r="U22" i="1"/>
  <c r="BA22" i="1" s="1"/>
  <c r="BC22" i="1" s="1"/>
  <c r="S22" i="1"/>
  <c r="AV22" i="1" s="1"/>
  <c r="AX22" i="1" s="1"/>
  <c r="Q22" i="1"/>
  <c r="AS22" i="1" s="1"/>
  <c r="W20" i="1"/>
  <c r="AI20" i="1" s="1"/>
  <c r="U20" i="1"/>
  <c r="AF20" i="1" s="1"/>
  <c r="BA20" i="1" s="1"/>
  <c r="BC20" i="1" s="1"/>
  <c r="S20" i="1"/>
  <c r="AC20" i="1" s="1"/>
  <c r="AV20" i="1" s="1"/>
  <c r="AX20" i="1" s="1"/>
  <c r="Q20" i="1"/>
  <c r="Z20" i="1" s="1"/>
  <c r="W21" i="1"/>
  <c r="AI21" i="1" s="1"/>
  <c r="U21" i="1"/>
  <c r="AF21" i="1" s="1"/>
  <c r="BA21" i="1" s="1"/>
  <c r="BC21" i="1" s="1"/>
  <c r="S21" i="1"/>
  <c r="AC21" i="1" s="1"/>
  <c r="AV21" i="1" s="1"/>
  <c r="AX21" i="1" s="1"/>
  <c r="Q21" i="1"/>
  <c r="Z21" i="1" s="1"/>
  <c r="AQ21" i="1" s="1"/>
  <c r="AS21" i="1" s="1"/>
  <c r="W19" i="1"/>
  <c r="AI19" i="1" s="1"/>
  <c r="U19" i="1"/>
  <c r="AF19" i="1" s="1"/>
  <c r="S19" i="1"/>
  <c r="AC19" i="1" s="1"/>
  <c r="Q19" i="1"/>
  <c r="Z19" i="1" s="1"/>
  <c r="W17" i="1"/>
  <c r="AI17" i="1" s="1"/>
  <c r="U17" i="1"/>
  <c r="BA17" i="1" s="1"/>
  <c r="BC17" i="1" s="1"/>
  <c r="S17" i="1"/>
  <c r="AV17" i="1" s="1"/>
  <c r="AX17" i="1" s="1"/>
  <c r="Q17" i="1"/>
  <c r="AS17" i="1" s="1"/>
  <c r="W18" i="1"/>
  <c r="AI18" i="1" s="1"/>
  <c r="U18" i="1"/>
  <c r="AF18" i="1" s="1"/>
  <c r="M11" i="9" s="1"/>
  <c r="S18" i="1"/>
  <c r="AC18" i="1" s="1"/>
  <c r="L11" i="9" s="1"/>
  <c r="Q18" i="1"/>
  <c r="Z18" i="1" s="1"/>
  <c r="K11" i="9" s="1"/>
  <c r="W15" i="1"/>
  <c r="AI15" i="1" s="1"/>
  <c r="U15" i="1"/>
  <c r="AF15" i="1" s="1"/>
  <c r="S15" i="1"/>
  <c r="AC15" i="1" s="1"/>
  <c r="Q15" i="1"/>
  <c r="Z15" i="1" s="1"/>
  <c r="W14" i="1"/>
  <c r="AI14" i="1" s="1"/>
  <c r="U14" i="1"/>
  <c r="AF14" i="1" s="1"/>
  <c r="BA14" i="1" s="1"/>
  <c r="BC14" i="1" s="1"/>
  <c r="S14" i="1"/>
  <c r="AC14" i="1" s="1"/>
  <c r="Q14" i="1"/>
  <c r="Z14" i="1" s="1"/>
  <c r="C9" i="9" s="1"/>
  <c r="K9" i="9" s="1"/>
  <c r="W13" i="1"/>
  <c r="AI13" i="1" s="1"/>
  <c r="U13" i="1"/>
  <c r="AF13" i="1" s="1"/>
  <c r="S13" i="1"/>
  <c r="AC13" i="1" s="1"/>
  <c r="Q13" i="1"/>
  <c r="W9" i="1"/>
  <c r="AI9" i="1" s="1"/>
  <c r="N7" i="9" s="1"/>
  <c r="U9" i="1"/>
  <c r="AF9" i="1" s="1"/>
  <c r="M7" i="9" s="1"/>
  <c r="S9" i="1"/>
  <c r="AC9" i="1" s="1"/>
  <c r="L7" i="9" s="1"/>
  <c r="Q9" i="1"/>
  <c r="Z9" i="1" s="1"/>
  <c r="K7" i="9" s="1"/>
  <c r="W8" i="1"/>
  <c r="AI8" i="1" s="1"/>
  <c r="U8" i="1"/>
  <c r="AF8" i="1" s="1"/>
  <c r="BA8" i="1" s="1"/>
  <c r="BC8" i="1" s="1"/>
  <c r="S8" i="1"/>
  <c r="AC8" i="1" s="1"/>
  <c r="AV8" i="1" s="1"/>
  <c r="AX8" i="1" s="1"/>
  <c r="Q8" i="1"/>
  <c r="Z8" i="1" s="1"/>
  <c r="AQ8" i="1" s="1"/>
  <c r="AS8" i="1" s="1"/>
  <c r="W7" i="1"/>
  <c r="AI7" i="1" s="1"/>
  <c r="U7" i="1"/>
  <c r="AF7" i="1" s="1"/>
  <c r="S7" i="1"/>
  <c r="AC7" i="1" s="1"/>
  <c r="L6" i="9" s="1"/>
  <c r="Q7" i="1"/>
  <c r="Z7" i="1" s="1"/>
  <c r="W4" i="1"/>
  <c r="AI4" i="1" s="1"/>
  <c r="U4" i="1"/>
  <c r="AF4" i="1" s="1"/>
  <c r="S4" i="1"/>
  <c r="AC4" i="1" s="1"/>
  <c r="Q4" i="1"/>
  <c r="Z4" i="1" s="1"/>
  <c r="M6" i="9" l="1"/>
  <c r="M12" i="9"/>
  <c r="N6" i="9"/>
  <c r="N12" i="9"/>
  <c r="N17" i="9"/>
  <c r="N14" i="9"/>
  <c r="K19" i="9"/>
  <c r="K21" i="9"/>
  <c r="K15" i="9"/>
  <c r="L19" i="9"/>
  <c r="L21" i="9"/>
  <c r="M19" i="9"/>
  <c r="F9" i="9"/>
  <c r="N9" i="9" s="1"/>
  <c r="F23" i="9"/>
  <c r="N23" i="9" s="1"/>
  <c r="M22" i="9"/>
  <c r="K6" i="9"/>
  <c r="K12" i="9"/>
  <c r="K17" i="9"/>
  <c r="K22" i="9"/>
  <c r="M21" i="9"/>
  <c r="E9" i="9"/>
  <c r="M9" i="9" s="1"/>
  <c r="E23" i="9"/>
  <c r="M23" i="9" s="1"/>
  <c r="N19" i="9"/>
  <c r="N22" i="9"/>
  <c r="N11" i="9"/>
  <c r="N16" i="8"/>
  <c r="N16" i="9"/>
  <c r="N18" i="9"/>
  <c r="F18" i="9"/>
  <c r="N15" i="9"/>
  <c r="K10" i="9"/>
  <c r="C10" i="9"/>
  <c r="K13" i="9"/>
  <c r="C13" i="9"/>
  <c r="K18" i="9"/>
  <c r="C18" i="9"/>
  <c r="C23" i="8"/>
  <c r="K23" i="8" s="1"/>
  <c r="C23" i="9"/>
  <c r="K23" i="9" s="1"/>
  <c r="L22" i="8"/>
  <c r="L22" i="9"/>
  <c r="N13" i="9"/>
  <c r="F13" i="9"/>
  <c r="AQ44" i="1"/>
  <c r="K20" i="9"/>
  <c r="K4" i="9"/>
  <c r="C4" i="9"/>
  <c r="AV4" i="1"/>
  <c r="AX4" i="1" s="1"/>
  <c r="L4" i="9"/>
  <c r="D4" i="9"/>
  <c r="L9" i="8"/>
  <c r="D9" i="9"/>
  <c r="L9" i="9"/>
  <c r="L10" i="8"/>
  <c r="L10" i="9"/>
  <c r="D10" i="9"/>
  <c r="L12" i="8"/>
  <c r="L12" i="9"/>
  <c r="L13" i="9"/>
  <c r="D13" i="9"/>
  <c r="L18" i="9"/>
  <c r="D18" i="9"/>
  <c r="L23" i="8"/>
  <c r="D23" i="9"/>
  <c r="L23" i="9"/>
  <c r="L15" i="9"/>
  <c r="L8" i="8"/>
  <c r="L8" i="9"/>
  <c r="N4" i="9"/>
  <c r="F4" i="9"/>
  <c r="N10" i="9"/>
  <c r="F10" i="9"/>
  <c r="M4" i="9"/>
  <c r="E4" i="9"/>
  <c r="M10" i="9"/>
  <c r="E10" i="9"/>
  <c r="M13" i="9"/>
  <c r="E13" i="9"/>
  <c r="M18" i="9"/>
  <c r="E18" i="9"/>
  <c r="M15" i="9"/>
  <c r="N20" i="8"/>
  <c r="N20" i="9"/>
  <c r="N21" i="8"/>
  <c r="N21" i="9"/>
  <c r="K15" i="8"/>
  <c r="L6" i="8"/>
  <c r="F9" i="8"/>
  <c r="N9" i="8" s="1"/>
  <c r="N14" i="8"/>
  <c r="N4" i="8"/>
  <c r="F4" i="8"/>
  <c r="N11" i="8"/>
  <c r="N12" i="7"/>
  <c r="N12" i="8"/>
  <c r="N13" i="8"/>
  <c r="F13" i="8"/>
  <c r="N17" i="7"/>
  <c r="N17" i="8"/>
  <c r="K22" i="7"/>
  <c r="K22" i="8"/>
  <c r="K4" i="8"/>
  <c r="C4" i="8"/>
  <c r="K6" i="7"/>
  <c r="K6" i="8"/>
  <c r="K7" i="7"/>
  <c r="K7" i="8"/>
  <c r="C9" i="7"/>
  <c r="C35" i="4" s="1"/>
  <c r="C9" i="8"/>
  <c r="K9" i="8" s="1"/>
  <c r="K10" i="8"/>
  <c r="C10" i="8"/>
  <c r="K11" i="7"/>
  <c r="K11" i="8"/>
  <c r="K12" i="7"/>
  <c r="K12" i="8"/>
  <c r="AQ20" i="1"/>
  <c r="AS20" i="1" s="1"/>
  <c r="K13" i="8"/>
  <c r="C13" i="8"/>
  <c r="K16" i="7"/>
  <c r="K16" i="8"/>
  <c r="K17" i="7"/>
  <c r="K17" i="8"/>
  <c r="K18" i="8"/>
  <c r="C18" i="8"/>
  <c r="L19" i="7"/>
  <c r="L19" i="8"/>
  <c r="L20" i="7"/>
  <c r="L20" i="8"/>
  <c r="L21" i="7"/>
  <c r="L21" i="8"/>
  <c r="L22" i="7"/>
  <c r="K5" i="7"/>
  <c r="K5" i="8"/>
  <c r="K8" i="7"/>
  <c r="K8" i="8"/>
  <c r="N18" i="8"/>
  <c r="F18" i="8"/>
  <c r="K19" i="7"/>
  <c r="K19" i="8"/>
  <c r="K20" i="7"/>
  <c r="K20" i="8"/>
  <c r="N5" i="7"/>
  <c r="N5" i="8"/>
  <c r="D9" i="7"/>
  <c r="L9" i="7" s="1"/>
  <c r="D9" i="8"/>
  <c r="C73" i="4"/>
  <c r="D10" i="8"/>
  <c r="D36" i="4" s="1"/>
  <c r="L11" i="7"/>
  <c r="L11" i="8"/>
  <c r="L13" i="8"/>
  <c r="D13" i="8"/>
  <c r="D37" i="4" s="1"/>
  <c r="C5" i="10" s="1"/>
  <c r="L16" i="7"/>
  <c r="L16" i="8"/>
  <c r="L17" i="7"/>
  <c r="L17" i="8"/>
  <c r="L14" i="7"/>
  <c r="L14" i="8"/>
  <c r="L18" i="8"/>
  <c r="D18" i="8"/>
  <c r="D38" i="4" s="1"/>
  <c r="D23" i="7"/>
  <c r="L23" i="7" s="1"/>
  <c r="D23" i="8"/>
  <c r="C137" i="4"/>
  <c r="AV53" i="1"/>
  <c r="AX53" i="1" s="1"/>
  <c r="C138" i="4"/>
  <c r="AV54" i="1"/>
  <c r="AX54" i="1" s="1"/>
  <c r="C139" i="4"/>
  <c r="AV55" i="1"/>
  <c r="AX55" i="1" s="1"/>
  <c r="C140" i="4"/>
  <c r="L15" i="8"/>
  <c r="M19" i="7"/>
  <c r="M19" i="8"/>
  <c r="M20" i="7"/>
  <c r="M20" i="8"/>
  <c r="M21" i="7"/>
  <c r="M21" i="8"/>
  <c r="M22" i="7"/>
  <c r="M22" i="8"/>
  <c r="L5" i="7"/>
  <c r="L5" i="8"/>
  <c r="L8" i="7"/>
  <c r="N6" i="7"/>
  <c r="N6" i="8"/>
  <c r="N7" i="7"/>
  <c r="N7" i="8"/>
  <c r="N10" i="8"/>
  <c r="F10" i="8"/>
  <c r="F23" i="7"/>
  <c r="N23" i="7" s="1"/>
  <c r="F23" i="8"/>
  <c r="N23" i="8" s="1"/>
  <c r="N15" i="8"/>
  <c r="K21" i="7"/>
  <c r="K21" i="8"/>
  <c r="N8" i="7"/>
  <c r="N8" i="8"/>
  <c r="L4" i="8"/>
  <c r="D4" i="8"/>
  <c r="D34" i="4" s="1"/>
  <c r="L7" i="7"/>
  <c r="L7" i="8"/>
  <c r="AV14" i="1"/>
  <c r="AX14" i="1" s="1"/>
  <c r="C74" i="4"/>
  <c r="M4" i="8"/>
  <c r="E4" i="8"/>
  <c r="M6" i="7"/>
  <c r="M6" i="8"/>
  <c r="M7" i="7"/>
  <c r="M7" i="8"/>
  <c r="E9" i="7"/>
  <c r="M9" i="7" s="1"/>
  <c r="E9" i="8"/>
  <c r="M9" i="8" s="1"/>
  <c r="M10" i="8"/>
  <c r="E10" i="8"/>
  <c r="M11" i="7"/>
  <c r="M11" i="8"/>
  <c r="M12" i="7"/>
  <c r="M12" i="8"/>
  <c r="E13" i="8"/>
  <c r="M13" i="8"/>
  <c r="M16" i="7"/>
  <c r="M16" i="8"/>
  <c r="M17" i="7"/>
  <c r="M17" i="8"/>
  <c r="M14" i="7"/>
  <c r="M14" i="8"/>
  <c r="E18" i="8"/>
  <c r="M18" i="8"/>
  <c r="E23" i="7"/>
  <c r="M23" i="7" s="1"/>
  <c r="E23" i="8"/>
  <c r="M23" i="8" s="1"/>
  <c r="M15" i="8"/>
  <c r="N19" i="7"/>
  <c r="N19" i="8"/>
  <c r="N22" i="7"/>
  <c r="N22" i="8"/>
  <c r="M5" i="7"/>
  <c r="M5" i="8"/>
  <c r="M8" i="7"/>
  <c r="M8" i="8"/>
  <c r="N11" i="7"/>
  <c r="N21" i="7"/>
  <c r="L6" i="7"/>
  <c r="L10" i="5"/>
  <c r="C90" i="4" s="1"/>
  <c r="L10" i="7"/>
  <c r="D10" i="7"/>
  <c r="L18" i="7"/>
  <c r="D18" i="7"/>
  <c r="M13" i="7"/>
  <c r="E13" i="7"/>
  <c r="N16" i="5"/>
  <c r="N16" i="7"/>
  <c r="N14" i="5"/>
  <c r="N14" i="7"/>
  <c r="N18" i="7"/>
  <c r="F18" i="7"/>
  <c r="N15" i="7"/>
  <c r="L12" i="7"/>
  <c r="L13" i="7"/>
  <c r="D13" i="7"/>
  <c r="L15" i="7"/>
  <c r="M4" i="7"/>
  <c r="E4" i="7"/>
  <c r="M10" i="5"/>
  <c r="M10" i="7"/>
  <c r="E10" i="7"/>
  <c r="M18" i="7"/>
  <c r="E18" i="7"/>
  <c r="M15" i="7"/>
  <c r="N20" i="5"/>
  <c r="N20" i="7"/>
  <c r="N4" i="7"/>
  <c r="F4" i="7"/>
  <c r="F9" i="5"/>
  <c r="F35" i="4" s="1"/>
  <c r="F23" i="4" s="1"/>
  <c r="F9" i="7"/>
  <c r="N9" i="7" s="1"/>
  <c r="N10" i="7"/>
  <c r="F10" i="7"/>
  <c r="N13" i="7"/>
  <c r="F13" i="7"/>
  <c r="K4" i="5"/>
  <c r="K4" i="7"/>
  <c r="C4" i="7"/>
  <c r="C34" i="4" s="1"/>
  <c r="K10" i="5"/>
  <c r="K10" i="7"/>
  <c r="C10" i="7"/>
  <c r="C36" i="4" s="1"/>
  <c r="C13" i="7"/>
  <c r="C37" i="4" s="1"/>
  <c r="B5" i="10" s="1"/>
  <c r="K13" i="7"/>
  <c r="C18" i="7"/>
  <c r="C38" i="4" s="1"/>
  <c r="K18" i="7"/>
  <c r="C23" i="7"/>
  <c r="AQ30" i="1"/>
  <c r="AS30" i="1" s="1"/>
  <c r="K15" i="7"/>
  <c r="L4" i="7"/>
  <c r="D4" i="7"/>
  <c r="N12" i="5"/>
  <c r="F23" i="5"/>
  <c r="N23" i="5" s="1"/>
  <c r="N19" i="5"/>
  <c r="N21" i="5"/>
  <c r="N22" i="5"/>
  <c r="M13" i="5"/>
  <c r="M18" i="5"/>
  <c r="L18" i="5"/>
  <c r="C118" i="4" s="1"/>
  <c r="BA18" i="1"/>
  <c r="BC18" i="1" s="1"/>
  <c r="M11" i="5"/>
  <c r="BA30" i="1"/>
  <c r="BC30" i="1" s="1"/>
  <c r="M15" i="5"/>
  <c r="F13" i="5"/>
  <c r="F37" i="4" s="1"/>
  <c r="N13" i="5"/>
  <c r="F18" i="5"/>
  <c r="F38" i="4" s="1"/>
  <c r="F26" i="4" s="1"/>
  <c r="N18" i="5"/>
  <c r="N15" i="5"/>
  <c r="AQ19" i="1"/>
  <c r="AS19" i="1" s="1"/>
  <c r="K12" i="5"/>
  <c r="AQ24" i="1"/>
  <c r="AS24" i="1" s="1"/>
  <c r="K13" i="5"/>
  <c r="K18" i="5"/>
  <c r="AV39" i="1"/>
  <c r="AX39" i="1" s="1"/>
  <c r="L19" i="5"/>
  <c r="C119" i="4" s="1"/>
  <c r="AV44" i="1"/>
  <c r="AX44" i="1" s="1"/>
  <c r="L20" i="5"/>
  <c r="C120" i="4" s="1"/>
  <c r="AV45" i="1"/>
  <c r="AX45" i="1" s="1"/>
  <c r="L21" i="5"/>
  <c r="C121" i="4" s="1"/>
  <c r="AV49" i="1"/>
  <c r="AX49" i="1" s="1"/>
  <c r="L22" i="5"/>
  <c r="C122" i="4" s="1"/>
  <c r="BA19" i="1"/>
  <c r="BC19" i="1" s="1"/>
  <c r="M12" i="5"/>
  <c r="BA33" i="1"/>
  <c r="BC33" i="1" s="1"/>
  <c r="M16" i="5"/>
  <c r="BA34" i="1"/>
  <c r="BC34" i="1" s="1"/>
  <c r="M17" i="5"/>
  <c r="BA26" i="1"/>
  <c r="BC26" i="1" s="1"/>
  <c r="M14" i="5"/>
  <c r="F10" i="5"/>
  <c r="F36" i="4" s="1"/>
  <c r="F24" i="4" s="1"/>
  <c r="N10" i="5"/>
  <c r="N11" i="5"/>
  <c r="N17" i="5"/>
  <c r="AQ39" i="1"/>
  <c r="K19" i="5"/>
  <c r="AS44" i="1"/>
  <c r="K20" i="5"/>
  <c r="AQ45" i="1"/>
  <c r="AS45" i="1" s="1"/>
  <c r="K21" i="5"/>
  <c r="AQ49" i="1"/>
  <c r="AS49" i="1" s="1"/>
  <c r="K22" i="5"/>
  <c r="AQ14" i="1"/>
  <c r="AS14" i="1" s="1"/>
  <c r="AV18" i="1"/>
  <c r="AX18" i="1" s="1"/>
  <c r="L11" i="5"/>
  <c r="C91" i="4" s="1"/>
  <c r="AV19" i="1"/>
  <c r="AX19" i="1" s="1"/>
  <c r="L12" i="5"/>
  <c r="C92" i="4" s="1"/>
  <c r="AV24" i="1"/>
  <c r="AX24" i="1" s="1"/>
  <c r="L13" i="5"/>
  <c r="C101" i="4" s="1"/>
  <c r="AV33" i="1"/>
  <c r="AX33" i="1" s="1"/>
  <c r="L16" i="5"/>
  <c r="C104" i="4" s="1"/>
  <c r="AV34" i="1"/>
  <c r="AX34" i="1" s="1"/>
  <c r="L17" i="5"/>
  <c r="C105" i="4" s="1"/>
  <c r="AV26" i="1"/>
  <c r="AX26" i="1" s="1"/>
  <c r="L14" i="5"/>
  <c r="C102" i="4" s="1"/>
  <c r="AV30" i="1"/>
  <c r="AX30" i="1" s="1"/>
  <c r="L15" i="5"/>
  <c r="C103" i="4" s="1"/>
  <c r="BA39" i="1"/>
  <c r="BC39" i="1" s="1"/>
  <c r="M19" i="5"/>
  <c r="BA44" i="1"/>
  <c r="BC44" i="1" s="1"/>
  <c r="M20" i="5"/>
  <c r="BA45" i="1"/>
  <c r="BC45" i="1" s="1"/>
  <c r="M21" i="5"/>
  <c r="BA49" i="1"/>
  <c r="BC49" i="1" s="1"/>
  <c r="M22" i="5"/>
  <c r="AQ54" i="1"/>
  <c r="AS54" i="1" s="1"/>
  <c r="AQ55" i="1"/>
  <c r="AS55" i="1" s="1"/>
  <c r="AQ34" i="1"/>
  <c r="AS34" i="1" s="1"/>
  <c r="K17" i="5"/>
  <c r="AQ33" i="1"/>
  <c r="AS33" i="1" s="1"/>
  <c r="K16" i="5"/>
  <c r="C10" i="5"/>
  <c r="AQ18" i="1"/>
  <c r="AS18" i="1" s="1"/>
  <c r="K11" i="5"/>
  <c r="AQ32" i="1"/>
  <c r="AS32" i="1" s="1"/>
  <c r="K15" i="5"/>
  <c r="AQ7" i="1"/>
  <c r="AS7" i="1" s="1"/>
  <c r="K6" i="5"/>
  <c r="AQ9" i="1"/>
  <c r="AS9" i="1" s="1"/>
  <c r="K7" i="5"/>
  <c r="AQ11" i="1"/>
  <c r="AS11" i="1" s="1"/>
  <c r="K8" i="5"/>
  <c r="L4" i="5"/>
  <c r="C57" i="4" s="1"/>
  <c r="AV7" i="1"/>
  <c r="AX7" i="1" s="1"/>
  <c r="L6" i="5"/>
  <c r="C59" i="4" s="1"/>
  <c r="AV6" i="1"/>
  <c r="AX6" i="1" s="1"/>
  <c r="L5" i="5"/>
  <c r="C58" i="4" s="1"/>
  <c r="AV11" i="1"/>
  <c r="AX11" i="1" s="1"/>
  <c r="L8" i="5"/>
  <c r="C61" i="4" s="1"/>
  <c r="I34" i="4"/>
  <c r="M4" i="5"/>
  <c r="BA7" i="1"/>
  <c r="BC7" i="1" s="1"/>
  <c r="M6" i="5"/>
  <c r="BA9" i="1"/>
  <c r="BC9" i="1" s="1"/>
  <c r="M7" i="5"/>
  <c r="BA6" i="1"/>
  <c r="BC6" i="1" s="1"/>
  <c r="M5" i="5"/>
  <c r="BA11" i="1"/>
  <c r="BC11" i="1" s="1"/>
  <c r="M8" i="5"/>
  <c r="AQ6" i="1"/>
  <c r="AS6" i="1" s="1"/>
  <c r="K5" i="5"/>
  <c r="AV9" i="1"/>
  <c r="AX9" i="1" s="1"/>
  <c r="L7" i="5"/>
  <c r="C60" i="4" s="1"/>
  <c r="F4" i="5"/>
  <c r="N4" i="5"/>
  <c r="N6" i="5"/>
  <c r="N7" i="5"/>
  <c r="N5" i="5"/>
  <c r="N8" i="5"/>
  <c r="C4" i="5"/>
  <c r="AQ4" i="1"/>
  <c r="AS4" i="1" s="1"/>
  <c r="AQ13" i="1"/>
  <c r="AS13" i="1" s="1"/>
  <c r="C9" i="5"/>
  <c r="AQ23" i="1"/>
  <c r="AS23" i="1" s="1"/>
  <c r="C13" i="5"/>
  <c r="AQ52" i="1"/>
  <c r="AS52" i="1" s="1"/>
  <c r="C23" i="5"/>
  <c r="AV15" i="1"/>
  <c r="AX15" i="1" s="1"/>
  <c r="D10" i="5"/>
  <c r="C18" i="5"/>
  <c r="AQ36" i="1"/>
  <c r="AS36" i="1" s="1"/>
  <c r="D4" i="5"/>
  <c r="AV13" i="1"/>
  <c r="AX13" i="1" s="1"/>
  <c r="D9" i="5"/>
  <c r="AV23" i="1"/>
  <c r="AX23" i="1" s="1"/>
  <c r="D13" i="5"/>
  <c r="AV36" i="1"/>
  <c r="AX36" i="1" s="1"/>
  <c r="D18" i="5"/>
  <c r="AV52" i="1"/>
  <c r="AX52" i="1" s="1"/>
  <c r="D23" i="5"/>
  <c r="BA4" i="1"/>
  <c r="BC4" i="1" s="1"/>
  <c r="E4" i="5"/>
  <c r="BA13" i="1"/>
  <c r="BC13" i="1" s="1"/>
  <c r="E9" i="5"/>
  <c r="E10" i="5"/>
  <c r="E36" i="4" s="1"/>
  <c r="BA15" i="1"/>
  <c r="BC15" i="1" s="1"/>
  <c r="BA23" i="1"/>
  <c r="BC23" i="1" s="1"/>
  <c r="E13" i="5"/>
  <c r="E37" i="4" s="1"/>
  <c r="D5" i="10" s="1"/>
  <c r="E18" i="5"/>
  <c r="E38" i="4" s="1"/>
  <c r="BA36" i="1"/>
  <c r="BC36" i="1" s="1"/>
  <c r="E23" i="5"/>
  <c r="BA52" i="1"/>
  <c r="BC52" i="1" s="1"/>
  <c r="AQ15" i="1"/>
  <c r="AS15" i="1" s="1"/>
  <c r="K9" i="7" l="1"/>
  <c r="F25" i="4"/>
  <c r="E5" i="10"/>
  <c r="E34" i="4"/>
  <c r="E35" i="4"/>
  <c r="D39" i="4"/>
  <c r="D35" i="4"/>
  <c r="C146" i="4"/>
  <c r="C106" i="4"/>
  <c r="F39" i="4"/>
  <c r="F27" i="4" s="1"/>
  <c r="F28" i="4" s="1"/>
  <c r="K23" i="7"/>
  <c r="C39" i="4"/>
  <c r="N9" i="5"/>
  <c r="N24" i="5" s="1"/>
  <c r="C93" i="4"/>
  <c r="F24" i="5"/>
  <c r="G24" i="4"/>
  <c r="G26" i="4"/>
  <c r="G25" i="4"/>
  <c r="C62" i="4"/>
  <c r="C64" i="4" s="1"/>
  <c r="C123" i="4"/>
  <c r="E39" i="4"/>
  <c r="E24" i="5"/>
  <c r="M23" i="5"/>
  <c r="D24" i="5"/>
  <c r="L23" i="5"/>
  <c r="C24" i="5"/>
  <c r="K23" i="5"/>
  <c r="L9" i="5"/>
  <c r="K9" i="5"/>
  <c r="K24" i="5" s="1"/>
  <c r="M9" i="5"/>
  <c r="E42" i="4" l="1"/>
  <c r="L24" i="5"/>
  <c r="G23" i="4"/>
  <c r="G27" i="4"/>
  <c r="M24"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tc={6BFA8EA6-6E2A-4982-98A7-17EF455C096C}</author>
  </authors>
  <commentList>
    <comment ref="AD3" authorId="0" shapeId="0" xr:uid="{6BFA8EA6-6E2A-4982-98A7-17EF455C096C}">
      <text>
        <t>[Comentario encadenado]
Su versión de Excel le permite leer este comentario encadenado; sin embargo, las ediciones que se apliquen se quitarán si el archivo se abre en una versión más reciente de Excel. Más información: https://go.microsoft.com/fwlink/?linkid=870924
Comentario:
    Celdas amarillas priorizadas para mesas de trabajo según seguimiento OCI</t>
      </text>
    </comment>
  </commentList>
</comments>
</file>

<file path=xl/sharedStrings.xml><?xml version="1.0" encoding="utf-8"?>
<sst xmlns="http://schemas.openxmlformats.org/spreadsheetml/2006/main" count="1139" uniqueCount="584">
  <si>
    <t>Compromiso Institucional de lucha contra la corrupción</t>
  </si>
  <si>
    <t>INVIAS comprometido con la lucha contra la corrupción, dando cumplimiento a la Ley 1474 de 2011 “Por la cual se dictan normas orientadas a fortalecer los mecanismos de prevención, investigación y sanción de actos de corrupción y la efectividad del control de la gestión pública” elabora anualmente una estrategia de lucha contra la corrupción y de atención al ciudadano, contemplando entre otras cosas, el mapa de riesgos de corrupción de la entidad, las medidas concretas para mitigar esos riesgos, las estrategias antitrámites y los mecanismos para mejorar la atención al ciudadano.
La formulación participativa con actores internos y externos del Plan Anticorrupción y de Atención al Ciudadano –PAAC- es liderada por la Oficina Asesora de Planeación, dependencia que  asegura el cumplimiento de lo estipulado en el Decreto 124 de 2016 “Por el cual se sustituye el Título IV de la Parte 1 del Libro 2 del Decreto 1081 de 2015, relativo al “Plan Anticorrupción y de Atención al Ciudadano””, los lineamientos  del Modelo Integrado de Planeación y Gestión –MIPG,  la articulación en el Plan Estratégico Institucional -PEI-, la política institucional de administración del riesgo y los demás instrumentos de planeación.</t>
  </si>
  <si>
    <t>PLAN DE ANUAL 2020</t>
  </si>
  <si>
    <t>ACTIVIDAD PROGRAMADA</t>
  </si>
  <si>
    <t>Formular, implementar, realizar seguimiento y monitorear el plan anticorrupción</t>
  </si>
  <si>
    <t>PONDRACIÓN</t>
  </si>
  <si>
    <t>TAREA</t>
  </si>
  <si>
    <t xml:space="preserve">RESPONSABLE </t>
  </si>
  <si>
    <t>FECHA DE CUMPLIMIENTO</t>
  </si>
  <si>
    <t>Primer trimestre</t>
  </si>
  <si>
    <t>Segundo Trimestre</t>
  </si>
  <si>
    <t>Tercer trimestre</t>
  </si>
  <si>
    <t>Cuarto trimestre</t>
  </si>
  <si>
    <t>Cantidad</t>
  </si>
  <si>
    <t>%</t>
  </si>
  <si>
    <t xml:space="preserve">Formular </t>
  </si>
  <si>
    <t>Diseñar e implementar estrategia para la formulación participativa  el Plan Anticorrupción y de Atención al Ciudadano  (y su mapa de riesgos de corrupción)</t>
  </si>
  <si>
    <t xml:space="preserve">Oficina Asesora de Planeación </t>
  </si>
  <si>
    <t xml:space="preserve">Consolidar aportes y </t>
  </si>
  <si>
    <t xml:space="preserve"> Implementar</t>
  </si>
  <si>
    <t>Diseñar e implementar estrategia para que la ciudadanía seleccione los temas para la rendición de cuentas</t>
  </si>
  <si>
    <t>Realizar seguimiento</t>
  </si>
  <si>
    <t>Monitorear</t>
  </si>
  <si>
    <t>PLAN ANTICORRUPCIÓN Y DE ATENCIÓN AL CIUDADANO 2024</t>
  </si>
  <si>
    <t xml:space="preserve">Recursos </t>
  </si>
  <si>
    <t>Estrategia</t>
  </si>
  <si>
    <t>Objetivo</t>
  </si>
  <si>
    <t>Indicador</t>
  </si>
  <si>
    <t>Meta Anual</t>
  </si>
  <si>
    <t>Responsable</t>
  </si>
  <si>
    <t>Físicos</t>
  </si>
  <si>
    <t>Humanos</t>
  </si>
  <si>
    <t>Financieros</t>
  </si>
  <si>
    <t>Información y Estadísticas</t>
  </si>
  <si>
    <t>1 - Gestión del Riesgo de Corrupción “MAPA DE RIESGOS DE CORRUPCIÓN</t>
  </si>
  <si>
    <t>Somos vulnerables a la corrupción y estamos comprometidos a mejorar la confianza de la ciudadanía.</t>
  </si>
  <si>
    <t>Identificar, analizar y controlar los posibles hechos generadores de corrupción en la gestión institucional, acorde con la metodología vigente y promoviendo la participación de actores internos y externos  para diseñar e implementar controles sólidos.</t>
  </si>
  <si>
    <t>N° de Riesgos de corrupción revisados y actualizados (cuando aplique) / N° de riesgos de Corrupción vigentes</t>
  </si>
  <si>
    <t>Líderes de proceso. Consolida Oficina Asesora de Planeación.</t>
  </si>
  <si>
    <t>X</t>
  </si>
  <si>
    <t>Número de Riesgos de Corrupción con reporte de ejecución y seguimiento en KAWAK  / N° de riesgos de Corrupción vigentes</t>
  </si>
  <si>
    <t xml:space="preserve"> 2 - Racionalización de Trámites</t>
  </si>
  <si>
    <t>Todos podemos aportar a la virtualización de los trámites y beneficiar a los usuarios.</t>
  </si>
  <si>
    <t>Modernizar y aumentar la eficiencia de los procedimientos internos mediante la implementación de medios electrónicos para reducir tiempos, documentos y pasos, evitando desplazamientos de los usuarios.</t>
  </si>
  <si>
    <t>Número de trámites actualizados en SUIT  / Número de trámites inscritos en SUIT.</t>
  </si>
  <si>
    <t xml:space="preserve">Dirección Técnica y de Estructuración </t>
  </si>
  <si>
    <t>Número de trámites virtualizados / Número de trámites a virtualizar en la vigencia</t>
  </si>
  <si>
    <t>Secretaría Genenral y Dirección Técnica y de Estructuración (apoya OTIC)</t>
  </si>
  <si>
    <t xml:space="preserve"> 3 - Rendición de Cuentas (RdC)</t>
  </si>
  <si>
    <t>Hagamos visible los resultados de nuestro trabajo.</t>
  </si>
  <si>
    <t>Promover el control social mediante la adopción de un proceso transversal con interacción permanente entre la Entidad y los ciudadanos, con el fin de responder por los resultados de la gestión.</t>
  </si>
  <si>
    <t>Consolida Oficina Asesora de Planeación.</t>
  </si>
  <si>
    <t xml:space="preserve"> 4 - Mecanismos para mejorar la Atención al Ciudadano</t>
  </si>
  <si>
    <t>Todos, como ciudadanos, sabemos como mejorar la atención.</t>
  </si>
  <si>
    <t xml:space="preserve">Número  de peticiones de los ciudadanos respondidas oportunamente/Número de peticiones realizadas por los ciudadanos </t>
  </si>
  <si>
    <t xml:space="preserve">Secretaría General </t>
  </si>
  <si>
    <t>Número de espacios implementados de la estrategia de participación ciudadana / Número de espacios programados de la estrategia de participación ciudadana</t>
  </si>
  <si>
    <t xml:space="preserve"> 5 - Mecanismos para la Transparencia y Acceso a la Información</t>
  </si>
  <si>
    <t>Todos hemos aportado un grano de arena y queremos que la ciudadanía conozca los resultados.</t>
  </si>
  <si>
    <t>Garantizar el derecho fundamental de acceso a la información pública, divulgándola proactivamente y respondiendo de buena fe, de manera adecuada, veraz, oportuna y accesible a las solicitudes de acceso con el fin de consolidar una cultura de transparencia y dar cumplimiento a la normatividad vigente.</t>
  </si>
  <si>
    <t>Índice de Información y Acceso a la Información, ITA</t>
  </si>
  <si>
    <t>Número  Informes trimestrales  de solicitudes de acceso a información pública (recibidas, trasladas, respondidas, negadas y tiempo de respuesta)</t>
  </si>
  <si>
    <t>RESPONSABLES</t>
  </si>
  <si>
    <t>CRONOGRAMA</t>
  </si>
  <si>
    <t>Observaciones</t>
  </si>
  <si>
    <t>Subcomponente</t>
  </si>
  <si>
    <t>Actividades</t>
  </si>
  <si>
    <t>Meta o producto</t>
  </si>
  <si>
    <t>LÍDER</t>
  </si>
  <si>
    <t>INVOLUCRADOS</t>
  </si>
  <si>
    <t>1° trimestre</t>
  </si>
  <si>
    <t>2° Trimestre</t>
  </si>
  <si>
    <t>3° trimestre</t>
  </si>
  <si>
    <t>4° trimestre</t>
  </si>
  <si>
    <t>Dirección General</t>
  </si>
  <si>
    <t>Subdirección  General</t>
  </si>
  <si>
    <t>Dirección de Ejecución y Operación</t>
  </si>
  <si>
    <t>Dirección Técnica y de Estructuración - DTE</t>
  </si>
  <si>
    <t>Dirección Jurídica</t>
  </si>
  <si>
    <t>Oficina Asesora de Planeación</t>
  </si>
  <si>
    <t>Oficina de Tecnologías de la información y comunicaciones OTIC</t>
  </si>
  <si>
    <t>Oficina de Control interno</t>
  </si>
  <si>
    <t>Oficina de Control  Disciplinario</t>
  </si>
  <si>
    <t>Secretaría General</t>
  </si>
  <si>
    <t>1 - Gestión del Riesgo de Corrupción “MAPA DE RIESGOS DE CORRUPCIÓN"</t>
  </si>
  <si>
    <t>1. Política de Administración de Riesgos de Corrupción</t>
  </si>
  <si>
    <t>Implementar la Política Institucional de Administración del Riesgo</t>
  </si>
  <si>
    <t>1. Mapa de Riesgos Institucional publicado en la página web
2. Mapas de Riesgo por proceso, documentados en el aplicativo KAWAK
3. Reporte de seguimiento y evaluación de las actividades de control documentado en el aplicativo KAWAK
4. Informes de monitoreo e implementación</t>
  </si>
  <si>
    <r>
      <t xml:space="preserve">La </t>
    </r>
    <r>
      <rPr>
        <b/>
        <sz val="11"/>
        <color theme="1"/>
        <rFont val="Calibri"/>
        <family val="2"/>
        <scheme val="minor"/>
      </rPr>
      <t>Dirección General</t>
    </r>
    <r>
      <rPr>
        <sz val="11"/>
        <color theme="1"/>
        <rFont val="Calibri"/>
        <family val="2"/>
        <scheme val="minor"/>
      </rPr>
      <t xml:space="preserve"> revisará  las propuestas de actualización de la Política Institucional de Administración del Riesgo, propuesta por la Oficina Asesora de Planeación a partir de un ejercicio participativo. 
Los</t>
    </r>
    <r>
      <rPr>
        <b/>
        <sz val="11"/>
        <color theme="1"/>
        <rFont val="Calibri"/>
        <family val="2"/>
        <scheme val="minor"/>
      </rPr>
      <t xml:space="preserve"> líderes de proceso</t>
    </r>
    <r>
      <rPr>
        <sz val="11"/>
        <color theme="1"/>
        <rFont val="Calibri"/>
        <family val="2"/>
        <scheme val="minor"/>
      </rPr>
      <t xml:space="preserve"> se encargarán del mantenimiento efectivo de controles internos, por consiguiente, identifican, evalúan, controlan y mitigan los riesgos.
</t>
    </r>
  </si>
  <si>
    <t xml:space="preserve">Diseñar Sistema Integral de Control y Prevención del Riesgo de Corrupción </t>
  </si>
  <si>
    <t xml:space="preserve">Sistema Integral de Control y Prevención del Riesgo de Corrupción diseñado </t>
  </si>
  <si>
    <t>Acorde con los lineamientos de la Secretaría de Trasparencia y buenas prácticas
2023I-VBOG-040793 del 21/12/23 OFICINA CONTROL DISCIPLINARIO
Sin novedad respecto a borrador incial
2023I-VBOG-041784 del 23/12/23 OFICINA   DE   TECNOLOGIAS   DE   LA   INFORMACION   Y   LAS COMUNICACIONES
Sin novedad respecto a borrador incial
2023I-VBOG-041952 del 26/12/23 SUBDIRECCION GENERAL
Es indicado la conformación de un comité de diseño y seguimiento del sistema integral de control de prevension y riesgo con el objeto de generar información unificada.
2023I-VBOG-040194 del 20/12/23 OFICINA DE CONTROL INTERNO
La función de la OCI es la verificación cuatrimestral del cumplimiento de la actividad</t>
  </si>
  <si>
    <t>2.Construcción del Mapa de Riesgos de Corrupción</t>
  </si>
  <si>
    <t>Actualizar la matriz y mapa de riesgos de corrupción, cuando aplique</t>
  </si>
  <si>
    <t xml:space="preserve">Matriz y mapa de riesgos de corrupción actualizados </t>
  </si>
  <si>
    <t>2023I-VBOG-040793 del 21/12/23 OFICINA CONTROL DISCIPLINARIO
Sin novedad respecto a borrador incial
2023I-VBOG-041784 del 23/12/23 OFICINA   DE   TECNOLOGIAS   DE   LA   INFORMACION   Y   LAS COMUNICACIONES
Sin novedad respecto a borrador incial
2023I-VBOG-040194 del 20/12/23 OFICINA DE CONTROL INTERNO
La función de la OCI es la verificación del cumplimiento de la actividad</t>
  </si>
  <si>
    <t xml:space="preserve">3. Consulta y divulgación </t>
  </si>
  <si>
    <t>Estrategia de lucha contra la corrupción de las vigencias 2024 y 2025 elaborada participativamante</t>
  </si>
  <si>
    <t>x</t>
  </si>
  <si>
    <t>En el mes de enero se analizan los aportes internos y externos del borrador del Plan Anticroccupción y de Atención al Ciudadano 2024, previamente socializado.
En el último trimestre se vincularán actores en el diagnóstico y borrador de la estrategia de lucha contra la corrupción 2025.
2023I-VBOG-041952 del 26/12/23 SUBDIRECCION GENERAL
Sin novedad respecto a borrador incial</t>
  </si>
  <si>
    <t>Divulgar en canales de comunicación internos y externos:
a) la Política Institucional de Administración del Riesgo vigente
b) mapa de riesgos de corrupción</t>
  </si>
  <si>
    <t>1. Política Institucional de Administración del Riesgo vigente divulgada
2. Mapa de riesgos de corrupción, divulgado</t>
  </si>
  <si>
    <r>
      <t xml:space="preserve">La </t>
    </r>
    <r>
      <rPr>
        <b/>
        <sz val="11"/>
        <color theme="1"/>
        <rFont val="Calibri"/>
        <family val="2"/>
        <scheme val="minor"/>
      </rPr>
      <t>Subdirección General</t>
    </r>
    <r>
      <rPr>
        <sz val="11"/>
        <color theme="1"/>
        <rFont val="Calibri"/>
        <family val="2"/>
        <scheme val="minor"/>
      </rPr>
      <t>, apoyará en el despliegue de las estrategias de divulgación y socialización, con apoyo del grupo Gerencia de Comunicaciones.</t>
    </r>
    <r>
      <rPr>
        <sz val="11"/>
        <color theme="1"/>
        <rFont val="Calibri"/>
        <family val="2"/>
        <scheme val="minor"/>
      </rPr>
      <t xml:space="preserve">
2023I-VBOG-041952 del 26/12/23 SUBDIRECCION GENERAL
La Subdirección General, apoyará en el despliegue de las estrategias de divulgación y socialización, con apoyo del grupo Gerencia de Comunicaciones.</t>
    </r>
  </si>
  <si>
    <t>4. Monitoreo o revisión</t>
  </si>
  <si>
    <t>Diseñar e implementar estrategia de acompañamiento para  mejorar la oportunidad  y calidad del reporte de ejecución y seguimiento de las actividades de control asociadas a los riesgos de corrupción</t>
  </si>
  <si>
    <t xml:space="preserve">Estrategia de acompañamiento diseñada e implementada </t>
  </si>
  <si>
    <t xml:space="preserve">Publicar y divulgar el monitoreo de la ejecución del PAAC </t>
  </si>
  <si>
    <t xml:space="preserve">Monitoreo de la ejecución del PAAC publicado y divulgado </t>
  </si>
  <si>
    <t>El informe se publicará el mes siguiente al corte trimestral</t>
  </si>
  <si>
    <t>5. Seguimiento</t>
  </si>
  <si>
    <t xml:space="preserve">Publicar y divulgar el  seguimiento de la ejecución del PAAC </t>
  </si>
  <si>
    <t xml:space="preserve">Seguimiento  de la ejecución del PAAC publicado y divulgado </t>
  </si>
  <si>
    <t>Identificar si existen “Otros Procedimientos Administrativos“ y “consultas de acceso a la información”, en tal caso publicarlos en SUIT y menú “Atención y Servicios a la Ciudadanía" del portal web de la entidad”</t>
  </si>
  <si>
    <t>1. Cronograma y hoja de Ruta
2.. Diagnósticos OPAS y Consultas
3. Enlace SUIT, si aplica</t>
  </si>
  <si>
    <t xml:space="preserve">
Memorando  2023I-VBOG-04330 del 28/12/23 SECRETRAÍA GENERAL
Se incluyen incolucrados y programa trimestralización</t>
  </si>
  <si>
    <t>Sin subcomponente</t>
  </si>
  <si>
    <t>Desarrollar ejercicios semestrales de participación para la identificación y priorización de mejoras de los trámites</t>
  </si>
  <si>
    <t>1. Cronograma</t>
  </si>
  <si>
    <t xml:space="preserve">
Memorando  2023I-VBOG-04330 del 28/12/23 SECRETRAÍA GENERAL
Se ajusta redación, se incluyen incolucrados y reprograma trimestralización</t>
  </si>
  <si>
    <t>Cuantificar los costos administrativos de cada trámite e identificar mejoras en los procedimientos internos para reducirlos</t>
  </si>
  <si>
    <t>1. Costo promedio por trámite
2. Informe de mejoras potenciales en procedimientos internos asociados a trámites
3. Actualización (simplificación ) de procedimientos asociados a trámites</t>
  </si>
  <si>
    <t>Información</t>
  </si>
  <si>
    <t>Divulgación multicanal de píldoras informativas sobre proyectos de impacto (utilizando lenguaje claro y comprensible)</t>
  </si>
  <si>
    <t xml:space="preserve"> Píldoras informativas divulgadas en cada trimestre</t>
  </si>
  <si>
    <t xml:space="preserve">2023I-VBOG-041952 del 26/12/23 SUBDIRECCION GENERAL
La subdireccion general por intermedio de la Gerencia de Comunicaciones realizara la divulgacion  y la publicación de la información proveniente de las unidades ejecutoras acerca de los proyectos que esta supervisa </t>
  </si>
  <si>
    <t>Asegurar que la información que se pública esté disponible para personas con discapacidad psicosocial (mental) o intelectual (Ej.: contenidos de lectura fácil, con un cuerpo de letra mayor, vídeos sencillos con ilustraciones y audio de fácil comprensión</t>
  </si>
  <si>
    <t xml:space="preserve"> información que se pública  disponible para personas con discapacidad psicosocial (mental) o intelectual</t>
  </si>
  <si>
    <t>2023I-VBOG-041952 del 26/12/23 SUBDIRECCION GENERAL
La subdireccion general por intermedio de la Gerencia de Comunicaciones realizara la publicacion de dicha informacion siguiendo los lineamiento del grupo de atencion y relacionamiento al ciudadano adscrito a la subdirección administrativa, por lo tanto el liderazgo debe ser adoptado por la Secretaria General.</t>
  </si>
  <si>
    <t>Diálogo</t>
  </si>
  <si>
    <t>Realizar el principal espacio de rendición de cuentas</t>
  </si>
  <si>
    <t>Principal Espacio de rendición de cuentas realizado</t>
  </si>
  <si>
    <t>2023I-VBOG-040793 del 21/12/23 OFICINA CONTROL DISCIPLINARIO
Sin novedad respecto a borrador incial
2023I-VBOG-041784 del 23/12/23 OFICINA   DE   TECNOLOGIAS   DE   LA   INFORMACION   Y   LAS COMUNICACIONES
Sin novedad respecto a borrador incial
2023I-VBOG-041952 del 26/12/23 SUBDIRECCION GENERAL
La Subdirección general atravéz de la Oficina de comunicaciones dispondra del espacio virtual y coordinara  y la estrategia de comunicación de la rendición  de cuentas del año 2024
2023I-VBOG-042178 del 26/12/23 DIRECCIÓN DE EJECUCIÓN Y OPERACIÓN
Sin novedad respecto a borrador incial</t>
  </si>
  <si>
    <t>Documentar memorias de los  Chat/facebooklive ciudadano temático que propicien el diálogo con la ciudadanía</t>
  </si>
  <si>
    <t>1. Convocatoria a los chats
2. Memorias de los xx Chat/facebooklive ciudadano temático que propicien el diálogo con la ciudadanía, documentar</t>
  </si>
  <si>
    <t>Responsabilidad</t>
  </si>
  <si>
    <t>Fortalecer en el proceso de conformación de veedurías ciudadanas u otro espacio de participación comunitaria, a personas y comunidades interesadas en realizar seguimiento a los proyectos</t>
  </si>
  <si>
    <t>Veedurias ciudadanas activas y satisfechas</t>
  </si>
  <si>
    <t>POPONE LA INCLUSIÓN DE LA Secretaría General como involucrada</t>
  </si>
  <si>
    <t>Realizar seguimiento trimestral  a los acuerdos o compromisos asumidos con los grupos de valor y publicarlo en la página web</t>
  </si>
  <si>
    <t>Seguimiento a los acuerdos o compromisos asumidos con los grupos de valor publicado en la página web</t>
  </si>
  <si>
    <t xml:space="preserve">2023I-VBOG-041952 del 26/12/23 SUBDIRECCION GENERAL
La Subdirección General atravéz de la Oficina de comunicaciones publicará la información pertinente una vez sea revisada y analizada, por parte de la dependencia competentes funcionalmente.
Memo SG
Se incluye involucrado.
"LAS AREAS REALIZAN EL SEGUIMIENTO A SUS COMPROMISOS ADQUIRIDOS Y REPORTAN A LA SG QUIEN CONSOLIDA Y ENVIA A COMUNICACIÓN PARA SU PUBLICACION"
2023I-VBOG-042178 del 26/12/23 DIRECCIÓN DE EJECUCIÓN Y OPERACIÓN
Sin novedad respecto a borrador incial
</t>
  </si>
  <si>
    <t xml:space="preserve">Evaluar eventos de diálogo realizados e implementar acciones de mejora </t>
  </si>
  <si>
    <t xml:space="preserve">Eventos de dialogo realizados y acciones de mejora implementadas (si aplica) </t>
  </si>
  <si>
    <t>2023I-VBOG-041952 del 26/12/23 SUBDIRECCION GENERAL
Indica "No aplica ", se excluye de involucrado.
2023I-VBOG-04330 del 28/12/23 SECRETRAÍA GENERAL
Inlcuye involucrados.
ESPACIOS DE DIALOGO HACE REFERNCIA: FACEBOOK LIVE, CHAT, PRINCIPAL ESPACIO DE RENDICIÓN DE CUENTAS.
LAS AREAS ORGANIZADORAS DE CADA ESPACIO DE DIÁLOGO EVALUARAN CADA ACTIVIDAD, DOCUMENTARAN LAS OPORTUNIDADES DE MEJORA Y ENVIARON LOS SOPORTES A SG
2023I-VBOG-042178 del 26/12/23 DIRECCIÓN DE EJECUCIÓN Y OPERACIÓN
Sin novedad respecto a borrador incial</t>
  </si>
  <si>
    <r>
      <t>Evaluar la estrategia  y principal de rendición de cuentas</t>
    </r>
    <r>
      <rPr>
        <strike/>
        <sz val="11"/>
        <rFont val="Calibri"/>
        <family val="2"/>
        <scheme val="minor"/>
      </rPr>
      <t xml:space="preserve"> </t>
    </r>
  </si>
  <si>
    <t>Informe de evaluación de la Estrategia y Principal Espacio de Rendición de Cuentas</t>
  </si>
  <si>
    <r>
      <t>1</t>
    </r>
    <r>
      <rPr>
        <b/>
        <sz val="11"/>
        <rFont val="Calibri"/>
        <family val="2"/>
        <scheme val="minor"/>
      </rPr>
      <t>. Planeación estratégica del servicio al ciudadano</t>
    </r>
  </si>
  <si>
    <t xml:space="preserve">Fortalecer el  Modelo de Relacionamiento al Ciudadano a los lineamientos nacionales y/o al modelo sectorial según corresponda. </t>
  </si>
  <si>
    <t>Modelo de Relacionamiento al Ciudadano fortalecido de acuerdo con los lineamientos nacional y/o al modelo sectorial</t>
  </si>
  <si>
    <t>2023I-VBOG-04330 del 28/12/23 SECRETRAÍA GENERAL
Ajusta redación, prodcuto y cronograma.
"EL FORTALECIMIENTO DEL MODELO ES EL DESARROLLO DE ESTRATEGIAS QUE APORTEN AL MEJORAMIENTO DE LA RELACION ESTDO CIUDADANO. (GRUPO DE ATENCION Y RELACIONAMIENTO CIUDADANO)"</t>
  </si>
  <si>
    <t>Cuantificar las denuncias allegadas a través de los canales de atención, precisando los temas, estado de las investigaciones  o protocolos actividades y tiempos de respuesta.</t>
  </si>
  <si>
    <t xml:space="preserve"> Informes que cuantifiquen las denuncias allegadas a través de los canales de atención.</t>
  </si>
  <si>
    <t xml:space="preserve">2023I-VBOG-040793 del 21/12/23 OFICINA CONTROL DISCIPLINARIO
Del informe de denuncias presentadas y atendidas, que reporta el Grupo de relacionamiento ciudadano a la Oficina de Control Disciplinario, se revisaran y evaluarán las que no hayan sido atendidas, para proceden a asignarles un expediente con radicado de queja y realizar las indagaciones previas correspondientes, de acuerdo con el Código Disciplinario.
2023I-VBOG-04330 del 28/12/23 SECRETRAÍA GENERAL
"GRUPO DE ATENCION Y RELACIONAMIENTO CIUDADANO ES EL RESPONABLE DE GENERAR LO REPORTE"
</t>
  </si>
  <si>
    <t>Actualizar y simplificar los procesos, procedimientos y protocolos de servicio para fortalecer el relacionamiento con los grupos de valor</t>
  </si>
  <si>
    <t>1. Cronograma
2. Procesos, procedimientos y protocolos de servicio actualizados/simplificados</t>
  </si>
  <si>
    <t>2023I-VBOG-04330 del 28/12/23 SECRETRAÍA GENERAL
Se ajusta cronograma
"GRUPO DE ATENCION Y RELACIONAMIENTO CIUDADANO ES EL RESPONABLE DE LA INICIATIVA PARA SIMPLIFICAR LOS PROCESOS, PROTOCOLOS Y PROCEDIMIENTOS"</t>
  </si>
  <si>
    <t>2. Fortalecimiento del Talento humano al servicio del ciudadano</t>
  </si>
  <si>
    <t>Generar incentivos a los servidores públicos de las áreas de atención al ciudadano</t>
  </si>
  <si>
    <t>Incentivos generados</t>
  </si>
  <si>
    <t>2023I-VBOG-04330 del 28/12/23 SECRETRAÍA GENERAL
Se ajusta cronograma 
"SUBDIRECCIÓN DE GESTIÓN  Y TALENTO HUMANO LIDERA EL DESARROLLO DE LA ACTIVIDAD."</t>
  </si>
  <si>
    <t>Talento humano de la entidad, capacitado en atención incluyente.</t>
  </si>
  <si>
    <t>Memo SG
Se ajusta cronograma 
"SUBDIRECCIÓN DE GESTIÓN  Y TALENTO HUMANO LIDERA EL DESARROLLO DE LA ACTIVIDAD."</t>
  </si>
  <si>
    <t>Realizar mesas de trabajo sobre servicio al ciudadano y PQRD en Direcciones Territoriales</t>
  </si>
  <si>
    <t>6 Mesas de trabajo realizadas en Direcciones Territoriales</t>
  </si>
  <si>
    <t>2023I-VBOG-04330 del 28/12/23 SECRETRAÍA GENERAL
Se ajusta cronograma 
"SE DEBEN PRIORIZAR LAS DEPENDENCIAS CON MAYOR VOLÚMEN DE PQRSD ATENDIDAS INOPORTUNAMENTE, O PARCIALMENTE.."</t>
  </si>
  <si>
    <t xml:space="preserve">Realizar charlas sobre la responsabilidad de los servidores públicos (deberes, derechos y obligaciones)     </t>
  </si>
  <si>
    <t>4 charlas realizadas.</t>
  </si>
  <si>
    <t xml:space="preserve">2023I-VBOG-040793 del 21/12/23 OFICINA CONTROL DISCIPLINARIO
Se ajsuta redación de la actividad, producto, lider y cronograma </t>
  </si>
  <si>
    <t>3. Gestión de relacionamiento con los ciudadanos</t>
  </si>
  <si>
    <t>Definir y difundir el portafolio de servicios al ciudadano de la entidad</t>
  </si>
  <si>
    <t> Portafolio de servicios definido y difundido</t>
  </si>
  <si>
    <t>Memo SG
Propone cambio de Líder
2023I-VBOG-042178 del 26/12/23 DIRECCIÓN DE EJECUCIÓN Y OPERACIÓN
Sin novedad respecto a borrador incial</t>
  </si>
  <si>
    <t>Socializar internamente el protocolo de lenguaje claro y comprensible y realizar talleres con las dependencias que generan documentos con destino a la ciudadanía</t>
  </si>
  <si>
    <t xml:space="preserve">Registro de asistencia a 2 sesiones masivas sobre protocolo de lenguaje claro.
</t>
  </si>
  <si>
    <t>2023I-VBOG-04330 del 28/12/23 SECRETRAÍA GENERAL
Ajusta redación, producto y cronograma.
"El grupo de atención y relacionamiento al ciudadano es el reponsable de la ejecución de la activiad"</t>
  </si>
  <si>
    <t xml:space="preserve">Realizar informe de PQRD </t>
  </si>
  <si>
    <t>2023I-VBOG-04330 del 28/12/23 SECRETRAÍA GENERAL
Ajusta redación y producto y cronograma.
"El Grupo de relacionamiento y atención al ciudadano es el responsable del desarrollo de la actividad."</t>
  </si>
  <si>
    <t>4. Conocimiento al servicio al ciudadano</t>
  </si>
  <si>
    <t>Diseñar e implementar estrategia para fortalecer procesos de conocimiento de la ciudadanía para focalizar la oferta institucional, a partir de las caracterizaciones de usuarios</t>
  </si>
  <si>
    <t>1. Cronograma 
2. Reportes de implementación de la estrategia para fortalecer procesos de conocimiento de la ciudadanía</t>
  </si>
  <si>
    <t>2023I-VBOG-04330 del 28/12/23 SECRETRAÍA GENERAL
"El Grupo de relacionamiento y atención al ciudadano es el responsable del desarrollo de la actividad. (Caracterización de los grupos de interés y estrategia de interacción)"</t>
  </si>
  <si>
    <t>5. Evaluación de gestión y medición de la percepción ciudadana</t>
  </si>
  <si>
    <t>Evaluar la experiencia de usuarios y la percepción de la ciudadanía</t>
  </si>
  <si>
    <t>Experiencia de usuarios y Percepción de la ciudadanía, evaluada</t>
  </si>
  <si>
    <t>2023I-VBOG-04330 del 28/12/23 SECRETRAÍA GENERAL
"El Grupo de relacionamiento y atención al ciudadano es el responsable del desarrollo de la actividad. Contemplar metodologías de análisis de datos, distintas fuentes de información y productos ofrecidos a los grupos de valor"</t>
  </si>
  <si>
    <t>Generar periódicamente  reportes de operación de los SAU</t>
  </si>
  <si>
    <t>Generación periódica de reportes de operación de los SAU</t>
  </si>
  <si>
    <t>1. Lineamientos de Transparencia Activa</t>
  </si>
  <si>
    <t>Aplicar diagnósticos para la implementación de estado abierto en su totalidad</t>
  </si>
  <si>
    <t>1. Cronograma y hoja de Ruta
2.. Diagnósticos aplicados para la implementación de estado abierto en su totalidad</t>
  </si>
  <si>
    <t>Según cronograma y hoja de ruta
2023I-VBOG-04330 del 28/12/23 SECRETRAÍA GENERAL
Sin novedad respecto a versión incial</t>
  </si>
  <si>
    <t>Identificar datos que se requieren publicar</t>
  </si>
  <si>
    <t>1.  Cronograma y hoja de Ruta
2. Informe de Datos que se requieren publicar (ejemplo: km de vía construida), identificados
3. Datos publicados en datos.gov.co</t>
  </si>
  <si>
    <t>2023I-VBOG-041784 del 23/12/23 OFICINA   DE   TECNOLOGIAS   DE   LA   INFORMACION   Y   LAS  COMUNICACIONES
Ajusta cronograma trimestral
2023I-VBOG-041952 del 26/12/23 SUBDIRECCION GENERAL
Sin novedad respecto a borrador incial
2023I-VBOG-042178 del 26/12/23 DIRECCIÓN DE EJECUCIÓN Y OPERACIÓN
Sin novedad respecto a borrador incial</t>
  </si>
  <si>
    <t xml:space="preserve"> Información de los Trámites actualizada en SUIT</t>
  </si>
  <si>
    <t>Memo SG
propone cambio de líder
2023I-VBOG-042178 del 26/12/23 DIRECCIÓN DE EJECUCIÓN Y OPERACIÓN
Sin novedad respecto a borrador incial</t>
  </si>
  <si>
    <t>2. Lineamientos de Transparencia Pasiva</t>
  </si>
  <si>
    <t>Diseñar e implementar estrategia para la publicación de las declaraciones de bienes y rentas de los servidores públicos</t>
  </si>
  <si>
    <t>Estrategia diseñada e implementada (diseño en primer trimestre e implementación en los siguientes)</t>
  </si>
  <si>
    <t>2023I-VBOG-04330 del 28/12/23 SECRETRAÍA GENERAL
"LA SUBDIRECCIÓN DE GESTIÓN Y TALENTO HUMANO RESPONSABLE DEL DESARROLLO DE LA ACTIVIDAD"</t>
  </si>
  <si>
    <t>Elaborar, presentar y publicar en la página web de la entidad los Estados Financieros</t>
  </si>
  <si>
    <t xml:space="preserve">Estados Financieros elaborados, presentados y publicados </t>
  </si>
  <si>
    <t>2023I-VBOG-04330 del 28/12/23 SECRETRAÍA GENERAL
Incluye incolucrado
"LA SUBDIRECCIÓN FINANCIERA RESPONSABLE DEL DESARROLLO DE LA ACTIVIDAD."</t>
  </si>
  <si>
    <t>Actualizar y publicar el normograma</t>
  </si>
  <si>
    <t xml:space="preserve">Normograma actualizado y publicado </t>
  </si>
  <si>
    <t>2023I-VBOG-038884 DEL 18/12/23 DIRECCIÓN JURÍDICA  Sin novedad sobre borrador incial</t>
  </si>
  <si>
    <t xml:space="preserve">Publicar en la página web informe semestral del informe EKOGUI procesos judiciales </t>
  </si>
  <si>
    <t>Informe semestral del informe EKOGUI procesos judiciales y publicación en la página web</t>
  </si>
  <si>
    <t>Formular y actualizar el Plan Anual de Adquisiciones -PAA -</t>
  </si>
  <si>
    <t>Plan Anual de Adquisiciones formulado (25% en primer trimestre)  y actualizado (75%)</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</si>
  <si>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</si>
  <si>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</si>
  <si>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</si>
  <si>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Bajo los lineamentos de la Secretaría de Transparencia
2023I-VBOG-04330 del 28/12/23 SECRETRAÍA GENERAL
Incluye incolucrados
"PASO A PASO PARA EL CUMPLIMIENTO DE LA ACTIVIDAD
1. Recopilar información : subdirección Administrativa - Grupo Gestión Documental ( registro de activos),  Dirección Jurídica (índice de información clasificada y reservada) Subdirección General- Grupo Gerencia de Comunicaciones (esquema de publicación).
2. Proyectar, consolidar  el acto administrativo de los instrumentos de gestión de la información Secretaria General
3. revisar acto administrativo proyectado, consolidado, notificado y/o comunicado Dirección Jurídica
4. Expedir acto administrativo por Dirección  General y/o la dependencia competente
5. Publicación en datos abiertos  de los archivos suministrados en Excel por la Secretaria General y la Oficina de las TIC"</t>
  </si>
  <si>
    <t>4. Criterio Diferencial de Accesibilidad</t>
  </si>
  <si>
    <t>Mejorar la accesibilidad de la población en condición de discapacidad visual y auditiva (Señalizar con imágenes en lengua de señas, alto relieve, otras lenguas o idiomas y orientación espacial (Wayfinding))</t>
  </si>
  <si>
    <t>Accesibilidad mejorada</t>
  </si>
  <si>
    <t>Realizar seguimiento a los planes de mejoramiento formulados para atender las observaciones de las  Auditorías   efectuadas   (auditorias   al   modelo   de   seguridad   y   privacidad   de   la información (MSPI)</t>
  </si>
  <si>
    <t>Seguimiento reportado a la Oficina de Control Interno</t>
  </si>
  <si>
    <t>2023I-VBOG-041784 del 23/12/23 OFICINA   DE   TECNOLOGIAS   DE   LA   INFORMACION   Y   LAS  COMUNICACIONES
Independiza la actividad
2023I-VBOG-040194 del 20/12/23 OFICINA DE CONTROL INTERNO
La Oficina de Control Interno  -OCI,  ya reportó a las dependencias respectivas los seguimientos de las auditorías, así:Oficina de Tecnologías de la información y comunicaciones OTIC -Informe de Seguimiento al Modelo de Seguridad y Privacidad de la Información- MSPI;  Subdirección General y Grupo Gerencia de Comunicaciones, Informe de Seguimiento - Accesibilidad a páginas WEB - Norma Técnica NTC 5854  y  Subdirección Administrativa  Informe de Seguimiento Accesibilidad al Medio Físico. Espacios de Servicio al Ciudadano en la Administración Pública. Norma Técnica NTC 6047 -2013</t>
  </si>
  <si>
    <t>Realizar seguimiento a los planes de mejoramiento formulados para atender las observaciones de las Auditorías efectuadas norma técnica NTC 6047 de infraestructura</t>
  </si>
  <si>
    <t>5. Monitoreo del Acceso a la Información Pública</t>
  </si>
  <si>
    <t>Actualizar y disponer en la página web enlaces para dar cumplimiento al Índice de transparencia y acceso a la información pública (ITA)</t>
  </si>
  <si>
    <t>1. Enlaces actualizados y dispuestos en la página web para dar cumplimiento al Índice de transparencia y acceso a la información pública (ITA).
2. Plan de mejoramiento e informes</t>
  </si>
  <si>
    <t>2023I-VBOG-04330 del 28/12/23 SECRETRAÍA GENERAL
Incluye incolucrados</t>
  </si>
  <si>
    <t>1. Cronograma
2. Informe de seguimiento a la implementación de las  macro actividades de   trabajo del plan de implementación del MSPI vigente</t>
  </si>
  <si>
    <t>2023I-VBOG-041784 del 23/12/23 OFICINA   DE   TECNOLOGIAS   DE   LA   INFORMACION   Y   LAS  COMUNICACIONES
Deliminta actividades a vigencia 2024 y ajusta cronograma trimestral</t>
  </si>
  <si>
    <t>Informes trimestrales  sobre información más consultada</t>
  </si>
  <si>
    <t>2023I-VBOG-04330 del 28/12/23 SECRETRAÍA GENERAL
Incluye incolucrados
"SON RESPONSABLE DE LA ACTIVIDAD EL GRUPO DE ATENCIÓN Y RELACIONAMIENTO AL CIUDADANO Y LA SUBDIRECCIÓN GENERAL</t>
  </si>
  <si>
    <t>6- Iniciativas adicionales</t>
  </si>
  <si>
    <t>Implementar la caja de herramientas del código de integridad</t>
  </si>
  <si>
    <t>1. Cronograma
2. Informes de implementación</t>
  </si>
  <si>
    <t>Proponer a Colombia  Compra Eficiente Incorporar elementos de integridad pública en los procesos de selección, vinculación, contratación y evaluación de sus servidores, contratistas y en los procesos de contratación con personas jurídicas</t>
  </si>
  <si>
    <t>Elementos de integridad pública incorporados en los procesos de selección, vinculación, contratación y evaluación de sus servidores, contratistas y en los procesos de contratación con personas jurídicas.</t>
  </si>
  <si>
    <t>2023I-VBOG-038884 DEL 18/12/23 DIRECCIÓN JURÍDICA 
Según cronograma y hoja de ruta, paulatinamente através de la SPSC quien solicitará a la oficina de Estructuración  y a su vez a  Colombia Compra Eficiente,  incorporar elementos de integridad pública en los procesos de selección, vinculación, contratación y evaluación de sus servidores, contratistas y en los procesos de contratación con personas jurídicas</t>
  </si>
  <si>
    <t>Realizar jornadas de capacitación para divulgar información sobre conflictos de intereses y su respectivo trámite (identificación, canales, implicaciones, etc.)</t>
  </si>
  <si>
    <t>1. Registro de asistencia
2. Memorias de las jornadas de capacitación</t>
  </si>
  <si>
    <t>Según cronograma y hoja de ruta
2023I-VBOG-04330 del 28/12/23 SECRETRAÍA GENERALSin novedad respecto a versión incial</t>
  </si>
  <si>
    <t>Analizar y gestionar las declaraciones de conflictos de intereses, impedimentos y recusaciones según el procedimiento establecido</t>
  </si>
  <si>
    <t xml:space="preserve"> Informes trimestrales de seguimiento y control a la gestión de conflictos de intereses, impedimentos y recusaciones</t>
  </si>
  <si>
    <t>2023I-VBOG-04330 del 28/12/23 SECRETRAÍA GENERAL
Sin novedad respecto a versión incial</t>
  </si>
  <si>
    <t>Realizar seguimiento al proceso de socializaciones de proyectos, con el fin de garantizar la comunicación efectiva con las comunidades.</t>
  </si>
  <si>
    <t>Socializaciones con la comunidad, realizadas</t>
  </si>
  <si>
    <t>2023I-VBOG-041584 del 22/12/23 SUBDIRECCIÓN DE SOSTENIBILIDAD
Actividad propuesta</t>
  </si>
  <si>
    <t xml:space="preserve">Realizar Obras con Participación Comunitaria, como principal propuesta de reactivación de las regiones. </t>
  </si>
  <si>
    <t>Obras con Participación Comunitaria, realizadas</t>
  </si>
  <si>
    <t>Generar confianza en la comunidad a través de la siembra y reforestación de árboles</t>
  </si>
  <si>
    <t>Generación de confianza en la comunidad a través de la siembra y reforestación de árboles</t>
  </si>
  <si>
    <t>Atender el 100% de los requerimientos dando respuesta a la comunidad para el reporte y protección de fauna vulnerable a atropellamiento en las vías administradas por el INVIAS</t>
  </si>
  <si>
    <t>El 100% de los requerimientos  atendidos dando respuesta a la comunidad para el reporte y protección de fauna vulnerable a atropellamiento en las vías administradas por el INVIAS</t>
  </si>
  <si>
    <t>Realizar reuniones de sensibilización o capacitaciones en temas de sostenibilidad dirigidas a grupos de interés</t>
  </si>
  <si>
    <t>Reuniones de sensibilización o capacitaciones en temas de sostenibilidad dirigidas a grupos de interés, realizadas</t>
  </si>
  <si>
    <t>SUPRIMIDAS DE LA VERSIÓN INCIAL</t>
  </si>
  <si>
    <t>Evaluar en escala de 1 a 5 el nivel de satisfacción de la experiencia ciudadana frente a los espacios de rendición de cuentas de la entidad (Chat, facebooklive y principal espacio)</t>
  </si>
  <si>
    <t>MEMORANDO 2023I-VBOG-04330 del 28/12/23 SECRETRAÍA GENERAL</t>
  </si>
  <si>
    <t>Operar la Línea PAS  mediante la asistencia de un filtro que analice la naturaleza de las denuncias y las redireccione a la instancia correspondiente</t>
  </si>
  <si>
    <t>Adoptar mecanismos de comunicación incluyentes</t>
  </si>
  <si>
    <t xml:space="preserve">Adecuar los puntos de atención en las Direcciones Territoriales para  mejorar la accesibilidad de la población en condición de discapacidad motora. </t>
  </si>
  <si>
    <t>Actualizar, validar y usar la información de las herramientas o sistemas de registro de datos, uso y trazabilidad del servicio y el relacionamiento con la ciudadanía</t>
  </si>
  <si>
    <t>Medir la experiencia ciudadana en el uso de trámites</t>
  </si>
  <si>
    <t xml:space="preserve">Diseñar e implementar mecanismo para evaluar los beneficios de las acciones de racionalización de trámites </t>
  </si>
  <si>
    <t>Diseñar e implementar estrategia para socializar mejoras de los trámites a los usuarios, funcionarios y contratistas involucrados en la atención de trámites</t>
  </si>
  <si>
    <t>Documentar seguimiento a la implementación de la estrategia anual de integridad pública definid a través de indicadores de impacto</t>
  </si>
  <si>
    <t xml:space="preserve">Diseñar/ ejecutar acciones de mejora para la implementación del Código de Integridad del Servicio Público Colombiano </t>
  </si>
  <si>
    <t>Actualizar el Codigo de Buen gobierno e integridad, enmcarcado dentro del MIPG</t>
  </si>
  <si>
    <t>NUEVAS</t>
  </si>
  <si>
    <t>2023I-VBOG-041584 del 22/12/23 SUBDIRECCIÓN DE SOSTENIBILIDAD</t>
  </si>
  <si>
    <t>Promover la participación interna y externa en la formulación de las estrategias de lucha contra la corrupción de las vigencias 2024 y 2025</t>
  </si>
  <si>
    <t>2023I-VBOG-041952 del 26/12/23 SUBDIRECCION GENERAL
El cronograma debe hacer parte de la estrategia de participación y debe ser coordinado previamente con las dependencias misionales</t>
  </si>
  <si>
    <t>Realizar seguimiento a los planes de mejoramiento formulados para atender las observaciones de las Auditorías efectuadas norma técnica NTC 5854</t>
  </si>
  <si>
    <t>Mejorar la oportunidad en atención de las peticiones de los ciudadanos, conforme a los principios de información completa, clara, consistente, con altos niveles de calidad y oportunidad en el servicio ajustando la oferta institucional a las necesidades, realidades y expectativas del ciudadano.</t>
  </si>
  <si>
    <t>Número de atividades de RdC realizadas / Número de atividades de RdC programadas</t>
  </si>
  <si>
    <t>Componente</t>
  </si>
  <si>
    <t xml:space="preserve">Tecnológicos </t>
  </si>
  <si>
    <t>ACTIVIDAD</t>
  </si>
  <si>
    <t>Fecha Inicio</t>
  </si>
  <si>
    <t>Fecha final</t>
  </si>
  <si>
    <t>DURACIÓN</t>
  </si>
  <si>
    <t>% Avance</t>
  </si>
  <si>
    <t>DIAS COMPLETADOS</t>
  </si>
  <si>
    <t>Respecto al total programado en el año</t>
  </si>
  <si>
    <t>Frente a lo programado en el periodo</t>
  </si>
  <si>
    <t>RETOS</t>
  </si>
  <si>
    <t>CORTE 1° trimestre de 2023</t>
  </si>
  <si>
    <t>CORTE 2° trimestre de 2023</t>
  </si>
  <si>
    <t>CORTE 3° trimestre de 2023</t>
  </si>
  <si>
    <t>CORTE 4° trimestre de 2023</t>
  </si>
  <si>
    <t>% AVANCE</t>
  </si>
  <si>
    <t>Desempeño</t>
  </si>
  <si>
    <t>OBSERVACIÓN</t>
  </si>
  <si>
    <t>OBSERVACIÓN DE CUMPLIMEINTO</t>
  </si>
  <si>
    <t>Cr2. Incumplimiento periodo anterior</t>
  </si>
  <si>
    <t>Cr3. Temas criticos OCI O Alta Dirección</t>
  </si>
  <si>
    <t>Actividad   seleccionada</t>
  </si>
  <si>
    <t>Observaciones OAP - oportunidad en el cumplimiento de la actividad, la integridad y coherencia de las evidencias reportadas frente a la actividad formulada</t>
  </si>
  <si>
    <t>MUESTREO</t>
  </si>
  <si>
    <t>REPORTE DE MONITOREO POR PARTE DE LOS RESPONSABLES</t>
  </si>
  <si>
    <t>Cr1. Más de 8 responsables</t>
  </si>
  <si>
    <t>N/A</t>
  </si>
  <si>
    <t>Criterios 1° trimestre</t>
  </si>
  <si>
    <t>Criterios 2° trimestre</t>
  </si>
  <si>
    <t>Criterios 3° trimestre</t>
  </si>
  <si>
    <t>Criterios 4° trimestre</t>
  </si>
  <si>
    <t>Avance frente a programado en el trimestre</t>
  </si>
  <si>
    <t>Avance respecto al total programado en el año</t>
  </si>
  <si>
    <t>Corte 1° trimestre</t>
  </si>
  <si>
    <t>Corte 2° trimestre</t>
  </si>
  <si>
    <t>Corte 3° trimestre</t>
  </si>
  <si>
    <t>Corte 4° trimestre</t>
  </si>
  <si>
    <t>Cumplimiento por Componente</t>
  </si>
  <si>
    <t>Cumplimiento por Subcomponente</t>
  </si>
  <si>
    <r>
      <t>1</t>
    </r>
    <r>
      <rPr>
        <sz val="11"/>
        <rFont val="Calibri"/>
        <family val="2"/>
        <scheme val="minor"/>
      </rPr>
      <t>. Planeación estratégica del servicio al ciudadano</t>
    </r>
  </si>
  <si>
    <t>Sin avance programado para el periodo</t>
  </si>
  <si>
    <t>% cumplimiento de lo programado en 1° trimestre</t>
  </si>
  <si>
    <t>% cumplimiento de lo programado en 2° trimestre</t>
  </si>
  <si>
    <t>% cumplimiento de lo programado en 3° trimestre</t>
  </si>
  <si>
    <t>% cumplimiento de lo programado en 4° trimestre</t>
  </si>
  <si>
    <t>% cumplimiento de lo programado en la vigencia -corte 1° trimestre</t>
  </si>
  <si>
    <t>% cumplimiento de lo programado en la vigencia -corte 2° trimestre</t>
  </si>
  <si>
    <t>% cumplimiento de lo programado en la vigencia -corte 3° trimestre</t>
  </si>
  <si>
    <t>% cumplimiento de lo programado en la vigencia -corte 4° trimestre</t>
  </si>
  <si>
    <t>Racionalización Trrámite  "Concepto técnico de ubicación de estaciones de servicios "</t>
  </si>
  <si>
    <t>Capacitar en atención incluyente</t>
  </si>
  <si>
    <t>Elaborar informe mensual  de PQRD cuantificando las alertas y requerimientos frente a las respuestas oportunas de los derechos de petición</t>
  </si>
  <si>
    <t>Actualizar el Sistema Único de Información de Trámites –SUIT- la información de los trámites, cuando aplique</t>
  </si>
  <si>
    <t>Realizar seguimiento a la implementación de las  macro actividades de   trabajo del plan de implementación del Modelo de Seguridad y Privacidad de la Información –MSPI- vigencia 2024</t>
  </si>
  <si>
    <t>1. Planeación estratégica del servicio al ciudadano</t>
  </si>
  <si>
    <t>Mediante correo electronico del 16/02/2024 se remite archivo parametrizado a los Fcilitadores del MIPG de la Subdirección general y al Coordinador del Grupo Gerencia de Comunicaciones, para facilitar el reporte de las actividades</t>
  </si>
  <si>
    <t xml:space="preserve">1.	PAAC 2024 socializado mediante Memorando Circular 2024I-VBOG-004765 del 02/02/2024 y correo masivo del 26/02/24
2.	Propuesta de Divulgación y socialización el PAAC remitida por la Oficina Asesora de Planeación al Grupo Gerencia de Comunicaciones mediante 2024I-VBOG-005660 del 07/02/2024 
</t>
  </si>
  <si>
    <t>Consolidación de aportes  recibidos mediante memorando y presentación  ante el Comité Institucional de Gestión y Desemepeño del proyecto del PAAC 2024</t>
  </si>
  <si>
    <t xml:space="preserve"> </t>
  </si>
  <si>
    <r>
      <t xml:space="preserve">Sin avance programado para el periodo 
</t>
    </r>
    <r>
      <rPr>
        <b/>
        <sz val="11"/>
        <rFont val="Calibri"/>
        <family val="2"/>
        <scheme val="minor"/>
      </rPr>
      <t>2024I-VBOG-017906 del 03/04/24 SECRETARIA GENERAL sin reporte</t>
    </r>
  </si>
  <si>
    <r>
      <t xml:space="preserve">Sin avance programado para el periodo
</t>
    </r>
    <r>
      <rPr>
        <b/>
        <sz val="11"/>
        <rFont val="Calibri"/>
        <family val="2"/>
        <scheme val="minor"/>
      </rPr>
      <t>2024I-VBOG-017906 del 03/04/24 SECRETARIA GENERAL sin reporte</t>
    </r>
  </si>
  <si>
    <r>
      <rPr>
        <b/>
        <sz val="11"/>
        <rFont val="Calibri"/>
        <family val="2"/>
        <scheme val="minor"/>
      </rPr>
      <t>2024I-VBOG-017906 del 03/04/24 SECRETARIA GENERAL - 25%</t>
    </r>
    <r>
      <rPr>
        <sz val="11"/>
        <rFont val="Calibri"/>
        <family val="2"/>
        <scheme val="minor"/>
      </rPr>
      <t xml:space="preserve">
GARC: mediante memorando 2024I-VBOG-006326 09-02-2024 se remitio reporte de las denuancias a la Oficina de Control Disciplinario</t>
    </r>
  </si>
  <si>
    <r>
      <rPr>
        <b/>
        <sz val="11"/>
        <rFont val="Calibri"/>
        <family val="2"/>
        <scheme val="minor"/>
      </rPr>
      <t>2024I-VBOG-017906 del 03/04/24 SECRETARIA GENERAL - 25%</t>
    </r>
    <r>
      <rPr>
        <sz val="11"/>
        <rFont val="Calibri"/>
        <family val="2"/>
        <scheme val="minor"/>
      </rPr>
      <t xml:space="preserve">
GARC: Mediante memorando 2024I-VBOG-007996  2024I-VBOG-013490 se remitió informe de gestión a la SG de enero y febrero</t>
    </r>
  </si>
  <si>
    <r>
      <rPr>
        <b/>
        <sz val="11"/>
        <rFont val="Calibri"/>
        <family val="2"/>
        <scheme val="minor"/>
      </rPr>
      <t>2024I-VBOG-017906 del 03/04/24 SECRETARIA GENERAL - 25%</t>
    </r>
    <r>
      <rPr>
        <sz val="11"/>
        <rFont val="Calibri"/>
        <family val="2"/>
        <scheme val="minor"/>
      </rPr>
      <t xml:space="preserve">
Con Memorandos  2024I-VBOG-015354 Fecha: 2024-03-20 08:20:03 y 2024I-VBOG-015279 Fecha: 2024-03-19 16:35:12 y se solicito el Portafolio de Servicios al ciudadano a las Direcciones Tecnica y de Ejecución y Operación.</t>
    </r>
  </si>
  <si>
    <r>
      <rPr>
        <b/>
        <u/>
        <sz val="11"/>
        <color theme="10"/>
        <rFont val="Calibri"/>
        <family val="2"/>
        <scheme val="minor"/>
      </rPr>
      <t>2024I-VBOG-017906 del 03/04/24 SECRETARIA GENERAL - 25%</t>
    </r>
    <r>
      <rPr>
        <u/>
        <sz val="11"/>
        <color theme="10"/>
        <rFont val="Calibri"/>
        <family val="2"/>
        <scheme val="minor"/>
      </rPr>
      <t xml:space="preserve">
https://www.invias.gov.co/index.php/archivo-y-documentos/atencion-al-ciudadano/16754-informe-de-percepcion-y-satisfaccion-de-la-ciudadania-de-octubre-a-diciembre-de-2023 </t>
    </r>
  </si>
  <si>
    <r>
      <rPr>
        <b/>
        <sz val="11"/>
        <rFont val="Calibri"/>
        <family val="2"/>
        <scheme val="minor"/>
      </rPr>
      <t>2024I-VBOG-017906 del 03/04/24 SECRETARIA GENERAL - 20%</t>
    </r>
    <r>
      <rPr>
        <sz val="11"/>
        <rFont val="Calibri"/>
        <family val="2"/>
        <scheme val="minor"/>
      </rPr>
      <t xml:space="preserve">
se esta revisando el documento enviado por OTIC, con el fin de realizar los ajustes pertnentes sobre el tema de transparencia e integridad.</t>
    </r>
  </si>
  <si>
    <r>
      <rPr>
        <b/>
        <sz val="11"/>
        <rFont val="Calibri"/>
        <family val="2"/>
        <scheme val="minor"/>
      </rPr>
      <t>2024I-VBOG-017906 del 03/04/24 SECRETARIA GENERAL - 25%</t>
    </r>
    <r>
      <rPr>
        <sz val="11"/>
        <rFont val="Calibri"/>
        <family val="2"/>
        <scheme val="minor"/>
      </rPr>
      <t xml:space="preserve">
se anexa estrategia de Talento Humano</t>
    </r>
  </si>
  <si>
    <r>
      <rPr>
        <b/>
        <sz val="11"/>
        <rFont val="Calibri"/>
        <family val="2"/>
        <scheme val="minor"/>
      </rPr>
      <t>2024I-VBOG-017906 del 03/04/24 SECRETARIA GENERAL - 25%</t>
    </r>
    <r>
      <rPr>
        <sz val="11"/>
        <rFont val="Calibri"/>
        <family val="2"/>
        <scheme val="minor"/>
      </rPr>
      <t xml:space="preserve">
se adjunta evidencia de la publicacion de estados financieros y archivo en carpeta SG
https://www.invias.gov.co/index.php/informacion-institucional/hechos-de-transparencia/informacion-financiera-y-contable/estados-financieros-2023</t>
    </r>
  </si>
  <si>
    <r>
      <rPr>
        <b/>
        <sz val="11"/>
        <rFont val="Calibri"/>
        <family val="2"/>
        <scheme val="minor"/>
      </rPr>
      <t>2024I-VBOG-017906 del 03/04/24 SECRETARIA GENERAL - 25%</t>
    </r>
    <r>
      <rPr>
        <sz val="11"/>
        <rFont val="Calibri"/>
        <family val="2"/>
        <scheme val="minor"/>
      </rPr>
      <t xml:space="preserve">
se esta revisando loa avances que se tuvieron en el año 2023 para continuar con las adecuaciones en el año 2024 de acuerdo al presupuesto asignado</t>
    </r>
  </si>
  <si>
    <r>
      <rPr>
        <b/>
        <sz val="11"/>
        <rFont val="Calibri"/>
        <family val="2"/>
        <scheme val="minor"/>
      </rPr>
      <t>2024I-VBOG-017906 del 03/04/24 SECRETARIA GENERAL - 25%</t>
    </r>
    <r>
      <rPr>
        <sz val="11"/>
        <rFont val="Calibri"/>
        <family val="2"/>
        <scheme val="minor"/>
      </rPr>
      <t xml:space="preserve">
se enviaron banner con los procemientos y con tips para reportar los posibles conflictos de interes</t>
    </r>
  </si>
  <si>
    <r>
      <rPr>
        <b/>
        <sz val="11"/>
        <rFont val="Calibri"/>
        <family val="2"/>
        <scheme val="minor"/>
      </rPr>
      <t>2024I-VBOG-017906 del 03/04/24 SECRETARIA GENERAL - 25%</t>
    </r>
    <r>
      <rPr>
        <sz val="11"/>
        <rFont val="Calibri"/>
        <family val="2"/>
        <scheme val="minor"/>
      </rPr>
      <t xml:space="preserve">
para este trimestre no se presentaron declaracion de conflicto de interes</t>
    </r>
  </si>
  <si>
    <t>En la ruta https://invias-my.sharepoint.com/:f:/g/personal/oap_invias_gov_co/EhZ00xA_VV9PraDw5kMvqv4Bd6KOQ9oYXpan4Ap9gXl20Q?e=lJcYUG únicamente se encuentra evidencia de dos memorandos para actualizar la crata d etrato digno y el formulario de satisfacción, junto a la publicaión de los estados financieros.
No se evidencia la coordinación de la actualización de los enlaces del menú transparencia con las depennedncias generadoras de información</t>
  </si>
  <si>
    <t>No hay avances reportados ni evidencia en la capeta https://invias-my.sharepoint.com/:f:/g/personal/oap_invias_gov_co/Ei87N6QnlhZMiYoB78LyXiQBd8w5f5eQWVrNMwHdZ_5dEg?e=a9IQ0e, únicamente 2 archivos de la vigencia 2023</t>
  </si>
  <si>
    <t>En la ruta https://invias-my.sharepoint.com/:f:/g/personal/oap_invias_gov_co/EjMmtHqmpo1MpMNIZ0oSu8wBE6J_yQWKtCs_IHywfRcWUg?e=gfIPNA reposan dos memorando dirigidos a la Dirección Técnica y de Estructuración solicitando información, pero no se ubicó soportes del diseño e implementación de una estrategia para fortalecer procesos de conocimiento de la ciudadanía para focalizar la oferta institucional, a partir de las caracterizaciones de usuarios.</t>
  </si>
  <si>
    <t>La carpeta https://invias-my.sharepoint.com/:f:/g/personal/oap_invias_gov_co/EpmIRYld_g5PvFsszB-dybUBOMXG34rF6pCIdk5w4MH-WA?e=YN7r65 tiene el borrador del acta de reunión pero no se aportó un informe parcial o evidencia complementaria para inferir que se cumplirá el compromiso de entrega de la información en el mes de abril</t>
  </si>
  <si>
    <t>La Carpeta https://invias-my.sharepoint.com/:f:/g/personal/oap_invias_gov_co/EqnHxoBOA15EhBe-J6wgSQUB-9rA-tutR7bX8din0i94PQ?e=1gaPb8 está vacía y el archivo publicado en https://www.invias.gov.co/index.php/normativa/politicas-y-lineamientos/atencion-al-ciudadano/16857-informe-trimestral-informacion-mas-consultada-octubre-a-diciembre-de-2023/file  cuenta con un análisis de la información más consultada pero no precisa si la misma está publicada en la página web o si debería ser identificada como un "OTRO PROCEDIMIENTO ADMINISTRATIVO OPA" o "CONSULTA DE ACCESO A
INFORMACIÓN PÚBLICA" en los términos de la Resolución 455 de 2021 de DAFP</t>
  </si>
  <si>
    <t xml:space="preserve">La carpeta https://invias-my.sharepoint.com/:f:/g/personal/oap_invias_gov_co/EleagIvMCpdNoGbLw58NBogBYIiLQ3TF4r26CHNwxF8fXA?e=0wP58F cuenta con el Plan Institucional de capacitación, pero no con un informe de actividades ejecutadas.
En la ruta https://invias-my.sharepoint.com/:f:/g/personal/oap_invias_gov_co/EqBIWBfm2W9Jg-jyo8iGW24BZFXJBhjeA4dT4aUThbYDHw?e=2tJo9n no se encontró evidencia de capacitaciones sino dos piezas de divulgación </t>
  </si>
  <si>
    <t>Adicional al comentario de la observación se pudo evidenciar en https://invias-my.sharepoint.com/:f:/g/personal/oap_invias_gov_co/EtW9rLmKQQZGjS21qFz2UoUBmIyBYIXwyGbpqS8jJKI02w?e=Gx34P5 que mediante 2024I-VBOG-013325 del 12/03/24 se remitió a la Oficina de Control Disciplinario el informe de PQRD con corte al mes de Febrero</t>
  </si>
  <si>
    <t xml:space="preserve">Si bien se aportó un enlace conducente al informe de la vigencia 2023, que es válido bajo el supuesto de un análisis trimestral posterior al vencimiento. Dentro de la ruta https://invias-my.sharepoint.com/:f:/g/personal/oap_invias_gov_co/EhZ00xA_VV9PraDw5kMvqv4Bd6KOQ9oYXpan4Ap9gXl20Q?e=lJcYUG  se ubicó el memorando 2024I-VBOG 007215 del 12/02 remitido al Grupo Gerencia de Comunicaciones que incluye un enlace a una nuevo formulario y la solicitud de actualización de la pieza gráfica de difusión
</t>
  </si>
  <si>
    <t>En la ruta https://invias-my.sharepoint.com/:f:/g/personal/oap_invias_gov_co/EndXeQ87HbVEr14BTMZcHkcBK1onttTuTPph9pGipUBYVA?e=znpAgp se evidencio información correspondiente a los cortes enero y febrero</t>
  </si>
  <si>
    <t>En la ruta https://invias-my.sharepoint.com/:f:/g/personal/oap_invias_gov_co/EpleXqcjxrJNtk1yropn7vYBbKWHDHsSzBHhqOLbno8g0A?e=8vcDEa se identificó el Memorando Circular 2024I-VBOG-01078 del 01/03/24, cuyo asunto fue "Actualización de la Declaración Juramentada de Bienes y Rentas, y publicación
de la Declaración Proactiva de Bienes y Rentas, Registro de Conflicto de Interés y
Declaración del Impuesto sobre la Renta y Complementarios ? Ley 2013 de 2019 en
SIGEP"</t>
  </si>
  <si>
    <t>En la carpeta y link aportado se encuentra la evidencia de publicación de los estados financieros de 2023</t>
  </si>
  <si>
    <t xml:space="preserve">Efectivamente la carpeta está vacía, se valida ejecución porque está disponible el procedimiento de atención de declaraciones de conflictos de intereses, impedimentos y recusaciones </t>
  </si>
  <si>
    <t>En la carpeta  https://invias-my.sharepoint.com/:f:/g/personal/oap_invias_gov_co/EsViUEbmVixGpTgavI-scVEBHjwjipS2coPZmnJwO668-Q?e=AA2DLe se evidencio el soporte del informe de "implementación del Código de buen Gobierno de la Subdirección de Gestión Humana a través su Grupo Bienestar"</t>
  </si>
  <si>
    <t>Ejecutado según lo programado, soportes y evidnecias en carpeta https://invias-my.sharepoint.com/:f:/g/personal/oap_invias_gov_co/EvW26FwDn1REgeD-rU0fcbYBBBBtFvJKEQGwqrRARuc_fQ?e=pcUFxb</t>
  </si>
  <si>
    <r>
      <t xml:space="preserve">Durante sesión del 15 de febrero con los facilitadores el MIPG se analiza una a una las actividades en las que  Dirección de Ejecución y Operación participa como involucrada y se analiza la única actividad liderada por ellos "Generar periódicamente  reportes de operación de los SAU", generando las alertas correspondientes.
Mediante correo electrónico del 16 de febrero se remite alerta informado sobre los antecedentes y criticada de la actividad, brindando información sobre el mecanismo para modificar o  eliminara la actividad (Copia al Director de Ejecución y Operación.
</t>
    </r>
    <r>
      <rPr>
        <b/>
        <sz val="11"/>
        <rFont val="Calibri"/>
        <family val="2"/>
        <scheme val="minor"/>
      </rPr>
      <t xml:space="preserve">Memorando 2024I-VBOG-018985 del 08/04/24 DIRECCIÓN DE EJECUCIÓN Y OPERACIÓN
</t>
    </r>
    <r>
      <rPr>
        <sz val="11"/>
        <rFont val="Calibri"/>
        <family val="2"/>
        <scheme val="minor"/>
      </rPr>
      <t>La Direccion de Ejecucion y Operacion mediante sus Unidades Ejecutoras a través de este procedimiento  mantiene la trazabilidad de los servicios prestados en cada uno de los corredores nacionales que son de importancia estratégica, garantizando una rápida atención a las novedades presentadas por los usuarios en la vía, como lo son fallas mecánicas, incidentes y accidentes de tránsito, servicios comunitarios, entre otros, que se presentan y generan dificultades tanto para los usuarios, como para el tránsito del corredor. Mediante el informe enviado se presentan de manera resumida los registros que se tienen de cada uno de los servicios prestados los cuales son principalmente servicios de auxilio medico a través de las ambulancias tipo TAM y Tipo TAB y auxilio vial a través de vehículos tipo grúa para vehículos pesados, grúas para vehículos livianos tipo planchón y vehículos carro taller que solucionan problemas mecánicos básicos que permiten a los usuarios continuar con su viaje.Como parte del proceso de calidad en la prestación del servicio, se mide el tiempo de respuesta por cada servicio prestado, el tiempo de cierre de la novedad y se hace seguimiento en tiempo real a estos servicios, incluyendo la entrega de heridos a las unidades médicas donde se han trasladado para su atención, previa coordinación con el centro de Regulación de Urgencias y Emergencias CRUE de cada departamento. De acuerdo con lo reportado entre enero y marzo de 2024 se registran cerca de 2.302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t>
    </r>
  </si>
  <si>
    <t>La carpeta https://invias-my.sharepoint.com/:f:/g/personal/oap_invias_gov_co/EiZwC28YT95NhoPDryJAYAcBomg1q31nLljpXvODSP8SUw?e=nyqcAz se encuentra vacía y no se recibió reporte por parte de la Secretaría General.
De acuerdo con mesa de trabajo del 03/04/24 con delegados de la Subdirección General, Direción de Ejecución y Operación y de la Dirección Técnica y de Estructuración se confrimó que durante el 1° trimestre no se relaizó ningún faceboolive o chat</t>
  </si>
  <si>
    <r>
      <rPr>
        <b/>
        <sz val="11"/>
        <rFont val="Calibri"/>
        <family val="2"/>
        <scheme val="minor"/>
      </rPr>
      <t>Memorando 2024I-VBOG-018985 del 08/04/24 DIRECCIÓN DE EJECUCIÓN Y OPERACIÓN -25%</t>
    </r>
    <r>
      <rPr>
        <sz val="11"/>
        <rFont val="Calibri"/>
        <family val="2"/>
        <scheme val="minor"/>
      </rPr>
      <t xml:space="preserve">
Con el fin de dar cumplimiento al Plan de Acción Anual 2024 y particularmente en lo correspondiente a las actividades adscritas en el PAAC de la presente vigencia encaminadas a crear“Definir y Difundir el portafolio de servicios al ciudadano de la entidad”, se solicitó por parte de esta dirección a las unidades ejecutoras adscritas, mediante memorando VBOG-010653 del 1 de marzo de 2024 y diferentes mesas de trabajo, actualización de la información del archivo “formato de seguimiento de actividades de participación”, Paralemente se asistio a la mesa de trabajo Programada por la OAP, con la participacion  del DAFP, el pasado 29 de febrero, conducente a aclarar inquietudes relacionadas con el diligenciamiento del formato y su aplicacion. Por otro lado el 18 de marzo mediante mesa de trabajo soliocita por la DEO, al Grupo de Atencion y Relacionamiento, se reforso  a los facilitadores de las Diferente Subdiercciones adcritas a la DEO, para el correcto diligenciameinto y reporte del formato en mencion, conducente al reporte de programacion de actividades. Lo anterior en aras de atender la solicitud de la Secretaria General que mediante memorando VBOG-014257 del 15 de marzo solicitud el reporte de este insumo. Asi las cosas se envio memorando VBOG 014872 aclarando el estado actual del proceso. Paralelamente se recibio memorando VBOG-007170-15/02/24, En dode la Subdireccion de Modernizacion de Carreteras Nacionales, informa al GARC, el estado actual del proceso. Finalemnte el pasado 2 de Abril el GARC, Organizo una capacitacion sobre el asunto por medio del Departamento de Administracion Publica. (DAFP), Esta capacitacion fue socilizada mediante memorando VBOG-017143 del 1 de Abril de 2024.</t>
    </r>
  </si>
  <si>
    <t>No se apoprta url o soprte de la difució o actualización del portafolio de servicios al ciudadano de la entidad</t>
  </si>
  <si>
    <r>
      <rPr>
        <b/>
        <sz val="11"/>
        <rFont val="Calibri"/>
        <family val="2"/>
        <scheme val="minor"/>
      </rPr>
      <t>Memorando 2024I-VBOG-018985 del 08/04/24 DIRECCIÓN DE EJECUCIÓN Y OPERACIÓN -10%</t>
    </r>
    <r>
      <rPr>
        <sz val="11"/>
        <rFont val="Calibri"/>
        <family val="2"/>
        <scheme val="minor"/>
      </rPr>
      <t xml:space="preserve">
La Dirección de Ejecución y Operación esta presta a suministrar  la información de su competencia dentro de los lineamientos del CONPES 4070. Dicho esto, esta Dirección ha venido participando en las diferentes mesas de trabajo a las que fue convocada desde el 2023, con el fin de de interactuar desde su alcance en lo que sea necesario para el aporte de la política de acceso a la información pública. Es por esto que mediante memorando VBOG-011676 del 5 de Marzo  y memorando VBOG 012988 del 11 de marzo de 2024, se envio a las Unidades Ejecutoras adcritas a esta direccion, la solicitud para el diligenciamiento de Activos de Informacion, con la respectiva matriz enviada por la OTIC, tal cual se informo mediante memorando VBOG-013248 del 12 de marzo, dirijido a la OTIC. Asi las cosas la Subdireccion de Modernizacion de Carreteras  mediante memorando VBOG-017074  del 27 de marzo de 2024, envio la matriz de Activos de Informacion, cumpliendo los parametros establecidos.</t>
    </r>
  </si>
  <si>
    <t>No se aportó un soporte relacionado con lso productos (cronograma, informe de datos que requieren publicarse o datos publicados en GOV.CO)</t>
  </si>
  <si>
    <r>
      <t xml:space="preserve">1. Mediante memorando 2024I-VBOG-008168 la Oficina Asesora de Planeación remite a la Secretaría General propuestas de actividad a su cargo para la estrategia de participación  y recomienda "asegurar  que  este  instrumento se  articule  con  el calendario de
actividades de la entidad (que debe estar publicado en la página web), se defina frecuencia y metodología de reporte para que se facilite el cumplimiento de la actividad Evaluar eventos de diálogo realizados e implementar acciones de mejora programada en el Plan Anticorrupción
y de Atención al Ciudadano 2024 y se cuente con insumos para atender los requerimientos de la rendición de cuentas de la Contraloría General de la República."
2. Para facilitar la operatividad de la actividad "Evaluar eventos de diálogo realizados e implementar acciones de mejora" el día 26/02/24 la Oficina Asesora de Planeación propone al Coordinador del Grupo de Atención y relacionamiento y a la facilitadora del MIPG de l Secretaría General  mejoras en la formulación y seguimiento de la estrategia de participación, de modo que este instrumento se actualice periódicamente incluyendo la evaluación de cada espacio de dialogo programado
1. Mediante memorando 2024I-VBOG-008168 la Oficina Asesora de Planeación remite a la Secretaría General propuestas de actividad a su cargo para la estrategia de participación  y recomienda "asegurar  que  este  instrumento se  articule  con  el calendario de
actividades de la entidad (que debe estar publicado en la página web), se defina frecuencia y metodología de reporte para que se facilite el cumplimiento de la actividad Evaluar eventos de diálogo realizados e implementar acciones de mejora programada en el Plan Anticorrupción
y de Atención al Ciudadano 2024 y se cuente con insumos para atender los requerimientos de la rendición de cuentas de la Contraloría General de la República."
2. Para facilitar la operatividad de la actividad "Evaluar eventos de diálogo realizados e implementar acciones de mejora" el día 26/02/24 la Oficina Asesora de Planeación propone al Coordinador del Grupo de Atención y relacionamiento y a la facilitadora del MIPG de l Secretaría General  mejoras en la formulación y seguimiento de la estrategia de participación, de modo que este instrumento se actualice periódicamente incluyendo la evaluación de cada espacio de dialogo programado
</t>
    </r>
    <r>
      <rPr>
        <b/>
        <sz val="11"/>
        <rFont val="Calibri"/>
        <family val="2"/>
        <scheme val="minor"/>
      </rPr>
      <t xml:space="preserve">2024I-VBOG-017906 del 03/04/24 SECRETARIA GENERAL sin reporte
Memorando 2024I-VBOG-018985 del 08/04/24 DIRECCIÓN DE EJECUCIÓN Y OPERACIÓN -25%
</t>
    </r>
    <r>
      <rPr>
        <sz val="11"/>
        <rFont val="Calibri"/>
        <family val="2"/>
        <scheme val="minor"/>
      </rPr>
      <t>Con el fin de dar cumplimiento al Plan de Acción Anual 2024 y particularmente en lo correspondiente a las actividades adscritas en el PAAC de la presente vigencia encaminadas a crear“Eventos de dialogo realizados e implementar acciones de mejora”, se solicitó por parte de esta dirección a las unidades ejecutoras adscritas, mediante memorando VBOG-010653 del 1 de marzo de 2024 y diferentes mesas de trabajo, actualización de la información del archivo “formato de seguimiento de actividades de participación”, liderado por la Secretaría General, y enviado por el Grupo de Atencion y Relacionamiento ciudadano mediante memorando VBOG-006879, registrando de manera detallada la información de las actividades o espacios de participación ciudadana establecidos por cada Unidad Ejecutora . De igual manera mediante memorando VBOG-010783 del 1 de marzo de 2024 , se envio la solicitud de programacion de los FACEBOOK LIVE 2024, a las Subdirecciones adscritas a la DEO, para que a su vez se coordinen estas actividades con los diferentes actores involucrados,  Y  de esta manera soportar los lineamientos que permitan dar cumplimiento a este requerimiento desde su resorte admisitrativo. Dicho esto el pasado 12 de marzo se recibio programacion de Facebook Live por parte de la Subdireccion Maritima Fluvial y Ferrea mediante memorando VBOG 013514 Y por parte de la Subdireccion de Modernizacion de Carreteras Naconales, mediante memorando VBOG 016476 , lo que permitio a La DEO  socializar al lider del proceso (Secretaria Generla) mediante memorando VBOG 017680 las programaciones de las diferentes subdirecciones , para   coordinar con los diferentes actores involucrados .</t>
    </r>
  </si>
  <si>
    <t>La ruta https://invias-my.sharepoint.com/:f:/g/personal/oap_invias_gov_co/EhNM3Dg-4VhElx1bFq99Dy0BVPNjZ_t-nQ2hFc4KF-z9rQ?e=c99HHc corresponde a una carpeta vacía
No se aportó url en el portal INVIAS con el "Seguimiento a los acuerdos o compromisos asumidos con los grupos de valor"</t>
  </si>
  <si>
    <t>El   texto   suministrado   para   la   actividad   “Realizar   seguimiento   a   los   planes   de   mejoramiento
formulados para atender las observaciones de las  Auditorías   efectuadas   (auditorias   al   modelo
de     seguridad     y     privacidad     de     la información (MSPI) ” y los respectivos soportes fueron
tomados  en  consideración  para  otorgar  cumplimento  a  la  actividad   “Realizar  seguimiento   a  la
implementación de las  macro actividades de   trabajo del plan de implementación del Modelo de
Seguridad y Privacidad de la Información –MSPI- vigencia 2024”.</t>
  </si>
  <si>
    <t>Cumplida según lo programado, se confirma enlace disponible. Se sugiere que la Columna G "https://www.invias.gov.co/index.php/normativa/normograma" se edite de manera que corresponda a los procesos del sistema de gestión de INVIAS, de modo que pueda indexarse la información del nomograma con las caracterizaciones de proceso.</t>
  </si>
  <si>
    <t>Cumplida según lo programado, se confirma informe EKOGUI</t>
  </si>
  <si>
    <t>El enlace aportado solicita autenticación. Se encontro en la ruta " https://www.invias.gov.co/index.php/planeacion-gestion-y-control/plan-de-gasto-publico " un redireccionamiento a https://community.secop.gov.co/Public/App/AnnualPurchasingPlanEditPublic/View?id=356588</t>
  </si>
  <si>
    <r>
      <rPr>
        <b/>
        <sz val="11"/>
        <rFont val="Calibri"/>
        <family val="2"/>
        <scheme val="minor"/>
      </rPr>
      <t>024I-VBOG-018131 DIRECCIÓN JURÍDICA 25%</t>
    </r>
    <r>
      <rPr>
        <sz val="11"/>
        <rFont val="Calibri"/>
        <family val="2"/>
        <scheme val="minor"/>
      </rPr>
      <t xml:space="preserve">
Nomograma actualizado al 04 de abril 2024 en en el enlace  https://www.invias.gov.co/index.php/normativa/normograma</t>
    </r>
  </si>
  <si>
    <r>
      <t xml:space="preserve">1.	Elaboración Informe de implementación política institucional de administración del riesgo 2023, socializado mediante memorando 2024I-VBOG-004844 del 02/02/24.
2.	Actualización del estado del arte con corte a diciembre disponible en 2024I-VBOG-004844
3.	Creación de las carpetas 2023 y 2024 en la ruta, para almacenar los soportes de cumplimiento de las actividades de control en el repositorio de MIPG
4.	 Proyección de Memorandos con informe parcial de cumplimiento de actividades de control de los riesgos de corrupción 2023, solicitando complemento en KAWAK:
A.	2024I-VBOG-005141 del 05/02 - OTIC 
B.	2024I-VBOG-005142 del 05/02 – SGH
C.	2024I-VBOG-005282 del 06/02 – DEFENSA JURÍDICA
D.	2024I-VBOG-005290 del 06/02 – GESTIÓN FINANCIERA
E.	2024I-VBOG-005307 del 06/02 – GESTIÓN DEL RIESGO DE PROYECTOS DE INFRAESTRUCTURA DE
F.	TRANSPORTE
G.	2024I-VBOG-005297 DEL 06/02 - EJECUCIÓN Y OPERACIÓN DE PROYECTOS DE INFRAESTRUCTURA
H.	DE TRANSPORTE
I.	2024I-VBOG-005295 DEL 06/02 – REGLAMENTACIÓN TÉCNICA E INNOVACIÓN DE INFRAESTRUCTURA
J.	DE TRANSPORTR
K.	2024I-VBOG-005293 DEL 06/02 - GESTIÓN AMBIENTAL, SOCIAL, PREDIAL Y DE SOSTENIBILIDAD DE
L.	PROYECTOS DE INFRAESTRUCTURA DE TRANSPO
M.	2024I-VBOG-005565 DEL 07/02 - GESTION DOCUMENTAL
N.	2024I-VBOG-005564 DEL 07/02 - GESTIÓN   DE   SERVICIOS   ADMINISTRATIVOS
O.	2024I-VBOG-006860 del 13/02/23 - Respuesta  al  radicado  No  2024I-VBOG-006389  Reporte  KAWAK   riesgos  e indicadores GESTIÓN DOCUMENTAL
</t>
    </r>
    <r>
      <rPr>
        <b/>
        <sz val="11"/>
        <rFont val="Calibri"/>
        <family val="2"/>
        <scheme val="minor"/>
      </rPr>
      <t>Memorando 2024I-VBOG-018985 del 08/04/24 DIRECCIÓN DE EJECUCIÓN Y OPERACIÓN -25%</t>
    </r>
    <r>
      <rPr>
        <sz val="11"/>
        <rFont val="Calibri"/>
        <family val="2"/>
        <scheme val="minor"/>
      </rPr>
      <t xml:space="preserve">
Durante este periodo La Direccion de Ejeucion y Operacion envio el memorando (2023I-VBOG-040094 20/12/2023) conducentre a la actualizacion de riesgos de Corrupcion y de Gestion para la vigencia 2024. Tanbien para el 2024 se realizo la construccion de los riesgos fiscales, los cuales se enviaron para revision a la Oficina Asesora de Planeacion mediante memorando 2023I-VBOG-042180 26/12/2023. La respuesta del asunto fue recibida mediante memorando 2023I-VBOG-044299-29/12/2023. En paralelo, se asisitio a las mesas programadas por la OAP los dias 20 y 21 de marzo de 2024, con el apoyo del DAFP, con relacion a riesgos, y Gestion del conocimiento e innovacion.
</t>
    </r>
    <r>
      <rPr>
        <b/>
        <sz val="11"/>
        <rFont val="Calibri"/>
        <family val="2"/>
        <scheme val="minor"/>
      </rPr>
      <t xml:space="preserve"> 2024I-VBOG-018556 DEL 05/04/24 OFICINA DE CONTROL INTERNO- 25%</t>
    </r>
    <r>
      <rPr>
        <sz val="11"/>
        <rFont val="Calibri"/>
        <family val="2"/>
        <scheme val="minor"/>
      </rPr>
      <t xml:space="preserve">
La Oficina  de Control Interno, en desarrollo de esta actividad: 
-  Mediante memorado 2023I-VBOG-042183 del 26 /12/2023,   contribuyo con el diagnóstico  del panorama de riesgos del PAAC 2024.  
- El 26/01/2024 asistio a reunión  del Comité Institucional de Gestión y Desempeño donde se aprobó el PAAC 2024.
 - 19/03/22024  reunion de facilitadores oportunidad  de mejora ID 379 Kawak. 
- 21/03/2024  capacitacion gestion del riesgo  para lideres  del proceso. </t>
    </r>
  </si>
  <si>
    <r>
      <t xml:space="preserve">1.	La Oficina Asesora de Planeación solicitó asistencia técnica a la Secretaría de Trasparencia y recibe respuesta favorable el 09/01/24 mediante OFI24-00002428 / GFPU 13130002 "...Durante la primera semana de marzo, una vez la Secretaría de Transparencia cuente con el equipo encargado de brindar asistencia técnica y esté concertado el cronograma de capacitaciones 2024, nos estaremos comunicando con usted para coordinar la realización de dicha capacitación."
2. Diseño de quiz para verificar nivel de apropiación de la política y socialización de este mediante correo electrónico del 22/02/24 dirigido a los facilitadores del MIPG
3. El 16/02 se contacta sectorialista para asistencia en el diseño del sistema
4. El 29 de febrero se remite proyecto de nueva versión del procedimiento EDEP-PR-1 ADMINISTRACION DE RIESGOS DE CORRUPCION a secretaria de Transparencia, el 29/02/24 para retroalimentación
Remisión de correos a los facilitadores del MIPG y/o Directivos precisando actividades que lideran y actividades en las que están involucrados
5.	Elaboración de la propuesta de Oportunidad de mejora para optimizar el flujo de información y promover la entrega oportuna de los reportes de cumplimiento, para generar alertas tempranas.
6.	Documentación en KAWAK de la Oportunidad de mejorar ID 379 y documentación del seguimiento con corte al mes de febrero
7.	Creación de carpetas para alimentar soportes de cumplimiento (micrositio MIPG Invias) y habilitación de permisos de edición  Directivos y facilitadores del MIPG
8.	proyección del memorando circular 2024I-VBOG-010273 del 29/02  impartiendo lineamientos para el reporte de actividades del 41T trimestre en archivo parametrizado y cargue de soportes en el micrositio de MIPG Invais
9.	Coordinación de mesas de trabajo internas y asesorías externas para contribuir al cumplimiento de las actividades criticas:
a.	Mesa de trabajo interdisciplinaria para definir la Hoja de ruta plan de mejoramiento norma técnica NTC 5854  : febrero 4 a las 10am
b.	Mesa de trabajo interdisciplinaria para definir la Hoja de ruta plan de mejoramiento norma técnica NTC 6047:  febrero 4 a las 9am
c.	Asesoría a la medida sobre accesibilidad física y web con expertos del Departamento Administrativo de la Función Pública, quienes el día 22/02/2024 a las 2:30pm respondieron cada una de las inquietudes formuladas.
d.	Seguimiento a la estrategia de Racionalización de trámites: febrero 26  a las 2:30pm
e.	Elaboración y seguimiento estrategia de participación ciudadana: febrero 26  a las 2:30pm
f.	Asesoría a la medida sobre participación con expertos del Departamento Administrativo de la Función Pública, quienes el día 27/02/2024 a las 11:00 am respondieron cada una de las inquietudes formuladas.
</t>
    </r>
    <r>
      <rPr>
        <b/>
        <sz val="11"/>
        <rFont val="Calibri"/>
        <family val="2"/>
        <scheme val="minor"/>
      </rPr>
      <t xml:space="preserve">Memorando 2024I-VBOG-018985 del 08/04/24 DIRECCIÓN DE EJECUCIÓN Y OPERACIÓN
</t>
    </r>
    <r>
      <rPr>
        <sz val="11"/>
        <rFont val="Calibri"/>
        <family val="2"/>
        <scheme val="minor"/>
      </rPr>
      <t xml:space="preserve">La Direccion de Ejecucion y Operacion en este trimestre  actualizo los riesgos de corrupcion, Los cuales fueron enviados a la Oficina Asesora de Planeacion mediante memorando (2023I-VBOG-040094 20/12/2023) conducentre a la actualizacion de riesgos de Corrupcion para la vigencia 2024. Se evidencia que fueron publicados visualizando la pagina Web del INVIAS.
</t>
    </r>
    <r>
      <rPr>
        <b/>
        <sz val="11"/>
        <rFont val="Calibri"/>
        <family val="2"/>
        <scheme val="minor"/>
      </rPr>
      <t xml:space="preserve"> 2024I-VBOG-018556 DEL 05/04/24 OFICINA DE CONTROL INTERNO -25%
</t>
    </r>
    <r>
      <rPr>
        <sz val="11"/>
        <rFont val="Calibri"/>
        <family val="2"/>
        <scheme val="minor"/>
      </rPr>
      <t>La función de la  Oficina de Control Interno,  es la  verificacion  cuatrimestral  del cumplimiento  de esta actividad. https://www.invias.gov.co/index.php/hechos-de-transparencia/mecanismos-de-control/informe-cuatrimestral-del-estado-del-control-interno. Seguimiento al Plan Anticorrupción y de Atención al Ciudadano</t>
    </r>
  </si>
  <si>
    <r>
      <t xml:space="preserve">1.	Se inactivan riesgos de corrupción 2023 del sistema “RIESGOS DE CORRUPCIÓN 2023” en el aplicativo KAWAK
2.	Se publica versión 1 del mapa de riesgo institucional en https://www.invias.gov.co/index.php/plan-anticorrupcion-y-de-atencion-al-ciudadano como anexo 1 del plan anticorrupción y de atención al ciudadano
3.	Se parametriza en el aplicativo KAWAK en nuevo sistema “RIESGOS DE CORRUPCIÓN 2024” y se documentan las fichas técnicas de los riesgos de corrupción 2024
4.	Su publica mapa de riesgos institucional, descargado del aplicativo kawak en la ruta https://www.invias.gov.co/index.php/informacion-institucional/sistema-de-gestion-de-calidad 
5.	Se apoya en la documentación de dos nuevos riesgos de corrupción del proceso GESTIÓN CONTRACTUAL, PROCESOS ADMINISTRATIVOS Y SANCIONATORIO: febrero 9 a las 10:00am, feb 23 a las 3pm, marzo 7 a las 3:45pm
</t>
    </r>
    <r>
      <rPr>
        <b/>
        <sz val="11"/>
        <rFont val="Calibri"/>
        <family val="2"/>
        <scheme val="minor"/>
      </rPr>
      <t xml:space="preserve">Memorando 2024I-VBOG-018985 del 08/04/24 DIRECCIÓN DE EJECUCIÓN Y OPERACIÓN -25%
</t>
    </r>
    <r>
      <rPr>
        <sz val="11"/>
        <rFont val="Calibri"/>
        <family val="2"/>
        <scheme val="minor"/>
      </rPr>
      <t xml:space="preserve">La Direccion de Ejecucion y Operacion en este trimestre  actualizo los riesgos de corrupcion, Los cuales fueron enviados a la Oficina Asesora de Planeacion mediante memorando (2023I-VBOG-040094 20/12/2023) conducentre a la actualizacion de riesgos de Corrupcion para la vigencia 2024. Se evidencia que fueron publicados visualizando la pagina Web del INVIAS.
 </t>
    </r>
    <r>
      <rPr>
        <b/>
        <sz val="11"/>
        <rFont val="Calibri"/>
        <family val="2"/>
        <scheme val="minor"/>
      </rPr>
      <t>2024I-VBOG-018556 DEL 05/04/24 OFICINA DE CONTROL INTERNO -25%</t>
    </r>
    <r>
      <rPr>
        <sz val="11"/>
        <rFont val="Calibri"/>
        <family val="2"/>
        <scheme val="minor"/>
      </rPr>
      <t xml:space="preserve">
La función de la  Oficina de Control Interno,  es la  verificacion  cuatrimestral  del cumplimiento  de esta actividad.
https://www.invias.gov.co/index.php/hechos-de-transparencia/mecanismos-de-control/informe-cuatrimestral-del-estado-del-control-interno. Seguimiento al Plan Anticorrupción y de Atención al Ciudadano</t>
    </r>
  </si>
  <si>
    <r>
      <t xml:space="preserve">1.	Documentación en KAWAK de la Oportunidad de mejorar ID 379 y documentación del seguimiento con corte al mes de febrero
2.	Creación de carpetas para alimentar soportes de cumplimiento (micrositio MIPG Invias) y habilitación de permisos de edición  Directivos y facilitadores del MIPG
3.	proyección del memorando circular 2024I-VBOG-010273 del 29/02  impartiendo lineamientos para el reporte de actividades del 41T trimestre en archivo parametrizado y cargue de soportes en el micrositio de MIPG Invais
4.	Coordinación de mesas de trabajo internas y asesorías externas para contribuir al cumplimiento de las actividades criticas:
a.	Mesa de trabajo interdisciplinaria para definir la Hoja de ruta plan de mejoramiento norma técnica NTC 5854  : febrero 4 a las 10am
b.	Mesa de trabajo interdisciplinaria para definir la Hoja de ruta plan de mejoramiento norma técnica NTC 6047:  febrero 4 a las 9am
c.	Asesoría a la medida sobre accesibilidad física y web con expertos del Departamento Administrativo de la Función Pública, quienes el día 22/02/2024 a las 2:30pm respondieron cada una de las inquietudes formuladas.
d.	Seguimiento a la estrategia de Racionalización de trámites: febrero 26  a las 2:30pm
e.	Elaboración y seguimiento estrategia de participación ciudadana: febrero 26  a las 2:30pm
f.	Asesoría a la medida sobre participación con expertos del Departamento Administrativo de la Función Pública, quienes el día 27/02/2024 a las 11:00 am respondieron cada una de las inquietudes formuladas.
</t>
    </r>
    <r>
      <rPr>
        <b/>
        <sz val="11"/>
        <rFont val="Calibri"/>
        <family val="2"/>
        <scheme val="minor"/>
      </rPr>
      <t xml:space="preserve">Memorando 2024I-VBOG-018985 del 08/04/24 DIRECCIÓN DE EJECUCIÓN Y OPERACIÓN
</t>
    </r>
    <r>
      <rPr>
        <sz val="11"/>
        <rFont val="Calibri"/>
        <family val="2"/>
        <scheme val="minor"/>
      </rPr>
      <t xml:space="preserve">La Direccion de Ejecucion y Operacion en este trimestre envio  memorando (2024I-VBOG-011792-06/03/24) conducentes a solicitar el monitoreo de riesgos de corrupcion a las Unidades Ejecutoras adscritas a la DEO. 
</t>
    </r>
    <r>
      <rPr>
        <b/>
        <sz val="11"/>
        <rFont val="Calibri"/>
        <family val="2"/>
        <scheme val="minor"/>
      </rPr>
      <t xml:space="preserve"> 2024I-VBOG-018556 DEL 05/04/24 OFICINA DE CONTROL INTERNO -25%</t>
    </r>
    <r>
      <rPr>
        <sz val="11"/>
        <rFont val="Calibri"/>
        <family val="2"/>
        <scheme val="minor"/>
      </rPr>
      <t xml:space="preserve">
La función de la  Oficina de Control Interno,  es la  verificacion  cuatrimestral  del cumplimiento  de esta actividad. https://www.invias.gov.co/index.php/hechos-de-transparencia/mecanismos-de-control/informe-cuatrimestral-del-estado-del-control-interno. Seguimiento al Plan Anticorrupción y de Atención al Ciudadano
</t>
    </r>
  </si>
  <si>
    <r>
      <t xml:space="preserve"> 2024I-VBOG-018567 del 05/04 OTIC. Avance en la caracterización del Plan de Implementación del MSPI para la vigencia 2024.
. Avance en la consolidación de Activos de Información.
</t>
    </r>
    <r>
      <rPr>
        <b/>
        <sz val="11"/>
        <rFont val="Calibri"/>
        <family val="2"/>
        <scheme val="minor"/>
      </rPr>
      <t xml:space="preserve"> 2024I-VBOG-018556 DEL 05/04/24 OFICINA DE CONTROL INTERNO 25%</t>
    </r>
    <r>
      <rPr>
        <sz val="11"/>
        <rFont val="Calibri"/>
        <family val="2"/>
        <scheme val="minor"/>
      </rPr>
      <t xml:space="preserve">
El 14/02/2024 la OCI asistió a la reunión convocada por la OAP con la participación de la Secretaria General, Subdirección Administrativa y grupos adscritos, Subdirección General - Grupo de Comunicaciones y Oficina TIC; para establecer hoja de ruta en el seguimiento al plan de mejoramiento del MSPI y normas técnicas NTC 6047 y 5854.
22/02/2024. Asistencia a reunión de acompañamiento de la Función Pública, para mejorar accesibilidad física y Web. 
La OCI realizará en la vigencia 2024 seguimiento cuatrimestral al cumplimiento del plan de mejoramiento formalizado que remita el área responsable.</t>
    </r>
  </si>
  <si>
    <r>
      <t xml:space="preserve">A. La Oficina Asesora de Planeación convocó el día 04/02/2024 una mesa de trabajo interdisciplinaria para definir la Hoja de ruta plan de mejoramiento norma ttécnica NTC 6047  seguimiento programado en el Plan Anticorrupción y de Atención al Ciudadano PAAC 2024.
Una vez se analizaron los antecedentes y situación actual se acordó los siguiente:
1. los auditados presentarán el 30/04/2024 a la Oficina de Control Interno, el respectivo plan de mejoramiento con un cronograma 2024 y vigencias posteriores:
 Considerando la disponibilidad de recursos y diagnóstico actual de las condiciones de accesibilidad física de los puntos de atención, la Subdirección Administrativa programará las actividades concretas que adelantará en cada Dirección Territorial durante la vigencia 2024 y posteriores (si aplica), formalizando el
plan de mejoramiento ante la Oficina de Control Interno.
 Trimestralmente se realizará un seguimiento para verificar el nivel de cumplimiento.
2. Los auditados recopilan antecedentes y actualizar la matriz del plan de mejoramiento con el reporte de
acciones adelantadas en las vigencias 2022 y 2023 por hallazgo en cada Dirección Territorial.
B. La Oficina Asesora de Planeación coordinó asesoría Técnica a la medida sobre accesibilidad web con expertos del Departamento Administrativo de la Función Pública, quienes el día 22/02/2024 a las 2:30pm respondieron cada una de las inquietudes formuladas.
</t>
    </r>
    <r>
      <rPr>
        <b/>
        <sz val="11"/>
        <rFont val="Calibri"/>
        <family val="2"/>
        <scheme val="minor"/>
      </rPr>
      <t xml:space="preserve">c. 2024I-VBOG-017906 del 03/04/24 SECRETARIA GENERAL sin reporte pero cuantificado 25%
 2024I-VBOG-018556 DEL 05/04/24 OFICINA DE CONTROL INTERNO 25% 
</t>
    </r>
    <r>
      <rPr>
        <sz val="11"/>
        <rFont val="Calibri"/>
        <family val="2"/>
        <scheme val="minor"/>
      </rPr>
      <t>El 14/02/2024 la OCI asistió a la reunión convocada por la OAP con la participación de la Secretaria General, Subdirección Administrativa y grupos adscritos, Subdirección General - Grupo de Comunicaciones y Oficina TIC; para establecer hoja de ruta en el seguimiento al plan de mejoramiento del MSPI y normas técnicas NTC 6047 y 5854.
22/02/2024. Asistencia a reunión de acompañamiento de la Función Pública, para mejorar accesibilidad física y Web. 
La OCI realizará en la vigencia 2024 seguimiento cuatrimestral al cumplimiento del plan de mejoramiento formalizado que remita el área responsable.</t>
    </r>
  </si>
  <si>
    <r>
      <t xml:space="preserve">1. La Oficina Asesora de Planeación convocó el día 04/02/2024 una mesa de trabajo interdisciplinaria para definir la Hoja de ruta plan de mejoramiento norma técnica NTC 5854  seguimiento programado en el Plan Anticorrupción y de Atención al Ciudadano PAAC 2024.
Una vez se analizaron los antecedentes y situación actual se acordó que los auditados presentarán el 31/04/2024 a la Oficina de Control Interno, el respectivo plan de mejoramiento con un cronograma 2024 y vigencias
posteriores (si aplica):
* Considerando la disponibilidad de recursos y diagnóstico actual de las condiciones de accesibilidad web, la Subdirección General programará las actividades concretas que adelantará durante la vigencia 2024 y posteriores (si aplica), formalizando el plan de mejoramiento ante la Oficina de Control Interno.
* Trimestralmente se realizará un seguimiento para verificar el nivel de cumplimiento.
2. La Oficina Asesora de Planeación coordinó asesoría Técnica a la medida sobre accesibilidad web con expertos del Departamento Administrativo de la Función Pública, quienes el día 22/02/2024 a las 2:30pm respondieron cada una de las inquietudes formuladas.
</t>
    </r>
    <r>
      <rPr>
        <b/>
        <sz val="11"/>
        <rFont val="Calibri"/>
        <family val="2"/>
        <scheme val="minor"/>
      </rPr>
      <t xml:space="preserve">
 2024I-VBOG-018556 DEL 05/04/24 OFICINA DE CONTROL INTERNO 25%
</t>
    </r>
    <r>
      <rPr>
        <sz val="11"/>
        <rFont val="Calibri"/>
        <family val="2"/>
        <scheme val="minor"/>
      </rPr>
      <t>El 14/02/2024 la OCI asistió  a la  reunión convocada  por la OAP  con la participación  de  la Secretaria General , Subdireccion Administrativa y grupos adscritos, Subdirección General - Grupo de Comunicaciones  y Oficina TIC; para estableceer  hoja de ruta  en el seguimiento al  plan de mejoramiento del MSPI  y normas tecnicas  NTC 6047 y  5854.
22/02/2024 . Asistencia  a reunión de acompañamiento de la Función Publica, para mejorar accesibilidad  fisica  y Web. 
La OCI realizará seguimiento en la vigencia  2024 al plan de mejoramiento formalizado que remita cada una  de las areas responsables.
2024I-VBOG-020332 del 11/04/24 SUBDIRECCIÓN GENERAL</t>
    </r>
  </si>
  <si>
    <r>
      <rPr>
        <b/>
        <sz val="11"/>
        <rFont val="Calibri"/>
        <family val="2"/>
        <scheme val="minor"/>
      </rPr>
      <t>2024I-VBOG-020332 del 11/04/24 SUBDIRECCIÓN GENERAL</t>
    </r>
    <r>
      <rPr>
        <sz val="11"/>
        <rFont val="Calibri"/>
        <family val="2"/>
        <scheme val="minor"/>
      </rPr>
      <t xml:space="preserve">
43 videos publicados en nuestro canal institucional de YouTube en los que se informa sobre el estado de proyectos de impacto. https://www.youtube.com/@InviasOficial
Se realizó reunión con OAP y UE para realizar el balance de la actividad en el primer trimestre y planear las actvidades para posteriores trimestres Haga clic aquí para unirse a la reunión</t>
    </r>
  </si>
  <si>
    <r>
      <rPr>
        <b/>
        <sz val="11"/>
        <rFont val="Calibri"/>
        <family val="2"/>
        <scheme val="minor"/>
      </rPr>
      <t xml:space="preserve">2024I-VBOG-020332 del 11/04/24 SUBDIRECCIÓN GENERAL
</t>
    </r>
    <r>
      <rPr>
        <sz val="11"/>
        <rFont val="Calibri"/>
        <family val="2"/>
        <scheme val="minor"/>
      </rPr>
      <t xml:space="preserve">
La información publicada en el Portal Web se encuentra disponible en lenguaje claro y trabajamos en ajustar los términos técnicos por contenidos más sencillos de entender y están disponibles en: https://www.invias.gov.co/</t>
    </r>
  </si>
  <si>
    <r>
      <rPr>
        <b/>
        <sz val="11"/>
        <rFont val="Calibri"/>
        <family val="2"/>
        <scheme val="minor"/>
      </rPr>
      <t>2024I-VBOG-020332 del 11/04/24 SUBDIRECCIÓN GENERAL</t>
    </r>
    <r>
      <rPr>
        <sz val="11"/>
        <rFont val="Calibri"/>
        <family val="2"/>
        <scheme val="minor"/>
      </rPr>
      <t xml:space="preserve">
En lo que va corrido del año la Gerencia de Comunicaciones no ha recibido solicitudes de chats en vivo enfocados en la participación ciudadana.
De conformidad con la reunión TEAMS realizada con la OAP se solicitó a las unidades ejecutoras, quienes son los responsables de la información, la programación de las actividades de dialogo con la ciudadanía. el grupo de comunicaciones apoya la logística y divulgación de las actividades.</t>
    </r>
  </si>
  <si>
    <r>
      <t xml:space="preserve">1.	Consolidación memorandos reporte PAAC 2023, actualización del informe y envió a publicación en página web:
a.	2024I-VBOG-004774 DEL 02/02 - 
Respuesta al radicado No 2023I-VBOG-039238 Reporte DG PAAC 2023
b.	2024I-VBOG-004773d del 02/02 – Respuesta al radicado No 2023I-VBOG-042889 Retroalimentación y alertas
PAAC 2023 4T SA
c.	2024I-VBOG-004772 del 02/02/24 – Respuesta al radicado No 2023I-VBOG-043122 Retroalimentación reporte PAAC 4T a cargo de SGH
d.	2024I-VBOG-004771 del 02/02/24 - 
Respuesta al radicado No 2023I-VBOG-043192 Retroalimentación DEO reporte
PAAC 2023
e.	2024I-VBOG-004770 del 02/02 - Respuesta   al   radicado   No   2023I-VBOG-043639  Aporte   OCD   para   diagnóstico
PAAC
f.	2024I-VBOG-005143 del 02/02/24 - Respuesta al radicado No 2024I-VBOG-004276 Retroalimentación reporte PAAC
4T OTIC
g.	2024I-VBOG-006685 del 13/02 - Respuesta al radicado No 2024I-VBOG-005005 Retroalimentación OCD PAAC
2023
h.	2024I-VBOG-006686 del 13/02 - Respuesta al radicado No 2024I-VBOG-005739 Plazo reporte Riesgos e indicadores DEO
i.	024I-VBOG-006857 del 13/02 - Respuesta al radicado No 2024I-VBOG-005926 Alcance SG reporte PAAC 2023
j.	2024I-VBOG-006688 del 13/02 - Respuesta   al   radicado   No   2024I-VBOG-005851  Alcance   reporte   PAAC   2023
OCD
k.	2024I-VBOG-006857 del 13/02 - Respuesta al radicado No 2024I-VBOG-005926 Alcance SG reporte PAAC 2023
l.	2024I-VBOG-006852 del 13/02 - Respuesta al radicado No 2024I-VBOG-006094 Alcance SA reporte PAAC 2023
m.	2024I-VBOG-006854 del 13/02 - Respuesta al radicado No 2024I-VBOG-006095 Alcance DJ reporte PAAC 2023
n.	2024I-VBOG-006859 del 13/02 - Respuesta al radicado No 2024I-VBOG-006126 Alcance SGH reporte PAAC
2023
2. Informe preliminar PAAC 2023 socializado mediante 2024I-VBOG-005146 del 02/05 (para observaciones)
3. Informe definitivo PAAC 2023 publicado en  https://www.invias.gov.co/index.php/plan-anticorrupcion-y-de-atencion-al-ciudadano#2023
</t>
    </r>
    <r>
      <rPr>
        <b/>
        <sz val="11"/>
        <rFont val="Calibri"/>
        <family val="2"/>
        <scheme val="minor"/>
      </rPr>
      <t xml:space="preserve">2024I-VBOG-020332 del 11/04/24 SUBDIRECCIÓN GENERAL
</t>
    </r>
    <r>
      <rPr>
        <sz val="11"/>
        <rFont val="Calibri"/>
        <family val="2"/>
        <scheme val="minor"/>
      </rPr>
      <t>El monitoreo al PAAC en su versión más reciente se encuentra disponible en: https://www.invias.gov.co/index.php/plan-anticorrupcion-y-de-atencion-al-ciudadano</t>
    </r>
  </si>
  <si>
    <t xml:space="preserve"> 2024I-VBOG-018556 DEL 05/04/24 OFICINA DE CONTROL INTERNO 
Sin reporte
2024I-VBOG-020332 del 11/04/24 SUBDIRECCIÓN GENERAL
El seguimiento al PAAC en su versión más reciente se encuentra disponible en:
https://www.invias.gov.co/index.php/hechos-de-transparencia/mecanismos-de-control/informe-cuatrimestral-del-estado-del-control-interno</t>
  </si>
  <si>
    <r>
      <t xml:space="preserve">2024I-VBOG-017906 del 03/04/24 SECRETARIA GENERAL sin reporte se envio memorando a las Unidades ejecutoras para identificar cuales son los acuerdos asumidos con los grupos de valor
</t>
    </r>
    <r>
      <rPr>
        <b/>
        <sz val="11"/>
        <rFont val="Calibri"/>
        <family val="2"/>
        <scheme val="minor"/>
      </rPr>
      <t>Memorando 2024I-VBOG-018985 del 08/04/24 DIRECCIÓN DE EJECUCIÓN Y OPERACIÓN 25%</t>
    </r>
    <r>
      <rPr>
        <sz val="11"/>
        <rFont val="Calibri"/>
        <family val="2"/>
        <scheme val="minor"/>
      </rPr>
      <t xml:space="preserve">
La Dirección de ejecución y Operación, en cumplimiento de sus funciones de seguimiento y evaluación a sus subdirecciones adscritas (SGI-SVR-SMFF-SMCN) , envió memorando 2024I-VBOG-008351 del 21 de febrero de 2024, solicitando el reporte de los proyectos entregados a la comunidad en el mes de enero, febrero,  o por entregar con corte al 31 de marzo de 2024, Por lo tanto Las SMCN envio reporte mediante memorando VBOG-017410 . Por otro lado y no menos importante se envio memorando VBOG-011674 del 5 de marzo de 2024 a la OTIC , en el marco de lo competente a esta Direccion relacionado con  los “Lineamientos de Trasparencia Activa”, conducente a la implementacion de la política de acceso a la información pública “Identificar datos que se requieren publicar”. Lo anterior con el fin de seguir los lineamientos relacionados por La Oficina de Tecnologias, que mediande memorando 2023I-VBOG-043848, del pasado 28 de dieciembre de 2023,  manifiesta la intencion de liderar e interactuar en los diferentes temas tales como : 1. Identificar las Necesidades de Información, con base en la priorización
suministrada y acordada entre las diferentes dependencias del Instituto.2. Identificar los datos críticos para la toma de decisiones de los sistemas oproyectos priorizados.3. Definir políticas claras sobre la recopilación, almacenamiento y acceso a la
información.4. Establecer procedimientos para garantizar la consistencia y la calidad delos datos.5. Realizar ejercicios de seguimiento y monitoreo de Datos Abiertos, paraevaluar el uso de las publicaciones actuales y nuevas.6. Evaluar y adoptar tecnologías innovadoras que puedan aumentar la eficiencia y la toma de decisiones a través de Productos Mínimos Viables – PMV.
</t>
    </r>
    <r>
      <rPr>
        <b/>
        <sz val="11"/>
        <rFont val="Calibri"/>
        <family val="2"/>
        <scheme val="minor"/>
      </rPr>
      <t>2024I-VBOG-020332 del 11/04/24 SUBDIRECCIÓN GENERAL</t>
    </r>
    <r>
      <rPr>
        <sz val="11"/>
        <rFont val="Calibri"/>
        <family val="2"/>
        <scheme val="minor"/>
      </rPr>
      <t xml:space="preserve">
La gerencia de Comunicaciones no ha recibido información específica relacionada con acuerdos o compromisos hechos con grupos de valor.</t>
    </r>
  </si>
  <si>
    <r>
      <t xml:space="preserve">La Oficina Asesora de Planeación coordinó mesa de trabajo de seguimiento el 13 de marzo a las 9am donde  las dependiencias involucradas con cada instrmento analizarons alternativas y definieron una hoja e ruta. 
el 14/03/24 se reenvia a las facilitadoras del MIPG de la Secretraía General los avances de la Oficina TIC en la identificación de activos, para ser comnsidedados junto al borrador de las TRD en la actualización del Registo de activos.
</t>
    </r>
    <r>
      <rPr>
        <b/>
        <sz val="11"/>
        <rFont val="Calibri"/>
        <family val="2"/>
        <scheme val="minor"/>
      </rPr>
      <t>2024I-VBOG-017906 del 03/04/24 SECRETARIA GENERAL - 20%</t>
    </r>
    <r>
      <rPr>
        <sz val="11"/>
        <rFont val="Calibri"/>
        <family val="2"/>
        <scheme val="minor"/>
      </rPr>
      <t xml:space="preserve">
se adjunta archivo consolidado por OTIC con apoyo de la TRD
</t>
    </r>
    <r>
      <rPr>
        <b/>
        <sz val="11"/>
        <rFont val="Calibri"/>
        <family val="2"/>
        <scheme val="minor"/>
      </rPr>
      <t>Memorando 2024I-VBOG-018985 del 08/04/24 DIRECCIÓN DE EJECUCIÓN Y OPERACIÓN-25%</t>
    </r>
    <r>
      <rPr>
        <sz val="11"/>
        <rFont val="Calibri"/>
        <family val="2"/>
        <scheme val="minor"/>
      </rPr>
      <t xml:space="preserve">
En este periodo la OTIC, Mediante memorando circular VBOG-005254 del 6 de febrero de 2024, Infoma que el pasado 26 de enero, fue aprobado el Plan Estrategico de Tecnologias de Informacion y Comunicaciones del periodo 2024-2026 por el comité Institucional de Gstion de Desempeño, con el objetivo de documentar la estrategia de Tecnologias de Informacion y las Comunicaciones a cargo de la OTIC, y la hoja de ruta de gobernanza de TI para el periodo 2024-2026 que apoye  el cumplimiento de los objetivos del Plan Estrategico sectorial e Institucional, priorizando las nesecidades tecnologicas misionales y operativas para la trasformacion digital del INVIAS, alineada a la politica de Gobierno Gigital. Es por esto que mediante memorando VBOG-011676 del 5 de Marzo  y memorando VBOG 012988 del 11 de marzo de 2024, se envio a las Unidades Ejecutoras adcritas a esta direccion, la solicitud para el diligenciamiento de Activos de Informacion, con la respectiva matriz enviada por la OTIC, con el fin de obtener informacion actualizada al 2024.
</t>
    </r>
    <r>
      <rPr>
        <b/>
        <sz val="11"/>
        <rFont val="Calibri"/>
        <family val="2"/>
        <scheme val="minor"/>
      </rPr>
      <t xml:space="preserve"> 2024I-VBOG-018556 DEL 05/04/24 OFICINA DE CONTROL INTERNO 25%
</t>
    </r>
    <r>
      <rPr>
        <sz val="11"/>
        <rFont val="Calibri"/>
        <family val="2"/>
        <scheme val="minor"/>
      </rPr>
      <t xml:space="preserve">Es de aclarar  que la Oficina  de Control Interno de acuerdo  con  lo establecido en la parägrafo del  art. 12 de la Ley 87 de 1993,  en  ningún caso   podra  participar en los procedimientos  administrativos de la entidad  a través de autorizaciones y refrendaciones. Actividad   que le  corresponde a  la administración. Todo ello con  el fin  de guardar su indenpendencia.
</t>
    </r>
    <r>
      <rPr>
        <b/>
        <sz val="11"/>
        <rFont val="Calibri"/>
        <family val="2"/>
        <scheme val="minor"/>
      </rPr>
      <t>2024I-VBOG-020332 del 11/04/24 SUBDIRECCIÓN GENERAL</t>
    </r>
    <r>
      <rPr>
        <sz val="11"/>
        <rFont val="Calibri"/>
        <family val="2"/>
        <scheme val="minor"/>
      </rPr>
      <t xml:space="preserve">
La Secretaría General es la responsable de realizar las labores de adopción de los documentos mediante acto administrativo. Los instrumentos de gestión vigentes, se encuentran disponibles en: https://www.invias.gov.co/index.php/servicios-al-ciudadano/inventario-de-informacion</t>
    </r>
  </si>
  <si>
    <r>
      <rPr>
        <b/>
        <sz val="11"/>
        <rFont val="Calibri"/>
        <family val="2"/>
        <scheme val="minor"/>
      </rPr>
      <t>2024I-VBOG-020332 del 11/04/24 SUBDIRECCIÓN GENERAL</t>
    </r>
    <r>
      <rPr>
        <sz val="11"/>
        <rFont val="Calibri"/>
        <family val="2"/>
        <scheme val="minor"/>
      </rPr>
      <t xml:space="preserve">
La Subdirección General, apoyará en el despliegue de las estrategias de divulgación y socialización, con apoyo del grupo Gerencia de Comunicaciones.
1T 2024
a) La Política Institucional de Administración del Riesgo vigente se encuentra disponible en el Portal Web en: https://www.invias.gov.co/index.php/normativa/politicas-y-lineamientos/politicas-y-lineamientos  y en la Intranet en: http://intranet/index.php/la-calidad-al-dia/control-interno
b) El mapa de riesgos de corrupción se encuentra disponible en el Portal Web en: https://www.invias.gov.co/index.php/informacion-institucional/sistema-de-gestion-de-calidad y en la Intranet en: http://intranet/index.php/la-calidad-al-dia/control-interno
</t>
    </r>
    <r>
      <rPr>
        <b/>
        <sz val="11"/>
        <rFont val="Calibri"/>
        <family val="2"/>
        <scheme val="minor"/>
      </rPr>
      <t xml:space="preserve">2024I-VBOG-020332 del 11/04/24 SUBDIRECCIÓN GENERAL
</t>
    </r>
    <r>
      <rPr>
        <sz val="11"/>
        <rFont val="Calibri"/>
        <family val="2"/>
        <scheme val="minor"/>
      </rPr>
      <t>La información publicada en la sección de Transparencia y Acceso a la información pública se revisa de manera permanente, los cambios más recientes están disponibles en: https://www.invias.gov.co/index.php/transparencia</t>
    </r>
  </si>
  <si>
    <r>
      <rPr>
        <b/>
        <sz val="11"/>
        <rFont val="Calibri"/>
        <family val="2"/>
        <scheme val="minor"/>
      </rPr>
      <t>2024I-VBOG-017906 del 03/04/24 SECRETARIA GENERAL - 25%</t>
    </r>
    <r>
      <rPr>
        <sz val="11"/>
        <rFont val="Calibri"/>
        <family val="2"/>
        <scheme val="minor"/>
      </rPr>
      <t xml:space="preserve">https://www.invias.gov.co/index.php/normativa/politicas-y-lineamientos/atencion-al-ciudadano/16857-informe-trimestral-informacion-mas-consultada-octubre-a-diciembre-de-2023/file
</t>
    </r>
    <r>
      <rPr>
        <b/>
        <sz val="11"/>
        <rFont val="Calibri"/>
        <family val="2"/>
        <scheme val="minor"/>
      </rPr>
      <t xml:space="preserve">
2024I-VBOG-020332 del 11/04/24 SUBDIRECCIÓN GENERAL
</t>
    </r>
    <r>
      <rPr>
        <sz val="11"/>
        <rFont val="Calibri"/>
        <family val="2"/>
        <scheme val="minor"/>
      </rPr>
      <t>La información publicada en la sección de Transparencia y Acceso a la información pública se revisa de manera permanente, los cambios más recientes están disponibles en: https://www.invias.gov.co/index.php/transparencia</t>
    </r>
  </si>
  <si>
    <t>Se validar el cumplimiento según lo programado debido a que la información estaba en un soporte que condujo a https://www.invias.gov.co/index.php/hechos-de-transparencia/mecanismos-de-control/informe-cuatrimestral-del-estado-del-control-interno  (a pesar de no haber recibido reporte y el archivo no encontrar el archivo en la ruta https://www.invias.gov.co/index.php/plan-anticorrupcion-y-de-atencion-al-ciudadano#2023</t>
  </si>
  <si>
    <t xml:space="preserve">Se validar el cumplimiento según lo programado </t>
  </si>
  <si>
    <r>
      <rPr>
        <b/>
        <sz val="11"/>
        <rFont val="Calibri"/>
        <family val="2"/>
        <scheme val="minor"/>
      </rPr>
      <t>024I-VBOG-018131 DIRECCIÓN JURÍDICA 25%</t>
    </r>
    <r>
      <rPr>
        <sz val="11"/>
        <rFont val="Calibri"/>
        <family val="2"/>
        <scheme val="minor"/>
      </rPr>
      <t xml:space="preserve">
https://www.secop.gov.co/CO1BusinessLine/App/AnnualPurchasingPlanEditSupplier/View?id=389573
Información del PAA. Plan anual de Adquisiciones.
Corte a enero 31 de 2024      Versión No. 4
Corte a febrero 29 de 2024    Versión No. 12
Corte a marzo  31 de 2024     Versión No. 16</t>
    </r>
  </si>
  <si>
    <t>No se recibío reporte por parte de la Dirección Técnica y de Estructuración</t>
  </si>
  <si>
    <t>No fue posible validar la cuantificación o cumplimiento, en la medida que no se aportó evidencia del plan de mejoramiento concertado con la Oficina de Control Interno ni reporte a dicha dependencia de los productos programados en el primer trimestre. 
Nota: en el micrositio efectivamente se evidencio la publicación del MPSI, un informe, el resumen ejecutivo del informe y una presentació</t>
  </si>
  <si>
    <t>En la ruta https://invias-my.sharepoint.com/:f:/g/personal/oap_invias_gov_co/EjMmtHqmpo1MpMNIZ0oSu8wBE6J_yQWKtCs_IHywfRcWUg?e=gfIPNA reposan dos memorando dirigidos a la Dirección Técnica y de Estructuración solicitando información, pero no se ubicó soportes del diseño e implementación de una estrategia para fortalecer procesos de conocimiento de la ciudadanía para focalizar la oferta institucional, a partir de las caracterizaciones de usuarios.
Adicionalmente en mesa de trabajo del 02/04 se evidenció que el informe de caracterización de usuarios de 2023 disponible en https://www.invias.gov.co/index.php/archivo-y-documentos/atencion-al-ciudadano/16676-caracterizacion-de-usuarios-2023 , no incluye información sobre los usuarios de los trámites "Permiso para la movilización de carga indivisible extrapesada, indivisible extradimensionada o indivisible extrapesada y extradimensionada a la vez y permiso para el transporte de carga divisible con vehículos combinados de carga - V.C.C", "Concepto técnico de ubicación de estaciones de servicios" y "Permiso para la construcción de obras en las riberas de los ríos o dentro de su cauce y en las demás vías fluviales"
Adicionalmente en mesa de trabajo del 02/04 se evidenció que el informe de caracterización de usuarios de 2023 disponible en https://www.invias.gov.co/index.php/archivo-y-documentos/atencion-al-ciudadano/16676-caracterizacion-de-usuarios-2023 , no incluye información sobre los usuarios de los trámites "Permiso para la movilización de carga indivisible extrapesada, indivisible extradimensionada o indivisible extrapesada y extradimensionada a la vez y permiso para el transporte de carga divisible con vehículos combinados de carga - V.C.C", "Concepto técnico de ubicación de estaciones de servicios" y "Permiso para la construcción de obras en las riberas de los ríos o dentro de su cauce y en las demás vías fluviales"</t>
  </si>
  <si>
    <t xml:space="preserve">No fue posible validar la cuantificación o cumplimiento, en la medida que no se aportó evidencia del plan de mejoramiento concertado con la Oficina de Control Interno ni reporte a dicha dependencia de los productos programados en el primer trimestre. </t>
  </si>
  <si>
    <r>
      <rPr>
        <b/>
        <sz val="11"/>
        <rFont val="Calibri"/>
        <family val="2"/>
        <scheme val="minor"/>
      </rPr>
      <t>024I-VBOG-018131 DIRECCIÓN JURÍDICA 25%</t>
    </r>
    <r>
      <rPr>
        <sz val="11"/>
        <rFont val="Calibri"/>
        <family val="2"/>
        <scheme val="minor"/>
      </rPr>
      <t xml:space="preserve">
Mediante memorando radicado 2024I-VBOG-017938 del 2024/04/2023; Se anexa link de publicación en la página web del informe EKOGUI de procesos judiciales https://www.invias.gov.co/index.php/informacion-institucional/43-inicio/4049-defensa-judicial </t>
    </r>
  </si>
  <si>
    <r>
      <rPr>
        <b/>
        <sz val="11"/>
        <rFont val="Calibri"/>
        <family val="2"/>
        <scheme val="minor"/>
      </rPr>
      <t xml:space="preserve"> 2024I-VBOG-018567 del 05/04 OTIC.</t>
    </r>
    <r>
      <rPr>
        <sz val="11"/>
        <rFont val="Calibri"/>
        <family val="2"/>
        <scheme val="minor"/>
      </rPr>
      <t xml:space="preserve">
 Avance en la caracterización del Plan de Implementación del MSPI para la vigencia 2024.
. Avance en la consolidación de Activos de Información.</t>
    </r>
  </si>
  <si>
    <r>
      <t xml:space="preserve">Correo electrónico del 08 de marzo a los involucrados, socializando facebook en vivo del DAFP sobre Integridad Pública y orientaciones para la aplicación del test de integridad
</t>
    </r>
    <r>
      <rPr>
        <b/>
        <sz val="11"/>
        <rFont val="Calibri"/>
        <family val="2"/>
        <scheme val="minor"/>
      </rPr>
      <t>2024I-VBOG-017906 del 03/04/24 SECRETARIA GENERAL - 25%</t>
    </r>
    <r>
      <rPr>
        <sz val="11"/>
        <rFont val="Calibri"/>
        <family val="2"/>
        <scheme val="minor"/>
      </rPr>
      <t xml:space="preserve">
se adjunta informe de actividad realizada en el trimestre</t>
    </r>
  </si>
  <si>
    <r>
      <rPr>
        <b/>
        <sz val="11"/>
        <rFont val="Calibri"/>
        <family val="2"/>
        <scheme val="minor"/>
      </rPr>
      <t>2024I-VBOG-018742 del 05/04/24 SUBDIRECCIÓN DE SOSTENIBILIDAD a DIRECCIÓN TÉCNICA Y DE ESTRUCTURACIÓN -10%</t>
    </r>
    <r>
      <rPr>
        <sz val="11"/>
        <rFont val="Calibri"/>
        <family val="2"/>
        <scheme val="minor"/>
      </rPr>
      <t xml:space="preserve">
Para el primer trimiestre 2024,se realizaron 8 socializaciones a las comunidades de los proyectos que adelanta Invias.</t>
    </r>
  </si>
  <si>
    <r>
      <rPr>
        <b/>
        <sz val="11"/>
        <rFont val="Calibri"/>
        <family val="2"/>
        <scheme val="minor"/>
      </rPr>
      <t>2024I-VBOG-018742 del 05/04/24 SUBDIRECCIÓN DE SOSTENIBILIDAD a DIRECCIÓN TÉCNICA Y DE ESTRUCTURACIÓN -25%</t>
    </r>
    <r>
      <rPr>
        <sz val="11"/>
        <rFont val="Calibri"/>
        <family val="2"/>
        <scheme val="minor"/>
      </rPr>
      <t xml:space="preserve">
Para el primer trimestre 2024,se dio cumplimiento en la realizacion de 23 socializaciones a las comunidades</t>
    </r>
  </si>
  <si>
    <r>
      <rPr>
        <b/>
        <sz val="11"/>
        <rFont val="Calibri"/>
        <family val="2"/>
        <scheme val="minor"/>
      </rPr>
      <t>2024I-VBOG-018742 del 05/04/24 SUBDIRECCIÓN DE SOSTENIBILIDAD a DIRECCIÓN TÉCNICA Y DE ESTRUCTURACIÓN -25%</t>
    </r>
    <r>
      <rPr>
        <sz val="11"/>
        <rFont val="Calibri"/>
        <family val="2"/>
        <scheme val="minor"/>
      </rPr>
      <t xml:space="preserve">
Para el primer trimestre 2024, se diio cumplimiento as la realizacion de reuniones con veedurias ciudadanas involucradas en los proyectos que adelanta IINVIAS,finalizando el trimestre se tiene un total de de 32 reuniones.</t>
    </r>
  </si>
  <si>
    <r>
      <rPr>
        <b/>
        <sz val="11"/>
        <rFont val="Calibri"/>
        <family val="2"/>
        <scheme val="minor"/>
      </rPr>
      <t>2024I-VBOG-018742 del 05/04/24 SUBDIRECCIÓN DE SOSTENIBILIDAD a DIRECCIÓN TÉCNICA Y DE ESTRUCTURACIÓN -8,33%</t>
    </r>
    <r>
      <rPr>
        <sz val="11"/>
        <rFont val="Calibri"/>
        <family val="2"/>
        <scheme val="minor"/>
      </rPr>
      <t xml:space="preserve">
Para el primer trimestre 2024,se programo una (1)  capacitacion en temas de sostenibilidad.</t>
    </r>
  </si>
  <si>
    <r>
      <rPr>
        <b/>
        <sz val="11"/>
        <rFont val="Calibri"/>
        <family val="2"/>
        <scheme val="minor"/>
      </rPr>
      <t>2024I-VBOG-018742 del 05/04/24 SUBDIRECCIÓN DE SOSTENIBILIDAD a DIRECCIÓN TÉCNICA Y DE ESTRUCTURACIÓN -0%</t>
    </r>
    <r>
      <rPr>
        <sz val="11"/>
        <rFont val="Calibri"/>
        <family val="2"/>
        <scheme val="minor"/>
      </rPr>
      <t xml:space="preserve">
Para el primer trimesatre 2024,no se presentaron requermientos para la respectiva respuesta a la actividad referenciada.</t>
    </r>
  </si>
  <si>
    <r>
      <rPr>
        <b/>
        <sz val="11"/>
        <rFont val="Calibri"/>
        <family val="2"/>
        <scheme val="minor"/>
      </rPr>
      <t>2024I-VBOG-018742 del 05/04/24 SUBDIRECCIÓN DE SOSTENIBILIDAD a DIRECCIÓN TÉCNICA Y DE ESTRUCTURACIÓN -0%</t>
    </r>
    <r>
      <rPr>
        <sz val="11"/>
        <rFont val="Calibri"/>
        <family val="2"/>
        <scheme val="minor"/>
      </rPr>
      <t xml:space="preserve">
Para el primer trimestre 2024,no se reportaron requerimientos asociados a siembra y reforestacion de arboles.</t>
    </r>
  </si>
  <si>
    <t>No se recibío reporte por parte de la Dirección Técnica y de Estructuración. 
Ejecutada según o previsto</t>
  </si>
  <si>
    <t>No se recibío reporte por parte de la Dirección Técnica y de Estructuración. Potencial incumplimiento</t>
  </si>
  <si>
    <t>Racionalización Trámite  "Permiso para movilización de carga extradimensionada por las vías nacionales"</t>
  </si>
  <si>
    <t>Racionalización Trámite "Permiso para la movilización de carga indivisible extrapesada, indivisible extradimensionada o indivisible extrapesada y extradimensionada a la vez y permiso para el transporte de carga divisible con vehículos combinados de carga - V.C.C"</t>
  </si>
  <si>
    <t>Racionalización Trámite "Beneficio de tarifa exenta o diferencial en las estaciones de peaje a cargo del INVIAS"</t>
  </si>
  <si>
    <t>Anexo 2: Estratégia de Racioanlización de Trámites</t>
  </si>
  <si>
    <t>Anexo 1: Mapa de Riesgos</t>
  </si>
  <si>
    <t>Corte 2° trimestre de 2024</t>
  </si>
  <si>
    <t>AVANCES POR SUBCOMPONETE, corte 2º trimestre Vs Programado en la vigencia</t>
  </si>
  <si>
    <t>LOGROS y BUENAS PRÁCTICAS</t>
  </si>
  <si>
    <t>Cr2. Incumplimiento periodo anterior (O incia ejecución)</t>
  </si>
  <si>
    <r>
      <rPr>
        <b/>
        <sz val="11"/>
        <rFont val="Calibri"/>
        <family val="2"/>
        <scheme val="minor"/>
      </rPr>
      <t>2024I-VBOG-031480 del 22/05/24 OFICINA DE CONTROL INTERNO</t>
    </r>
    <r>
      <rPr>
        <sz val="11"/>
        <rFont val="Calibri"/>
        <family val="2"/>
        <scheme val="minor"/>
      </rPr>
      <t xml:space="preserve">
 se envidencia : “RIESGOS DE CORRUPCIÓN 2023” en el aplicativo KAWAK - EDEP-PR-1              MAPA DE RIESGOS : https://www.invias.gov.co/index.php/plan-anticorrupcion-y-de-atencion-al-ciudadano                  https://www.invias.gov.co/index.php/informacion-institucional/sistema-de-gestion-de-calidad .                    https://www.invias.gov.co/index.php/informacion-institucional/61-hechos-de-transparencia/planeacion-gestion-y-control
</t>
    </r>
    <r>
      <rPr>
        <b/>
        <sz val="11"/>
        <rFont val="Calibri"/>
        <family val="2"/>
        <scheme val="minor"/>
      </rPr>
      <t xml:space="preserve">OFICINA ASESORA DE PLANEACIÓN:
1. </t>
    </r>
    <r>
      <rPr>
        <sz val="11"/>
        <rFont val="Calibri"/>
        <family val="2"/>
        <scheme val="minor"/>
      </rPr>
      <t xml:space="preserve">Durante los meses de mayo y junio, se asesoró metodologicamente a los facilitadores del MIPG y líderes de proceso en la actualización de las hojas de trabajo que soportaron la actualización del mapa de riegsso de corrupción presentado ante los integrantes del Comité Institucional de Gestión y Desemepeño que sesionó el 4 de junio de 2024.
</t>
    </r>
    <r>
      <rPr>
        <b/>
        <sz val="11"/>
        <rFont val="Calibri"/>
        <family val="2"/>
        <scheme val="minor"/>
      </rPr>
      <t>2.</t>
    </r>
    <r>
      <rPr>
        <sz val="11"/>
        <rFont val="Calibri"/>
        <family val="2"/>
        <scheme val="minor"/>
      </rPr>
      <t xml:space="preserve"> En la carpeta https://invias-my.sharepoint.com/:f:/g/personal/oap_invias_gov_co/Epnkyy0JxnlFgTHZbjTZjhAB66Bw1MT9quq7eb3UCv7Rgw?e=AKPKjK  se anexa acta N° 3 del  Comité Institucional de Gestión y Desemepeño que sesionó el 4 de junio de 2024 y la matriz de riesgos de corrupción actualizada (que en la parte inferior cuenta con un control de cambios)
</t>
    </r>
    <r>
      <rPr>
        <b/>
        <sz val="11"/>
        <rFont val="Calibri"/>
        <family val="2"/>
        <scheme val="minor"/>
      </rPr>
      <t>3.</t>
    </r>
    <r>
      <rPr>
        <sz val="11"/>
        <rFont val="Calibri"/>
        <family val="2"/>
        <scheme val="minor"/>
      </rPr>
      <t xml:space="preserve"> En la subcarpeta  https://invias-my.sharepoint.com/:f:/g/personal/oap_invias_gov_co/Es3UeVj_4zhAjaEHVnioieMBDSuSHpCOhEJORskDJWmE6g?e=67j3xd se encuentran los antecedentes (preaprobaciónes)</t>
    </r>
  </si>
  <si>
    <r>
      <rPr>
        <b/>
        <sz val="11"/>
        <rFont val="Calibri"/>
        <family val="2"/>
        <scheme val="minor"/>
      </rPr>
      <t>2024I-VBOG-031480 del 22/05/24 OFICINA DE CONTROL INTERNO</t>
    </r>
    <r>
      <rPr>
        <sz val="11"/>
        <rFont val="Calibri"/>
        <family val="2"/>
        <scheme val="minor"/>
      </rPr>
      <t xml:space="preserve">
se valida lo9 programado
</t>
    </r>
    <r>
      <rPr>
        <b/>
        <sz val="11"/>
        <rFont val="Calibri"/>
        <family val="2"/>
        <scheme val="minor"/>
      </rPr>
      <t>OFICINA ASESORA DE PLANEACIÓN:</t>
    </r>
    <r>
      <rPr>
        <sz val="11"/>
        <rFont val="Calibri"/>
        <family val="2"/>
        <scheme val="minor"/>
      </rPr>
      <t xml:space="preserve">
ESTA ACTIVIDAD NO TIENE PROGRAMADA EJECUIÓN DURANTE ESTE TRIMTESRE, NO OBSTANTE: En la carpeta https://invias-my.sharepoint.com/:f:/g/personal/oap_invias_gov_co/Ekb4OWsCCTdHkCSfpyBPWTEB4qGeJgL9XB-HXDq2kxNDdQ?e=Qt3kas se incluye un acercamento a la Secretaría de Transparencia, memorando circular 2024I-VBOG-034040 del 29/05/24 dirigido a la Dirección Jurídica y sus Subdirecciones para analizar entre otras cosas lo siguiente:
</t>
    </r>
    <r>
      <rPr>
        <i/>
        <sz val="11"/>
        <rFont val="Calibri"/>
        <family val="2"/>
        <scheme val="minor"/>
      </rPr>
      <t>"4. Proponer a Colombia Compra Eficiente Incorporar elementos de integridad pública en los procesos de selección, vinculación, contratación y evaluación de sus servidores, contratistas y en los procesos de contratación con personas jurídicas:
a. Incluir   estos   elementos   en   la   actualización   del   código   de   integridad   de   la
entidad (documento Liderado por la Secretaría General)
b. Validar el responsable de verificar el registro de información en el aplicativo por
la integridad y en qué momentos se realizará
c. Validar   mejoras   a   incorporar   durante   la   transición   la   Programa   de
Transparencia y Ética Publica"</t>
    </r>
  </si>
  <si>
    <r>
      <t xml:space="preserve">2024I-VBOG-025599 del 01/05/24 OFICINA   DE   TECNOLOGIAS   DE   LA   INFORMACION   Y   LAS COMUNICACIONES </t>
    </r>
    <r>
      <rPr>
        <sz val="11"/>
        <rFont val="Calibri"/>
        <family val="2"/>
        <scheme val="minor"/>
      </rPr>
      <t xml:space="preserve">
En 2023, el grupo de gestión de información elaboró y socializó los siguientes documentos:
*Plan Apertura de Datos Abiertos - Vigencia 2024, 
*Inventario Datos Abiertos (Inventario CD.xlsx).
*Analítica DA (ANALITICA_DA.pdf).
Se planea continuar gestión en 2024.</t>
    </r>
    <r>
      <rPr>
        <b/>
        <sz val="11"/>
        <rFont val="Calibri"/>
        <family val="2"/>
        <scheme val="minor"/>
      </rPr>
      <t xml:space="preserve">
https://invias-my.sharepoint.com/:f:/g/personal/oap_invias_gov_co/Eiuosuj2xpdPkBr7KwXDBHEB4tQxaW4KI5Rgg8G1Ze9Jpg?e=sPjcgo
2024I-VBOG-031480 del 22/05/24 OFICINA DE CONTROL INTERNO
</t>
    </r>
    <r>
      <rPr>
        <sz val="11"/>
        <rFont val="Calibri"/>
        <family val="2"/>
        <scheme val="minor"/>
      </rPr>
      <t>Los  soportes relacionados con los productos no se aportaron -cronograma, informe de datos que requieren publicarse o datos publicados en GOV.CO)</t>
    </r>
    <r>
      <rPr>
        <b/>
        <sz val="11"/>
        <rFont val="Calibri"/>
        <family val="2"/>
        <scheme val="minor"/>
      </rPr>
      <t xml:space="preserve">
2024I-VBOG-044315 del 04/07/24 OFICINA   DE   TECNOLOGIAS   DE   LA   INFORMACION   Y   LAS COMUNICACIONES
</t>
    </r>
    <r>
      <rPr>
        <sz val="11"/>
        <rFont val="Calibri"/>
        <family val="2"/>
        <scheme val="minor"/>
      </rPr>
      <t>1. Se generó cronograma - mapa de ruta del subproyecto de datos abiertos.
2. Conjunto de datos de Peajes: En el momento, se está validando y recolectando el conjunto de datos de peajes. En el segundo semestre se realizará  normalización y estandarización para el cargue en el portal de datos abiertos. El conjunto contiene los siguientes datos (corte a marzo de 2024):
- Hoja TRAFICO TOTAL VS CATEGORIA (grafica)
- Hoja RECAUDO VS ESTACIONES (grafica)
- Hoja RECAUDO POR AÑO 2011-2023
- Hoja INTERPRETACION- CAMPOS
- Hoja CODIGOS POR ESTACION
- Hoja RECAUDO DE RESOLUCIONES CONSOLIDADAS
- Hoja TABLA DE COBERTURA KM (RESOLUCIONES)
3. Conjunto de datos de Contratación: Se están recopilando datos de contratación del INVÍAS de fuentes internas y externas, para el segundo semestre del 2024 se planea terminar compilación y se revisará la viabilidad de publicación en el portal de datos abiertos.
4. A partir del tercer trimestre del 2024 se realizarán reuniones con la Secretaría General para identificar otros datos suceptibles de publicación en el portal de datos abiertos.</t>
    </r>
  </si>
  <si>
    <r>
      <rPr>
        <b/>
        <sz val="11"/>
        <rFont val="Calibri"/>
        <family val="2"/>
        <scheme val="minor"/>
      </rPr>
      <t xml:space="preserve">2024I-VBOG-025599 del 01/05/24 OFICINA   DE   TECNOLOGIAS   DE   LA   INFORMACION   Y   LAS COMUNICACIONES
</t>
    </r>
    <r>
      <rPr>
        <sz val="11"/>
        <rFont val="Calibri"/>
        <family val="2"/>
        <scheme val="minor"/>
      </rPr>
      <t xml:space="preserve">Se elaboró plan de implementación del MSPI para la vigencia 2024 que atiende en gran medida los puntos del plan de mejoramiento enviados por la Oficina de Control Interno, sin embargo por el momento y a la fecha de este reporte, dicho plan no se ha presentado al Comité Institucional de Seguridad y Privacidad de la Información, para su aprobación. </t>
    </r>
    <r>
      <rPr>
        <b/>
        <sz val="11"/>
        <rFont val="Calibri"/>
        <family val="2"/>
        <scheme val="minor"/>
      </rPr>
      <t xml:space="preserve">https://invias-my.sharepoint.com/:f:/g/personal/oap_invias_gov_co/EreOKEnmz71BvHIdvzFMedgBLrZS3frSJar5iuWcQ6GBNA?e=MKs6AW </t>
    </r>
    <r>
      <rPr>
        <sz val="11"/>
        <rFont val="Calibri"/>
        <family val="2"/>
        <scheme val="minor"/>
      </rPr>
      <t xml:space="preserve">
</t>
    </r>
    <r>
      <rPr>
        <b/>
        <sz val="11"/>
        <rFont val="Calibri"/>
        <family val="2"/>
        <scheme val="minor"/>
      </rPr>
      <t>2024I-VBOG-031480 del 22/05/24 OFICINA DE CONTROL INTERNO</t>
    </r>
    <r>
      <rPr>
        <sz val="11"/>
        <rFont val="Calibri"/>
        <family val="2"/>
        <scheme val="minor"/>
      </rPr>
      <t xml:space="preserve">
Se allega informacion 
</t>
    </r>
    <r>
      <rPr>
        <b/>
        <sz val="11"/>
        <rFont val="Calibri"/>
        <family val="2"/>
        <scheme val="minor"/>
      </rPr>
      <t xml:space="preserve">2024I-VBOG-044315 del 04/07/24 OFICINA   DE   TECNOLOGIAS   DE   LA   INFORMACION   Y   LAS COMUNICACIONES
</t>
    </r>
    <r>
      <rPr>
        <sz val="11"/>
        <rFont val="Calibri"/>
        <family val="2"/>
        <scheme val="minor"/>
      </rPr>
      <t>Por medio del Memorando Individual No. 2024I-VBOG-035770 Fecha: 2024-06-05 15:40:43,  se dió respuesta al informe de mejoramiento de la OCI y se adjuntaron evidencias de las acciones realizadas para el MSPI a la fecha del reporte, se solicitó a la OCI excluir del plan de mejoramiento, las actividades de gobierno digital y dejar únicamente las relacionadas con el MSPI.</t>
    </r>
  </si>
  <si>
    <r>
      <rPr>
        <b/>
        <sz val="11"/>
        <rFont val="Calibri"/>
        <family val="2"/>
        <scheme val="minor"/>
      </rPr>
      <t xml:space="preserve">2024I-VBOG-025599 del 01/05/24 OFICINA   DE   TECNOLOGIAS   DE   LA   INFORMACION   Y   LAS COMUNICACIONES
</t>
    </r>
    <r>
      <rPr>
        <sz val="11"/>
        <rFont val="Calibri"/>
        <family val="2"/>
        <scheme val="minor"/>
      </rPr>
      <t xml:space="preserve">Plan de Implementación del MSPI vigencia 2024 (Borrador pendiente por aprobación). 
Caracterización del MSPI vigencia 2024 (Borrador pendiente por aprobación).
Presentación del Plan de implementación del MSPI vigencia 2024 (Borrador pendiente por aprobación).
</t>
    </r>
    <r>
      <rPr>
        <b/>
        <sz val="11"/>
        <rFont val="Calibri"/>
        <family val="2"/>
        <scheme val="minor"/>
      </rPr>
      <t xml:space="preserve">https://invias-my.sharepoint.com/:f:/g/personal/oap_invias_gov_co/EkOkgdlAze1PvZC-Y4hfsAIBGQ0Itcf_y8TCYLTZ3CNF_w?e=q3vbTV </t>
    </r>
    <r>
      <rPr>
        <sz val="11"/>
        <rFont val="Calibri"/>
        <family val="2"/>
        <scheme val="minor"/>
      </rPr>
      <t xml:space="preserve">
</t>
    </r>
    <r>
      <rPr>
        <b/>
        <sz val="11"/>
        <rFont val="Calibri"/>
        <family val="2"/>
        <scheme val="minor"/>
      </rPr>
      <t>2024I-VBOG-031480 del 22/05/24 OFICINA DE CONTROL INTERNO</t>
    </r>
    <r>
      <rPr>
        <sz val="11"/>
        <rFont val="Calibri"/>
        <family val="2"/>
        <scheme val="minor"/>
      </rPr>
      <t xml:space="preserve">
 se evidencia la existencia  del texto “Realizar   seguimiento   a   los   planes   de   mejoramiento
formulados para atender las observaciones de las  Auditorías   efectuadas   (auditorias   al   modelo
de     seguridad     y     privacidad     de     la información (MSPI) ” y los respectivos soportes 
</t>
    </r>
    <r>
      <rPr>
        <b/>
        <sz val="11"/>
        <rFont val="Calibri"/>
        <family val="2"/>
        <scheme val="minor"/>
      </rPr>
      <t xml:space="preserve">2024I-VBOG-044315 del 04/07/24 OFICINA   DE   TECNOLOGIAS   DE   LA   INFORMACION   Y   LAS COMUNICACIONES
</t>
    </r>
    <r>
      <rPr>
        <sz val="11"/>
        <rFont val="Calibri"/>
        <family val="2"/>
        <scheme val="minor"/>
      </rPr>
      <t>1. Se elaboró la caracterización y plan del del proyecto del MSPI para la vigencia 2024, alineado a los requerimientos de la Registraduría Nacional del Estado Civil que contiene: Alcance, cronograma, estructuración de Recurso Humano e interesados, plan de comunicaciones y análisis riesgos del proyecto. Se espera la divulgación con el Comité Institucional del MSPI para el tercer trimestre del 2024, de acuerdo con instrucción de la jefatura de la OTIC.
2. Activos de Información:
* Se llevaron a cabo cerca de 30 talleres para la caracterización de activos de información con las dependencias del INVÍAS.
* Se consolidó el 86% de los activos de información del INVÍAS.
3. Políticas y procedimientos requerimientos registraduría (8 borradores y 2 políticas aprobadas y divulgadas):
* Política de Seguridad Para la Gestión del Riesgos de Seguridad de la Información
* Política de Seguridad para la Implementación y Uso de Criptografía
* Política de Ciberseguridad del INVÍAS
* Política de Seguridad de la Información para el Teletrabajo
* Política de tratamiento de datos personales
* Política de No Repudio
* Política de seguridad para la separación de los ambientes de desarrollo, pruebas y producción
* Política de Seguridad para la Implementación y Uso de Antivirus y Antimalware
* Política de Activos de Información (Aprobada y divulgada)
* Política de Control de Acceso (Aprobada y divulgada)
4. Procedimientos:
* Se elaboró el borrador del Procedimiento de Administración y Gestión del Riesgos de Seguridad Digital
4. Acercamiento con la OAP para conocer la herramienta para el registro de riesgos con énfasis en seguridad de la información.
5. Se trabajó en la convocatoria para la conformación del equipo de implementación del MSPI con todas las dependencias del INVÍAS.</t>
    </r>
  </si>
  <si>
    <t>Incluye reporte extemporáneo del 1° trimestre - 2024I-VBOG-025599 del 01/05/24 OFICINA   DE   TECNOLOGIAS   DE   LA   INFORMACION   Y   LAS COMUNICACIONES.
Se evidencia en el micositio el plan del proyecto MSPI 2024, elaborado e project cuyo recumenpermite evidenciar fecha de finalización prevista en junio de 2025.
No obstante la caracterización del modelo,las politicas, el procedimeitno de seguridad de la información y el protocolo de intercambio no están códificados, ni han surtido la revisión metodologica  para incorporarse al modelo d egestión d ela entidad.
Por otra parte es pertinente actualizar la ETIC-POL-1 POLÍTICA GENERAL DE SEGURIDAD Y PRIVACIDAD DE LA INFORMACIÓN , asegurando que cumpla con los ítems mencionados en el correo de la registraduría y los criterios de las políticas de gobierno digital y seguridad digital de MIPG.</t>
  </si>
  <si>
    <t>Incluye reporte extemporáneo del 1° trimestre - 2024I-VBOG-025599 del 01/05/24 OFICINA   DE   TECNOLOGIAS   DE   LA   INFORMACION   Y   LAS COMUNICACIONES.
En el micrositio se validó el Por medio del Memorando Individual No. 2024I-VBOG-035770 del 05/06/24 con la remisión de soportes de avance del Plan de mejoramiento, un archivo Excel con un reporte de seguimiento y carpeta por observación. Es pertinente confirmar con la Oficina de Control Interno el porcentaje de cumplimiento de las actividades que programaron en el plan de mejoramiento</t>
  </si>
  <si>
    <r>
      <rPr>
        <b/>
        <sz val="11"/>
        <rFont val="Calibri"/>
        <family val="2"/>
        <scheme val="minor"/>
      </rPr>
      <t>2024I-VBOG-031480 del 22/05/24 OFICINA DE CONTROL INTERNO</t>
    </r>
    <r>
      <rPr>
        <sz val="11"/>
        <rFont val="Calibri"/>
        <family val="2"/>
        <scheme val="minor"/>
      </rPr>
      <t xml:space="preserve">
No se aportó url en el portal INVIAS con el "Seguimiento a los acuerdos o compromisos asumidos con los grupos de valor"     La ruta https://invias-my.sharepoint.com/:f:/g/personal/oap_invias_gov_co/EhNM3Dg-4VhElx1bFq99Dy0BVPNjZ_t-nQ2hFc4KF-z9rQ?e=c99HHc 
</t>
    </r>
    <r>
      <rPr>
        <b/>
        <sz val="11"/>
        <rFont val="Calibri"/>
        <family val="2"/>
        <scheme val="minor"/>
      </rPr>
      <t xml:space="preserve">2024I-VBOG-04484 del 08/07/24 SECRETARIA 
</t>
    </r>
    <r>
      <rPr>
        <sz val="11"/>
        <rFont val="Calibri"/>
        <family val="2"/>
        <scheme val="minor"/>
      </rPr>
      <t>para este trimestre se Realizaron 5 chat ciudadanos por las plataformas Facebook, Linkedln y Yotube</t>
    </r>
  </si>
  <si>
    <r>
      <rPr>
        <b/>
        <sz val="11"/>
        <rFont val="Calibri"/>
        <family val="2"/>
        <scheme val="minor"/>
      </rPr>
      <t>2024I-VBOG-031480 del 22/05/24 OFICINA DE CONTROL INTERNO</t>
    </r>
    <r>
      <rPr>
        <sz val="11"/>
        <rFont val="Calibri"/>
        <family val="2"/>
        <scheme val="minor"/>
      </rPr>
      <t xml:space="preserve">
No se aportó url en el portal INVIAS con el "Seguimiento a los acuerdos o compromisos asumidos con los grupos de valor"     La ruta https://invias-my.sharepoint.com/:f:/g/personal/oap_invias_gov_co/EhNM3Dg-4VhElx1bFq99Dy0BVPNjZ_t-nQ2hFc4KF-z9rQ?e=c99HHc corresponde a una carpeta vacía
</t>
    </r>
    <r>
      <rPr>
        <b/>
        <sz val="11"/>
        <rFont val="Calibri"/>
        <family val="2"/>
        <scheme val="minor"/>
      </rPr>
      <t xml:space="preserve">2024I-VBOG-04484 del 08/07/24 SECRETARIA GENERAL
</t>
    </r>
    <r>
      <rPr>
        <sz val="11"/>
        <rFont val="Calibri"/>
        <family val="2"/>
        <scheme val="minor"/>
      </rPr>
      <t>Se envio memorando a dependencia misionales  2024I-VBOG-037491, con fin de conocer los compromisos asumidos con los grupos de valor producto de las reuniones de los diferentes proyectos.</t>
    </r>
  </si>
  <si>
    <r>
      <rPr>
        <b/>
        <sz val="11"/>
        <rFont val="Calibri"/>
        <family val="2"/>
        <scheme val="minor"/>
      </rPr>
      <t>2024I-VBOG-031480 del 22/05/24 OFICINA DE CONTROL INTERNO</t>
    </r>
    <r>
      <rPr>
        <sz val="11"/>
        <rFont val="Calibri"/>
        <family val="2"/>
        <scheme val="minor"/>
      </rPr>
      <t xml:space="preserve">
La carpeta https://invias-my.sharepoint.com/:f:/g/personal/oap_invias_gov_co/EiZwC28YT95NhoPDryJAYAcBomg1q31nLljpXvODSP8SUw?e=nyqcAz se encuentra vacía.
</t>
    </r>
    <r>
      <rPr>
        <b/>
        <sz val="11"/>
        <rFont val="Calibri"/>
        <family val="2"/>
        <scheme val="minor"/>
      </rPr>
      <t xml:space="preserve">2024I-VBOG-04484 del 08/07/24 SECRETARIA GENERAL
</t>
    </r>
    <r>
      <rPr>
        <sz val="11"/>
        <rFont val="Calibri"/>
        <family val="2"/>
        <scheme val="minor"/>
      </rPr>
      <t>Sin reporte en el excel anexo</t>
    </r>
  </si>
  <si>
    <r>
      <t xml:space="preserve">Sin avance programado para el periodo
</t>
    </r>
    <r>
      <rPr>
        <b/>
        <sz val="11"/>
        <rFont val="Calibri"/>
        <family val="2"/>
        <scheme val="minor"/>
      </rPr>
      <t>2024I-VBOG-04484 del 08/07/24 SECRETARIA GENERAL</t>
    </r>
    <r>
      <rPr>
        <sz val="11"/>
        <rFont val="Calibri"/>
        <family val="2"/>
        <scheme val="minor"/>
      </rPr>
      <t xml:space="preserve">
Sin reporte en el excel anexo</t>
    </r>
  </si>
  <si>
    <r>
      <rPr>
        <b/>
        <sz val="11"/>
        <rFont val="Calibri"/>
        <family val="2"/>
        <scheme val="minor"/>
      </rPr>
      <t>2024I-VBOG-031480 del 22/05/24 OFICINA DE CONTROL INTERNO</t>
    </r>
    <r>
      <rPr>
        <sz val="11"/>
        <rFont val="Calibri"/>
        <family val="2"/>
        <scheme val="minor"/>
      </rPr>
      <t xml:space="preserve">
Se evidencia en https://invias-my.sharepoint.com/:f:/g/personal/oap_invias_gov_co/EtW9rLmKQQZGjS21qFz2UoUBmIyBYIXwyGbpqS8jJKI02w?e=Gx34P5 que mediante 2024I-VBOG-013325 del 12/03/24 se remitió a la Oficina de Control Disciplinario el informe de PQRD con corte al mes de Febrero
</t>
    </r>
    <r>
      <rPr>
        <b/>
        <sz val="11"/>
        <rFont val="Calibri"/>
        <family val="2"/>
        <scheme val="minor"/>
      </rPr>
      <t xml:space="preserve">2024I-VBOG-04484 del 08/07/24 SECRETARIA GENERAL
</t>
    </r>
    <r>
      <rPr>
        <sz val="11"/>
        <rFont val="Calibri"/>
        <family val="2"/>
        <scheme val="minor"/>
      </rPr>
      <t>Mediante memorandos 2024I-VBOG-019906 de 10-04-2024 y 2024I-VBOG-028939 de 14-05-2024 se reporto a la Oficina de Control Disciplinario los informes de quejas reclamos y denuncias de marzo y abril.</t>
    </r>
  </si>
  <si>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2024I-VBOG-04484 del 08/07/24 SECRETARIA GENERAL</t>
    </r>
    <r>
      <rPr>
        <sz val="11"/>
        <rFont val="Calibri"/>
        <family val="2"/>
        <scheme val="minor"/>
      </rPr>
      <t xml:space="preserve">
Mediante acta SA GARC 09 y acta SA GARC 15 - se presentó el documento el cual se  encuentra con avances en estado borrador, y se establecieron compromisos.</t>
    </r>
  </si>
  <si>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2024I-VBOG-04484 del 08/07/24 SECRETARIA GENERAL</t>
    </r>
    <r>
      <rPr>
        <sz val="11"/>
        <rFont val="Calibri"/>
        <family val="2"/>
        <scheme val="minor"/>
      </rPr>
      <t xml:space="preserve">
se aprobo y socializo la resolución 1903 de 2024 “Por la cual se adopta el Plan de Incentivos Pecuniarios y No Pecuniarios del Instituto Nacional de Vías – INVIAS”.</t>
    </r>
  </si>
  <si>
    <t>Sin avance programado para el periodo
2024I-VBOG-04484 del 08/07/24 SECRETARIA GENERAL
se tiene programado para iniciar el curso en el mes de  julio de 2024, con la Univerdidad Nacional de Colombia, se realizo una a.	Taller de discapacidad (26 de abril del 2024) y b.	Reuniones de avance a la implementación de la Política Institucional de Género (Del 7 al 14 de mayo), Charla de Lenguaje Claro e Incluyente (21 de mayo del 2024)</t>
  </si>
  <si>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2024I-VBOG-04484 del 08/07/24 SECRETARIA GENERAL</t>
    </r>
    <r>
      <rPr>
        <sz val="11"/>
        <rFont val="Calibri"/>
        <family val="2"/>
        <scheme val="minor"/>
      </rPr>
      <t xml:space="preserve">
Se realizaron tres mesas de trabajo:
1. Con la subgerencia caminos comunitarios para la paz total.
2. Dirección de Ejecución y Operación junto con sus grupos.
3. con la Gerencia caminos comunitarios para la paz total.</t>
    </r>
  </si>
  <si>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2024I-VBOG-04484 del 08/07/24 SECRETARIA GENERAL</t>
    </r>
    <r>
      <rPr>
        <sz val="11"/>
        <rFont val="Calibri"/>
        <family val="2"/>
        <scheme val="minor"/>
      </rPr>
      <t xml:space="preserve">
 Se realizo capacitación masiva en lenguaje el 21 de mayo del 2024.</t>
    </r>
  </si>
  <si>
    <r>
      <rPr>
        <b/>
        <sz val="11"/>
        <rFont val="Calibri"/>
        <family val="2"/>
        <scheme val="minor"/>
      </rPr>
      <t>2024I-VBOG-031480 del 22/05/24 OFICINA DE CONTROL INTERNO</t>
    </r>
    <r>
      <rPr>
        <sz val="11"/>
        <rFont val="Calibri"/>
        <family val="2"/>
        <scheme val="minor"/>
      </rPr>
      <t xml:space="preserve">
link  https://invias-my.sharepoint.com/:f:/g/personal/oap_invias_gov_co/EjMmtHqmpo1MpMNIZ0oSu8wBE6J_yQWKtCs_IHywfRcWUg?e=gfIPNA no se ubicó soportes del diseño e implementación de una estrategia para fortalecer procesos de conocimiento de la ciudadanía para focalizar la oferta institucional, a partir de las caracterizaciones de usuarios.
Mesa de trabajo, se evidenció que el informe de caracterización de usuarios de 2023 disponible en https://www.invias.gov.co/index.php/archivo-y-documentos/atencion-al-ciudadano/16676-caracterizacion-de-usuarios-2023.
 https://www.invias.gov.co/index.php/archivo-y-documentos/atencion-al-ciudadano/16676-caracterizacion-de-usuarios-2023 , no incluye información sobre los usuarios ."Permiso para la movilización de carga indivisible extrapesada, indivisible extradimensionada o indivisible extrapesada y extradimensionada a la vez y permiso para el transporte de carga divisible con vehículos combinados de carga - V.C.C", "Concepto técnico de ubicación de estaciones de servicios" y "Permiso para la construcción de obras en las riberas de los ríos o dentro de su cauce y en las demás vías fluviales"
</t>
    </r>
    <r>
      <rPr>
        <b/>
        <sz val="11"/>
        <rFont val="Calibri"/>
        <family val="2"/>
        <scheme val="minor"/>
      </rPr>
      <t xml:space="preserve">2024I-VBOG-04484 del 08/07/24 SECRETARIA GENERAL
</t>
    </r>
    <r>
      <rPr>
        <sz val="11"/>
        <rFont val="Calibri"/>
        <family val="2"/>
        <scheme val="minor"/>
      </rPr>
      <t>se envio memorando 2024I VBOG 033991 a la direccion de ejecución y operación solicitando la información</t>
    </r>
  </si>
  <si>
    <r>
      <rPr>
        <b/>
        <sz val="11"/>
        <rFont val="Calibri"/>
        <family val="2"/>
        <scheme val="minor"/>
      </rPr>
      <t>2024I-VBOG-031480 del 22/05/24 OFICINA DE CONTROL INTERNO</t>
    </r>
    <r>
      <rPr>
        <sz val="11"/>
        <rFont val="Calibri"/>
        <family val="2"/>
        <scheme val="minor"/>
      </rPr>
      <t xml:space="preserve">
 https://invias-my.sharepoint.com/:f:/g/personal/oap_invias_gov_co/EhZ00xA_VV9PraDw5kMvqv4Bd6KOQ9oYXpan4Ap9gXl20Q?e=lJcYUG
</t>
    </r>
    <r>
      <rPr>
        <b/>
        <sz val="11"/>
        <rFont val="Calibri"/>
        <family val="2"/>
        <scheme val="minor"/>
      </rPr>
      <t xml:space="preserve">
2024I-VBOG-04484 del 08/07/24 SECRETARIA GENERAL
</t>
    </r>
    <r>
      <rPr>
        <sz val="11"/>
        <rFont val="Calibri"/>
        <family val="2"/>
        <scheme val="minor"/>
      </rPr>
      <t>https://www.invias.gov.co/index.php/archivo-y-documentos/atencion-al-ciudadano/17258-informe-de-percepcion-y-satisfaccion-de-la-ciudadania-de-enero-a-marzo-de-2024</t>
    </r>
  </si>
  <si>
    <t>En la url aportada se verificó publicación del "Informe percepción y satisfacción de la ciudadanía - trimestre Enero-Marzo 2024 "</t>
  </si>
  <si>
    <r>
      <rPr>
        <b/>
        <sz val="11"/>
        <rFont val="Calibri"/>
        <family val="2"/>
        <scheme val="minor"/>
      </rPr>
      <t>2024I-VBOG-031480 del 22/05/24 OFICINA DE CONTROL INTERNO</t>
    </r>
    <r>
      <rPr>
        <sz val="11"/>
        <rFont val="Calibri"/>
        <family val="2"/>
        <scheme val="minor"/>
      </rPr>
      <t xml:space="preserve">
No hay avances reportados ni evidencia en la capeta https://invias-my.sharepoint.com/:f:/g/personal/oap_invias_gov_co/Ei87N6QnlhZMiYoB78LyXiQBd8w5f5eQWVrNMwHdZ_5dEg?e=a9IQ0e
</t>
    </r>
    <r>
      <rPr>
        <b/>
        <sz val="11"/>
        <rFont val="Calibri"/>
        <family val="2"/>
        <scheme val="minor"/>
      </rPr>
      <t>2024I-VBOG-04484 del 08/07/24 SECRETARIA GENERAL</t>
    </r>
    <r>
      <rPr>
        <sz val="11"/>
        <rFont val="Calibri"/>
        <family val="2"/>
        <scheme val="minor"/>
      </rPr>
      <t xml:space="preserve">
se realizo diagnostico de la implementacion del estado abierto y el documento esta en revisión </t>
    </r>
  </si>
  <si>
    <r>
      <rPr>
        <b/>
        <sz val="11"/>
        <rFont val="Calibri"/>
        <family val="2"/>
        <scheme val="minor"/>
      </rPr>
      <t>2024I-VBOG-031480 del 22/05/24 OFICINA DE CONTROL INTERNO</t>
    </r>
    <r>
      <rPr>
        <sz val="11"/>
        <rFont val="Calibri"/>
        <family val="2"/>
        <scheme val="minor"/>
      </rPr>
      <t xml:space="preserve">
 https://invias-my.sharepoint.com/:f:/g/personal/oap_invias_gov_co/EpleXqcjxrJNtk1yropn7vYBbKWHDHsSzBHhqOLbno8g0A?e=8vcDEa
</t>
    </r>
    <r>
      <rPr>
        <b/>
        <sz val="11"/>
        <rFont val="Calibri"/>
        <family val="2"/>
        <scheme val="minor"/>
      </rPr>
      <t>2024I-VBOG-04484 del 08/07/24 SECRETARIA GENERAL</t>
    </r>
    <r>
      <rPr>
        <sz val="11"/>
        <rFont val="Calibri"/>
        <family val="2"/>
        <scheme val="minor"/>
      </rPr>
      <t xml:space="preserve">
se realizo diagnostico de la implementacion del estado abierto y el documento esta en revisión </t>
    </r>
  </si>
  <si>
    <r>
      <rPr>
        <b/>
        <sz val="11"/>
        <rFont val="Calibri"/>
        <family val="2"/>
        <scheme val="minor"/>
      </rPr>
      <t>2024I-VBOG-031480 del 22/05/24 OFICINA DE CONTROL INTERNO</t>
    </r>
    <r>
      <rPr>
        <sz val="11"/>
        <rFont val="Calibri"/>
        <family val="2"/>
        <scheme val="minor"/>
      </rPr>
      <t xml:space="preserve">
https://www.invias.gov.co/index.php/informacion-institucional/hechos-de-transparencia/informacion-financiera-y-contable/estados-financieros-2023
</t>
    </r>
    <r>
      <rPr>
        <b/>
        <sz val="11"/>
        <rFont val="Calibri"/>
        <family val="2"/>
        <scheme val="minor"/>
      </rPr>
      <t xml:space="preserve">2024I-VBOG-04484 del 08/07/24 SECRETARIA GENERAL
</t>
    </r>
    <r>
      <rPr>
        <sz val="11"/>
        <rFont val="Calibri"/>
        <family val="2"/>
        <scheme val="minor"/>
      </rPr>
      <t>se adjunta evidencia de la publicacion de estados financieros y archivo en carpeta SG
https://www.invias.gov.co/index.php/informacion-institucional/hechos-de-transparencia/informacion-financiera-y-contable/estados-financieros-2023</t>
    </r>
  </si>
  <si>
    <r>
      <rPr>
        <b/>
        <sz val="11"/>
        <rFont val="Calibri"/>
        <family val="2"/>
        <scheme val="minor"/>
      </rPr>
      <t>2024I-VBOG-031480 del 22/05/24 OFICINA DE CONTROL INTERNO</t>
    </r>
    <r>
      <rPr>
        <sz val="11"/>
        <rFont val="Calibri"/>
        <family val="2"/>
        <scheme val="minor"/>
      </rPr>
      <t xml:space="preserve">
Dirección Técnica y de Estructuración NO envia  reporte.
</t>
    </r>
    <r>
      <rPr>
        <b/>
        <sz val="11"/>
        <rFont val="Calibri"/>
        <family val="2"/>
        <scheme val="minor"/>
      </rPr>
      <t>2024I-VBOG-04484 del 08/07/24 SECRETARIA GENERAL</t>
    </r>
    <r>
      <rPr>
        <sz val="11"/>
        <rFont val="Calibri"/>
        <family val="2"/>
        <scheme val="minor"/>
      </rPr>
      <t xml:space="preserve">
se adjunta informe</t>
    </r>
  </si>
  <si>
    <r>
      <rPr>
        <b/>
        <sz val="11"/>
        <rFont val="Calibri"/>
        <family val="2"/>
        <scheme val="minor"/>
      </rPr>
      <t>2024I-VBOG-031480 del 22/05/24 OFICINA DE CONTROL INTERNO</t>
    </r>
    <r>
      <rPr>
        <sz val="11"/>
        <rFont val="Calibri"/>
        <family val="2"/>
        <scheme val="minor"/>
      </rPr>
      <t xml:space="preserve">
https://invias-my.sharepoint.com/:f:/g/personal/oap_invias_gov_co/EpmIRYld_g5PvFsszB-dybUBOMXG34rF6pCIdk5w4MH-WA?e=YN7r65
</t>
    </r>
    <r>
      <rPr>
        <b/>
        <sz val="11"/>
        <rFont val="Calibri"/>
        <family val="2"/>
        <scheme val="minor"/>
      </rPr>
      <t>2024I-VBOG-04484 del 08/07/24 SECRETARIA GENERAL</t>
    </r>
    <r>
      <rPr>
        <sz val="11"/>
        <rFont val="Calibri"/>
        <family val="2"/>
        <scheme val="minor"/>
      </rPr>
      <t xml:space="preserve">
se adjunta informe</t>
    </r>
  </si>
  <si>
    <r>
      <rPr>
        <b/>
        <sz val="11"/>
        <rFont val="Calibri"/>
        <family val="2"/>
        <scheme val="minor"/>
      </rPr>
      <t>2024I-VBOG-031480 del 22/05/24 OFICINA DE CONTROL INTERNO</t>
    </r>
    <r>
      <rPr>
        <sz val="11"/>
        <rFont val="Calibri"/>
        <family val="2"/>
        <scheme val="minor"/>
      </rPr>
      <t xml:space="preserve">
Se encuentra  únicamente de dos memorandos para actualizar la crata d etrato digno y el formulario de satisfacción, junto a la publicaión de los estados financieros.
</t>
    </r>
    <r>
      <rPr>
        <b/>
        <sz val="11"/>
        <rFont val="Calibri"/>
        <family val="2"/>
        <scheme val="minor"/>
      </rPr>
      <t xml:space="preserve">2024I-VBOG-04484 del 08/07/24 SECRETARIA GENERAL
</t>
    </r>
    <r>
      <rPr>
        <sz val="11"/>
        <rFont val="Calibri"/>
        <family val="2"/>
        <scheme val="minor"/>
      </rPr>
      <t xml:space="preserve"> se han publicados los informe del GARC https://www.invias.gov.co/index.php/normativa/politicas-y-lineamientos/atencion-al-ciudadano/17124-informe-trimestral-informacion-mas-consultada-enero-a-marzo-de-2024.
se publico la estrategia de participacion ciudadana
https://www.invias.gov.co/index.php/normativa/politicas-y-lineamientos/atencion-al-ciudadano/17363-estrategia-de-participacion-ciudadana-2024
se han publicado las resoluciones del concurso
https://www.invias.gov.co/index.php/informacion-institucional/talento-humano/nombramientos </t>
    </r>
  </si>
  <si>
    <r>
      <rPr>
        <b/>
        <sz val="11"/>
        <rFont val="Calibri"/>
        <family val="2"/>
        <scheme val="minor"/>
      </rPr>
      <t>2024I-VBOG-031480 del 22/05/24 OFICINA DE CONTROL INTERNO</t>
    </r>
    <r>
      <rPr>
        <sz val="11"/>
        <rFont val="Calibri"/>
        <family val="2"/>
        <scheme val="minor"/>
      </rPr>
      <t xml:space="preserve">
La Carpeta https://invias-my.sharepoint.com/:f:/g/personal  SE ENCUENTRA VACIA       https://www.invias.gov.co/index.php/normativa/politicas-y-lineamientos/atencion-al-ciudadano/16857-informe-trimestral-informacion-mas-consultada-octubre-a-diciembre-de-2023/file  efectua un  analisis  d ela  informacion  mas consultada,  no  se encuentra en la pgina web.
</t>
    </r>
    <r>
      <rPr>
        <b/>
        <sz val="11"/>
        <rFont val="Calibri"/>
        <family val="2"/>
        <scheme val="minor"/>
      </rPr>
      <t xml:space="preserve">2024I-VBOG-04484 del 08/07/24 SECRETARIA GENERAL
</t>
    </r>
    <r>
      <rPr>
        <sz val="11"/>
        <rFont val="Calibri"/>
        <family val="2"/>
        <scheme val="minor"/>
      </rPr>
      <t>https://www.invias.gov.co/index.php/normativa/politicas-y-lineamientos/atencion-al-ciudadano/17124-informe-trimestral-informacion-mas-consultada-enero-a-marzo-de-2024</t>
    </r>
  </si>
  <si>
    <t>en la url aportada se  cuenta con un análisis de la información más consultada pero no precisa si la misma está publicada en la página web o si debería ser identificada como un "OTRO PROCEDIMIENTO ADMINISTRATIVO OPA" o "CONSULTA DE ACCESO A INFORMACIÓN PÚBLICA" en los términos de la Resolución 455 de 2021 de DAFP</t>
  </si>
  <si>
    <r>
      <rPr>
        <b/>
        <sz val="11"/>
        <rFont val="Calibri"/>
        <family val="2"/>
        <scheme val="minor"/>
      </rPr>
      <t>2024I-VBOG-031480 del 22/05/24 OFICINA DE CONTROL INTERNO</t>
    </r>
    <r>
      <rPr>
        <sz val="11"/>
        <rFont val="Calibri"/>
        <family val="2"/>
        <scheme val="minor"/>
      </rPr>
      <t xml:space="preserve">
https://invias-my.sharepoint.com/:f:/g/personal/oap_invias_gov_co/EsViUEbmVixGpTgavI-scVEBHjwjipS2coPZmnJwO668-Q?e=AA2DLe
</t>
    </r>
    <r>
      <rPr>
        <b/>
        <sz val="11"/>
        <rFont val="Calibri"/>
        <family val="2"/>
        <scheme val="minor"/>
      </rPr>
      <t>2024I-VBOG-04484 del 08/07/24 SECRETARIA GENERAL</t>
    </r>
    <r>
      <rPr>
        <sz val="11"/>
        <rFont val="Calibri"/>
        <family val="2"/>
        <scheme val="minor"/>
      </rPr>
      <t xml:space="preserve">
 El codigo de buen Gobierno fue aprobado mediante comité institucional de gestión y desempeño de fecha 04 de junio de 2024 y se realizaron varias actividades de valores se adjunta informe.</t>
    </r>
  </si>
  <si>
    <r>
      <rPr>
        <b/>
        <sz val="11"/>
        <rFont val="Calibri"/>
        <family val="2"/>
        <scheme val="minor"/>
      </rPr>
      <t>2024I-VBOG-031480 del 22/05/24 OFICINA DE CONTROL INTERNO</t>
    </r>
    <r>
      <rPr>
        <sz val="11"/>
        <rFont val="Calibri"/>
        <family val="2"/>
        <scheme val="minor"/>
      </rPr>
      <t xml:space="preserve">
https://invias-my.sharepoint.com/:f:/g/personal/oap_invias_gov_co/EleagIvMCpdNoGbLw58NBogBYIiLQ3TF4r26CHNwxF8fXA?e=0wP58F                                                                              https://invias-my.sharepoint.com/:f:/g/personal/oap_invias_gov_co/EqBIWBfm2W9Jg-jyo8iGW24BZFXJBhjeA4dT4aUThbYDHw?e=2tJo9n no se encontró evidencia de capacitaciones sino dos piezas de divulgación 
</t>
    </r>
    <r>
      <rPr>
        <b/>
        <sz val="11"/>
        <rFont val="Calibri"/>
        <family val="2"/>
        <scheme val="minor"/>
      </rPr>
      <t>2024I-VBOG-04484 del 08/07/24 SECRETARIA GENERAL</t>
    </r>
    <r>
      <rPr>
        <sz val="11"/>
        <rFont val="Calibri"/>
        <family val="2"/>
        <scheme val="minor"/>
      </rPr>
      <t xml:space="preserve">
No se apotó información</t>
    </r>
  </si>
  <si>
    <r>
      <rPr>
        <b/>
        <sz val="11"/>
        <rFont val="Calibri"/>
        <family val="2"/>
        <scheme val="minor"/>
      </rPr>
      <t>2024I-VBOG-031480 del 22/05/24 OFICINA DE CONTROL INTERNO</t>
    </r>
    <r>
      <rPr>
        <sz val="11"/>
        <rFont val="Calibri"/>
        <family val="2"/>
        <scheme val="minor"/>
      </rPr>
      <t xml:space="preserve">
Se evidencia  que efectivamente  la  carpeta  se encuentra vacia, en razón  a que en el perido  mecionado no se presentaron   conflictos de intereses, impedimentos y recusaciones 
</t>
    </r>
    <r>
      <rPr>
        <b/>
        <sz val="11"/>
        <rFont val="Calibri"/>
        <family val="2"/>
        <scheme val="minor"/>
      </rPr>
      <t>2024I-VBOG-04484 del 08/07/24 SECRETARIA GENERA</t>
    </r>
    <r>
      <rPr>
        <sz val="11"/>
        <rFont val="Calibri"/>
        <family val="2"/>
        <scheme val="minor"/>
      </rPr>
      <t>L
 tiene disponible el correo de impedimentosyrecusaciones@invias.gov.co y a pesar de ello no se han recibido declaraciones de conflicto o impedimentos</t>
    </r>
  </si>
  <si>
    <t xml:space="preserve">Se valida ejecución porque está disponible el procedimiento de atención de declaraciones de conflictos de intereses, impedimentos y recusaciones </t>
  </si>
  <si>
    <t>No se aportó información</t>
  </si>
  <si>
    <r>
      <rPr>
        <b/>
        <sz val="11"/>
        <rFont val="Calibri"/>
        <family val="2"/>
        <scheme val="minor"/>
      </rPr>
      <t>2024I-VBOG-031480 del 22/05/24 OFICINA DE CONTROL INTERNO</t>
    </r>
    <r>
      <rPr>
        <sz val="11"/>
        <rFont val="Calibri"/>
        <family val="2"/>
        <scheme val="minor"/>
      </rPr>
      <t xml:space="preserve">
Se evidencio información correspondiente a los cortes enero y febrero
</t>
    </r>
    <r>
      <rPr>
        <b/>
        <sz val="11"/>
        <rFont val="Calibri"/>
        <family val="2"/>
        <scheme val="minor"/>
      </rPr>
      <t xml:space="preserve">2024I-VBOG-04484 del 08/07/24 SECRETARIA GENERAL
</t>
    </r>
    <r>
      <rPr>
        <sz val="11"/>
        <rFont val="Calibri"/>
        <family val="2"/>
        <scheme val="minor"/>
      </rPr>
      <t>Mediante memorandos 2024I-VBOG-021049 y 2024I-VBOG-031475 se remitió informe de gestión a la SG de marzo y abril</t>
    </r>
  </si>
  <si>
    <t>En la carpeta https://invias-my.sharepoint.com/:f:/g/personal/oap_invias_gov_co/EnX8-Unpq8BMl4ixxiQjwLUBsn0OEh4X2ixvxeBzW-TDzw?e=UiDdjQ se confirma que el artículo 3 de la resolución 1903 de 2024 contempla una estrategia de reconocimiento al Grupo de Atención a la Ciudadanía, que se desarrolla en el artículo 27.
 No obstante, el mismo está delimitado al personal de planta de un grupo de trabajo y no incluye a los servidores públicos que en las Direcciones Territoriales atienden a la ciudadanía. Tampoco se aportó evidencia de ejecución o cronograma.</t>
  </si>
  <si>
    <t>Efectivamente en las actas 9 y 15, se analiza un procedimiento de correspondencia e instructivos complementarios.
No obstante, el borrador no ha sido remitido para revisión metodológica por parte de la Oficina Asesora de Planeación para iniciar flujo de aprobaciones en el sistema de gestión.
Adicionalmente, se sugiere aportar los productos programados:
1. Cronograma
2. Procesos, procedimientos y protocolos de servicio actualizados/simplificados</t>
  </si>
  <si>
    <t>En la carpeta https://invias-my.sharepoint.com/:f:/g/personal/oap_invias_gov_co/EqoM-o5Bq6RMlFOu2us9PxgBV_uzBIlwcWdtZvfucANs_A?e=ROt8q1  se evidencia el listado y material empleado por el Departamento Administrativo de Función Pública sobre lenguaje claro.
No se aportó soporte de la socialización del protocolo institucional ni talleres, como indica el producto programado “Registro de asistencia a 2 sesiones masivas sobre protocolo de lenguaje claro.”</t>
  </si>
  <si>
    <t>En la carpeta https://invias-my.sharepoint.com/:f:/g/personal/oap_invias_gov_co/En-uySqA97BKrZDELB778TkBaKknI68fMPPmBkIsbB867Q?e=TCGT8e  se localizó un “Diagnóstico Implementación de datos Abierto en INVIAS”
Este documento servirá de base para elaborar los productos programados:
1. Cronograma y hoja de Ruta
2. Diagnósticos aplicados para la implementación de estado abierto en su totalidad</t>
  </si>
  <si>
    <t>Elaborar informe trimestral sobre la información más consultada (indicando  si la misma se encuentra disponible en la página web)+C25:C51</t>
  </si>
  <si>
    <r>
      <rPr>
        <b/>
        <sz val="11"/>
        <rFont val="Calibri"/>
        <family val="2"/>
        <scheme val="minor"/>
      </rPr>
      <t>2024I-VBOG-031480 del 22/05/24 OFICINA DE CONTROL INTERNO</t>
    </r>
    <r>
      <rPr>
        <sz val="11"/>
        <rFont val="Calibri"/>
        <family val="2"/>
        <scheme val="minor"/>
      </rPr>
      <t xml:space="preserve">
Sin avance  respecto a lo programado 
</t>
    </r>
    <r>
      <rPr>
        <b/>
        <sz val="11"/>
        <rFont val="Calibri"/>
        <family val="2"/>
        <scheme val="minor"/>
      </rPr>
      <t>2024I-VBOG-04484 del 08/07/24 SECRETARIA GENERAL</t>
    </r>
    <r>
      <rPr>
        <sz val="11"/>
        <rFont val="Calibri"/>
        <family val="2"/>
        <scheme val="minor"/>
      </rPr>
      <t xml:space="preserve">
Mediante acta SA GARC 09 y acta SA GARC 15 - se presentó el documento el cual se  encuentra con avances en estado borrador, y se establecieron compromisos.</t>
    </r>
  </si>
  <si>
    <t>Al analizar los soportes disponibles en "https://invias-my.sharepoint.com/:f:/g/personal/oap_invias_gov_co/EggyYjWEAGpNvRgkOCQ0--oBoowtD4kYqt8PQMFYUr4HSg?e=KnD5sO" se constató lo siguiente:
* Las actas 9 y 15, no guarda relación con la temática, en ella se analiza un procedimiento de correspondencia e instructivos complementarios
* La imagen aportada de SUIT corresponde al fundamento legal de un trámite ya inscrito
* Los archivos denominados HU_XXXX corresponden a historias de usuario del levantamiento de requisitos para la virtualización de los tramites inscritos
*La Url  del archivo Word conduce  un apartado de internet donde se actualizó la oferta institucional y se detallan los tramites y requisitos vigentes.
*-La Url que conduce a "X" corresponde a una pieza grafica sobre permisos de cierre de vía
Nota: estos soportes fueron copiados en el repositorio de MIPG dentro de la carpeta correspondiente a la política de racionalización de trámites
Los productos programados fueron:
 1. Cronograma y hoja de Ruta
2.. Diagnósticos OPAS y Consultas
3. Enlace SUIT, si aplica</t>
  </si>
  <si>
    <t>Favor aportar el cronograma de priorización y validar la relación entre los 5 Chat ciudadanos que mencionan, con la priorización de trámites</t>
  </si>
  <si>
    <t>La evidencia ideal sería un informe que precise el estado de los compromisos asumidos.
En la ruta https://invias-my.sharepoint.com/:f:/g/personal/oap_invias_gov_co/Eoq01vv4LDdNiJzV6Opa0m0BVSKFi5NzRWUgR0Gks7zvmQ?e=Ooz2CR  se localizó:
1. El memorando de solicitud de información dirigido a la Dirección de Ejecución y Operación -DEO- y a la Dirección Técnica y de Estructuración -DTE-, la respuesta de la DEO sobre formulación de la estrategia de participación ciudadana y diligenciamiento de una encuesta.
2. Una carpeta con 11 actas de participación comunitaria      
3. Una carpeta con información sobre veedurías ciudadanas, que incluye más de 50 archivos, incluyendo actas de reunión, listados de asistencia e informes de visitas</t>
  </si>
  <si>
    <t>Sin reporte en el Excel anexo</t>
  </si>
  <si>
    <t>En la carpeta https://invias-my.sharepoint.com/:f:/g/personal/oap_invias_gov_co/ElTm6hdiZNNHsbXfuS6OTS4Bop8fEB_sc6N7zpAuB-UXVQ?e=0X77tr  se localizó únicamente un memorando mediante el cual se solicita a la DEO "que nos suministre la Oferta Institucional de servicios o Portafolio de Servicios 2024 en formato PDF o LINK para iniciar el cumplimiento de la acción del Grupo de Atención y  Relacionamiento con el Ciudadano en esta materia. ".
No se registran avances en la actualización de usuarios como la inclusión de los grupos de valor asociados a los usuarios de todos los trámites ni los contribuyentes. 
Se precisa que los productos programados son:
1. Cronograma 
2. Reportes de implementación de la estrategia para fortalecer procesos de conocimiento de la ciudadanía</t>
  </si>
  <si>
    <r>
      <rPr>
        <b/>
        <sz val="11"/>
        <rFont val="Calibri"/>
        <family val="2"/>
        <scheme val="minor"/>
      </rPr>
      <t>2024I-VBOG-031480 del 22/05/24 OFICINA DE CONTROL INTERNO</t>
    </r>
    <r>
      <rPr>
        <sz val="11"/>
        <rFont val="Calibri"/>
        <family val="2"/>
        <scheme val="minor"/>
      </rPr>
      <t xml:space="preserve">
https://invias-my.sharepoint.com/:f:/g/personal/oap_invias_gov_co/EjMmtHqmpo1MpMNIZ0oSu8wBE6J_yQWKtCs_IHywfRcWUg?e=gfIPNA  No se ubican sopórtes  del diseño e implementacion  de una estrategia solo  existen dos memorando dirigidos a la Dirección Técnica y de Estructuración solicitando información, pero no se ubicó soportes del diseño e implementación de una estrategia para fortalecer procesos de conocimiento de la ciudadanía para focalizar la oferta institucional.Rad 20241-VBOG-015279 del 19 de marzo y 20241-VBOG-015354 de 20 de marzo del año en curso.
</t>
    </r>
    <r>
      <rPr>
        <b/>
        <sz val="11"/>
        <rFont val="Calibri"/>
        <family val="2"/>
        <scheme val="minor"/>
      </rPr>
      <t>2024I-VBOG-04484 del 08/07/24 SECRETARIA GENERAL</t>
    </r>
    <r>
      <rPr>
        <sz val="11"/>
        <rFont val="Calibri"/>
        <family val="2"/>
        <scheme val="minor"/>
      </rPr>
      <t xml:space="preserve">
se adjunta archivo consolidado por OTIC con apoyo de la TRD.</t>
    </r>
  </si>
  <si>
    <t>En la carpeta se encuentra el archivo consolidado que reportan como avance</t>
  </si>
  <si>
    <r>
      <rPr>
        <b/>
        <sz val="11"/>
        <rFont val="Calibri"/>
        <family val="2"/>
        <scheme val="minor"/>
      </rPr>
      <t>2024I-VBOG-031480 del 22/05/24 OFICINA DE CONTROL INTERNO</t>
    </r>
    <r>
      <rPr>
        <sz val="11"/>
        <rFont val="Calibri"/>
        <family val="2"/>
        <scheme val="minor"/>
      </rPr>
      <t xml:space="preserve">
Se diio cumplimiento as la realizacion de reuniones con veedurias ciudadanas involucradas en los proyectos que adelanta IINVIAS,finalizando el trimestre se tiene un total de de 32 reuniones
</t>
    </r>
    <r>
      <rPr>
        <b/>
        <sz val="11"/>
        <rFont val="Calibri"/>
        <family val="2"/>
        <scheme val="minor"/>
      </rPr>
      <t xml:space="preserve">2024I-VBOG-044038 del 04/07/2024 SUBDIRECCIÓN DE SOSTENIBILIDAD.
</t>
    </r>
    <r>
      <rPr>
        <sz val="11"/>
        <rFont val="Calibri"/>
        <family val="2"/>
        <scheme val="minor"/>
      </rPr>
      <t xml:space="preserve">Para el segundo trimestre de 2024, se dio cumplimiento a la realizacion de reuniones con veedurias ciudadanas involucradas en los proyectos que adelanta el INVIAS. Finalizado el trimestre se tiene un total de 16 reuniones con veedurias ciuadanas.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2FSocial%2FVeedur%C3%ADas      </t>
    </r>
  </si>
  <si>
    <r>
      <rPr>
        <b/>
        <sz val="11"/>
        <rFont val="Calibri"/>
        <family val="2"/>
        <scheme val="minor"/>
      </rPr>
      <t>2024I-VBOG-031480 del 22/05/24 OFICINA DE CONTROL INTERNO</t>
    </r>
    <r>
      <rPr>
        <sz val="11"/>
        <rFont val="Calibri"/>
        <family val="2"/>
        <scheme val="minor"/>
      </rPr>
      <t xml:space="preserve">
No  se aporto  reporte 
</t>
    </r>
    <r>
      <rPr>
        <b/>
        <sz val="11"/>
        <rFont val="Calibri"/>
        <family val="2"/>
        <scheme val="minor"/>
      </rPr>
      <t>2024I-VBOG-044737 del 05/07/24 DIRECCIÓN TÉCNICA Y DE ESTRUCTURACIÓN</t>
    </r>
    <r>
      <rPr>
        <sz val="11"/>
        <rFont val="Calibri"/>
        <family val="2"/>
        <scheme val="minor"/>
      </rPr>
      <t xml:space="preserve">
En atención a esta actividad se tiene por parte de la SUBDIRECCIÓN DE REGLAMENTACIÓN TÉCNICA E INNOVACIÓN, Reporte en excel de tramites de permiso carga extrapesada, extradimensionada e indivisible durante el segundo trimestre 2024,  el siguiente balance, se presentaron las siguientes PQRD:
-4 solicitudes de información del trámite.
-1 Solicitud ANI.
-1 queja por inconvenientes con el tránsito en vía concesionada.
-1 información sobre resolución Movitrans
-1 Información de permiso.                              Adicional pantallazo de gestion frente a cambios en el SUIT. dentro del repositorio dispuesto por la OAP de nueve (9) Resoluciones y un (1) Decreto.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Reglamentaci%C3%B3n 
</t>
    </r>
  </si>
  <si>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2024I-VBOG-044737 del 05/07/24 DIRECCIÓN TÉCNICA Y DE ESTRUCTURACIÓN - 2024I-VBOG-044038 del 04/07/2024 SUBDIRECCIÓN DE SOSTENIBILIDAD.</t>
    </r>
    <r>
      <rPr>
        <sz val="11"/>
        <rFont val="Calibri"/>
        <family val="2"/>
        <scheme val="minor"/>
      </rPr>
      <t xml:space="preserve">
Para el segundo trimestre de 2024, se da cumplimiento a la ejecución de socializaciones con la comunidad realizada, llevando a cabo 35 socializaciones en total.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2FSostenibilidad</t>
    </r>
  </si>
  <si>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2024I-VBOG-044737 del 05/07/24 DIRECCIÓN TÉCNICA Y DE ESTRUCTURACIÓN</t>
    </r>
    <r>
      <rPr>
        <sz val="11"/>
        <rFont val="Calibri"/>
        <family val="2"/>
        <scheme val="minor"/>
      </rPr>
      <t xml:space="preserve">
Sin reporte 
</t>
    </r>
  </si>
  <si>
    <t>En la carpeta SOCIALIZACIONES se localizaron actas organizadas por mes (abril, mayo y junio)</t>
  </si>
  <si>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 xml:space="preserve">
2024I-VBOG-044737 del 05/07/24 DIRECCIÓN TÉCNICA Y DE ESTRUCTURACIÓN -2024I-VBOG-044038 del 04/07/2024 SUBDIRECCIÓN DE SOSTENIBILIDAD.
</t>
    </r>
    <r>
      <rPr>
        <sz val="11"/>
        <rFont val="Calibri"/>
        <family val="2"/>
        <scheme val="minor"/>
      </rPr>
      <t>Durante el segundo trimestre del año 2024 no se presentaron requerimientos para la respectiva respuesta a la actividad referenciada.</t>
    </r>
  </si>
  <si>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 xml:space="preserve">2024I-VBOG-044737 del 05/07/24 DIRECCIÓN TÉCNICA Y DE ESTRUCTURACIÓN - 2024I-VBOG-044038 del 04/07/2024 SUBDIRECCIÓN DE SOSTENIBILIDAD.
</t>
    </r>
    <r>
      <rPr>
        <sz val="11"/>
        <rFont val="Calibri"/>
        <family val="2"/>
        <scheme val="minor"/>
      </rPr>
      <t>Durante el segundo trimestre del año 2024 se programaron 5 capacitaciones en temas de Sostenibilidad.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t>
    </r>
  </si>
  <si>
    <t>En la carpeta  se localiza memorando 2024I-VBOG-039814 del 20/06/24 solicitando información para calcular el costo por hora hombre en cada trámite, más no se aporta la cuantificación del costo que implica para la entidad revisar una solicitud de trámite bajo los procedimientos actuales, ni la identificación de las actividades que podrían suprimirse de los procedimientos internos producto de la virtualización de los trámites.
Los productos programados son:
1. Costo promedio por trámite
2. Informe de mejoras potenciales en procedimientos internos asociados a trámites
3. Actualización (simplificación ) de procedimientos asociados a trámites</t>
  </si>
  <si>
    <t>En la carpeta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2FSocial%2FVeedur%C3%ADas       se confirma la existencia de lisitas de asistencia, acta de reunión e información de comités de veeduría organizados por mes (abril, mayo y junio)</t>
  </si>
  <si>
    <t>Durante el periodo no fue necesario dar respuesta en la medida que no se recibieron requerimientos</t>
  </si>
  <si>
    <t>En la carpeta SOSTENIBILIDAD se localizaron listados de asistencia y capturas de pantalla organizadas por mes (abril, mayo y junio)</t>
  </si>
  <si>
    <t>Se consta en la carpeta "https://invias-my.sharepoint.com/:f:/g/personal/oap_invias_gov_co/EhULEibO1OJEkbMLvF5FpigB74YwEPSrRAaaSBZOPou8KA?e=4HRgVi" el aporte de 2 listas de asistencia y dos actas de reunión</t>
  </si>
  <si>
    <t>En la carpeta "https://invias-my.sharepoint.com/:f:/g/personal/oap_invias_gov_co/Ekw3c126wY5AhDzMNoJeZvEBVz10okcuso060tC9_m033w?e=W0kqWb" se localizó un cronograma, un informe ejecutivo y una matriz de seguimiento. Las carpetas MEMORANDOS y CORREOS SERVIDORES FALTATES están en blanco</t>
  </si>
  <si>
    <t xml:space="preserve">En la carpeta "https://invias-my.sharepoint.com/:f:/g/personal/oap_invias_gov_co/Es4X9wAzKNVHkA3wxkBpbwQB8XFz-zBPEEQlLvLcdDmoLw?e=ETFJdK" se localizó:
1. Un memorando solicitando actualizar link de encuesta
2. Un memorando solicitando diseño y publicación de la carta de trato digno
3. NOTAS A LOS ESTADOS FINANCIEROS 
PARA EL PERIODO 01 AL 31 DE DICIEMBRE 2023-2022
4. Imagen de la publicación de las notas en al página web.
</t>
  </si>
  <si>
    <t>Las url aportadas fueron validadas. No obstante, no se aporta plan de mejoramiento ni informes, como indica el otro producto programado.</t>
  </si>
  <si>
    <t xml:space="preserve">En la carpeta "https://invias-my.sharepoint.com/:f:/g/personal/oap_invias_gov_co/Eqs9-f4XAU5Prjjfh3NYd2EBFsEjMtp_M7v0PdJ3Yo9GAA?e=PsBYvO"  se localizó acta de comité y un informe  que aunque corresponde a 2024 en la portada indica 2023 </t>
  </si>
  <si>
    <t>Incluye reporte extemporáneo del 1° trimestre - 2024I-VBOG-025599 del 01/05/24 OFICINA   DE   TECNOLOGIAS   DE   LA   INFORMACION   Y   LAS COMUNICACIONES.
En el micrositio se constató la existencia del Cronograma 2024-2026 con 13% de avance, consolidado historio en archivo Excel e  INFORME 002 DATA CONTRATACION 17062024</t>
  </si>
  <si>
    <t>1.	Se evidencia en la carpeta  https://invias-my.sharepoint.com/:f:/g/personal/oap_invias_gov_co/EoM615njrIxHhRpJ7PFicP4BprOKMgKXtUOaOn8AqJ6sAw?e=MaMIJE lo siguiente:
1.  Manual de Gestión Vial Integral MEPI-MGVI-MN-1
2. INFORME DE GESTION SAU - 2420
3. MEPI-MGVI-FR-7 CONSOLIDADO SAU_GVIs SEGUNDO TRIMESTRE
4. MEPI-MGVI-FR-7 CONSOLIDADO SAU_GVIs
5. VBOG-035176 CUESTIONARIO SAU.
2.	De acuerdo con el Informe "VBOG-035176 CUESTIONARIO SAU" entre abril y junio de 2024 se registran cerca de 2.500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 cuyo tiempo promedio de atención fue de 37 minutos y el 94% de los usuarios califica como exitoso el servicio prestado y el restante 6% como bueno.
3.	En cuanto a los 2 archivos MEPI-MGVI-FR-7 es pertinente que se determine cual de los dos corresponde al detalle que soporta el informe o si son complementarios.
4.	Respeto al memorando aportado, se confirma la solicitud de información a la Subdirección de Gestión Integral de Carreteras para  validar la viabilidad de articular esta actividad , con los ítems evaluados en el Formulario Único de Reporte y Avance de Gestión -FURAG- 223, propios de las políticas  “Gobierno   Digital”,   “Transparencia,  Acceso   a   la Información y Lucha contra la Corrupción”, “Gestión de la Información Estadística” y “Control Interno”, como se solicitó mediante 2024I-VBOG-034037 del 29/05/24 por parte de esta oficina.
5.	En cuanto a la contribución efectuada para el cumplimiento de las actividades a cargo de otras dependencias, se solicita que oportunamente sea suministrada al líder correspondiente, para que consolide y reporte a esta oficina.</t>
  </si>
  <si>
    <t>Se sugiere nuevamente confirmar con la Secretaría General, Subdirección Administrativa y Grupo de Atención al Ciudadano la posibilidad de articular el Plan de Comunicaciones 2024 con el “Protocolo de lenguaje claro 2023-2024“ y validar si durante la elaboración de cada pieza de comunicación deberá cumplirse el protocolo (incluido el listado de verificación de los “Parámetros de verificación de documentos traducidos a lenguaje claro”) y en las eventos presenciales/ ponencias/ discursos se cumplen los pasos de la “Ilustración 3. Expresarse de manera oral en lenguaje claro Expresarse de manera oral en lenguaje claro.”.</t>
  </si>
  <si>
    <t>Se sugiere nuevamente confirmar con la Secretaría General, Subdirección Administrativa y Grupo de Atención al Ciudadano la posibilidad de articular el Plan de Comunicaciones 2024 con el “Protocolo de lenguaje claro 2023-2024“ y validar si durante la elaboración de cada pieza de comunicación deberá cumplirse el protocolo (incluido el listado de verificación de los “Parámetros de verificación de documentos traducidos a lenguaje claro”) y en las eventos presenciales/ ponencias/ discursos se cumplen los pasos de la “Ilustración 3. Expresarse de manera oral en lenguaje claro Expresarse de manera oral en lenguaje claro.”, .</t>
  </si>
  <si>
    <r>
      <rPr>
        <b/>
        <sz val="11"/>
        <rFont val="Calibri"/>
        <family val="2"/>
        <scheme val="minor"/>
      </rPr>
      <t>2024I-VBOG-031480 del 22/05/24 OFICINA DE CONTROL INTERNO</t>
    </r>
    <r>
      <rPr>
        <sz val="11"/>
        <rFont val="Calibri"/>
        <family val="2"/>
        <scheme val="minor"/>
      </rPr>
      <t xml:space="preserve">
https://www.invias.gov.co/index.php/planeacion-gestion-y-control/plan-de-gasto-publico
</t>
    </r>
    <r>
      <rPr>
        <b/>
        <sz val="11"/>
        <rFont val="Calibri"/>
        <family val="2"/>
        <scheme val="minor"/>
      </rPr>
      <t xml:space="preserve">
2024I-VBOG-043335 del 02/07/24 DIRECCIÓN JURÍDICA</t>
    </r>
    <r>
      <rPr>
        <sz val="11"/>
        <rFont val="Calibri"/>
        <family val="2"/>
        <scheme val="minor"/>
      </rPr>
      <t xml:space="preserve">
Para el segundo trimestre del 2024, la SPSC en plataforma SECOP II actualizó en 12 oportunidades el Plan Anual de Adquisiciones, lo cual obedece a modificaciones para contrataciones nuevas, actualización de recursos y fechas de publicación de procesos.  
En el siguiente enlace podrán ser consultadas todas las versiones aquí descritas: 
https://community.secop.gov.co/Public/App/AnnualPurchasingPlanEditPublic/View?id=421203 
Se adjunta captura de pantalla donde se evidencian las fechas de actualización durante el trimestre 2 de 2024. </t>
    </r>
  </si>
  <si>
    <r>
      <rPr>
        <b/>
        <sz val="11"/>
        <rFont val="Calibri"/>
        <family val="2"/>
        <scheme val="minor"/>
      </rPr>
      <t>2024I-VBOG-031480 del 22/05/24 OFICINA DE CONTROL INTERNO</t>
    </r>
    <r>
      <rPr>
        <sz val="11"/>
        <rFont val="Calibri"/>
        <family val="2"/>
        <scheme val="minor"/>
      </rPr>
      <t xml:space="preserve">
Cumplida según lo programado - https://www.invias.gov.co/index.php/normativa/normograma
</t>
    </r>
    <r>
      <rPr>
        <b/>
        <sz val="11"/>
        <rFont val="Calibri"/>
        <family val="2"/>
        <scheme val="minor"/>
      </rPr>
      <t xml:space="preserve">2024I-VBOG-043335 del 02/07/24 DIRECCIÓN JURÍDICA
</t>
    </r>
    <r>
      <rPr>
        <sz val="11"/>
        <rFont val="Calibri"/>
        <family val="2"/>
        <scheme val="minor"/>
      </rPr>
      <t>Normograma  actualizado al 28 de junio 2024 en el enlace  https://www.invias.gov.co/index.php/normativa/normograma</t>
    </r>
  </si>
  <si>
    <r>
      <rPr>
        <b/>
        <sz val="11"/>
        <rFont val="Calibri"/>
        <family val="2"/>
        <scheme val="minor"/>
      </rPr>
      <t>2024I-VBOG-031480 del 22/05/24 OFICINA DE CONTROL INTERNO</t>
    </r>
    <r>
      <rPr>
        <sz val="11"/>
        <rFont val="Calibri"/>
        <family val="2"/>
        <scheme val="minor"/>
      </rPr>
      <t xml:space="preserve">
se evidencia cumplimiento  en el link:https://www.invias.gov.co/index.php/normativa/normograma
</t>
    </r>
    <r>
      <rPr>
        <b/>
        <sz val="11"/>
        <rFont val="Calibri"/>
        <family val="2"/>
        <scheme val="minor"/>
      </rPr>
      <t xml:space="preserve">
2024I-VBOG-043335 del 02/07/24 DIRECCIÓN JURÍDICA
</t>
    </r>
    <r>
      <rPr>
        <sz val="11"/>
        <rFont val="Calibri"/>
        <family val="2"/>
        <scheme val="minor"/>
      </rPr>
      <t>Mediante memorando radicado 2024I-VBOG-042701 del  2024/06/28 ; se anexa link de publicación en la página web del informe EKOGUI de procesos judiciales  )  https://www.invias.gov.co/index.php/informacion-institucional/43-inicio/4049-defensajudicial#2024</t>
    </r>
  </si>
  <si>
    <t>Se confirma evidencia en la URL indicada, corresponde la consulta en SECOP del Plan Anual de Adquisiciones -PAA - de INVIAS</t>
  </si>
  <si>
    <r>
      <rPr>
        <b/>
        <sz val="11"/>
        <rFont val="Calibri"/>
        <family val="2"/>
        <scheme val="minor"/>
      </rPr>
      <t>2024I-VBOG-031480 del 22/05/24 OFICINA DE CONTROL INTERNO</t>
    </r>
    <r>
      <rPr>
        <sz val="11"/>
        <rFont val="Calibri"/>
        <family val="2"/>
        <scheme val="minor"/>
      </rPr>
      <t xml:space="preserve">
Sin avance programado para el periodo
Correo 12/07/ 24 11:36 a.m Dra. Ana Maria Gamez Rodriguez &lt;agamez@invias.gov.co&gt; 
Me permito informar que se realizó una Charla, debido a la falta de personal experto en el primer trimestre del año: 
Se realizó el 17 de abril de 2024 Charla: El Proceso Disciplinario, sus etapas y los deberes y derechos del investigado.  
Se programó realizar otra en el mes de julio. </t>
    </r>
  </si>
  <si>
    <r>
      <rPr>
        <b/>
        <sz val="11"/>
        <rFont val="Calibri"/>
        <family val="2"/>
        <scheme val="minor"/>
      </rPr>
      <t>2024I-VBOG-031480 del 22/05/24 OFICINA DE CONTROL INTERNO</t>
    </r>
    <r>
      <rPr>
        <sz val="11"/>
        <rFont val="Calibri"/>
        <family val="2"/>
        <scheme val="minor"/>
      </rPr>
      <t xml:space="preserve">
socializado mediante Memorando Circular 2024I-VBOG-004765 del 02/02/2024  y  2024I-VBOG-005660 del 07/02/2024 
</t>
    </r>
    <r>
      <rPr>
        <b/>
        <sz val="11"/>
        <rFont val="Calibri"/>
        <family val="2"/>
        <scheme val="minor"/>
      </rPr>
      <t>OFICINA ASESORA DE PLANEACIÓN</t>
    </r>
    <r>
      <rPr>
        <sz val="11"/>
        <rFont val="Calibri"/>
        <family val="2"/>
        <scheme val="minor"/>
      </rPr>
      <t xml:space="preserve">
En la carpeta https://invias-my.sharepoint.com/:f:/g/personal/oap_invias_gov_co/Eq7lHr92ePZFvXTd2JDCyv0B6SS8PJK8Ic7yD5bgk1Ikxw?e=OoNa2v se encuentran disponibles:
1.  Las solictudes efectuadas la Grupo Gerencia de Comunicaciones y algunas de las piezas graficas socializadas
2. El memorando MEMORANDO CIRCULAR 2024I-VBOG-019763 del 10/04/24 se socializaron memoraias de la primera jornda de asistencia técncia del Departamento Adminsitratovo de la Función pública -DAFP- para actualizar la politica Institucional de Adminsitración dle Riesgo y se convocó al taller para identificar emjoras en la politica institucional de admisnitración del riesgo, realizado el  11 de abril en horario de 2:00 pm a 4:00 pm
3.  Mediante memorando circular  2024I-VBOG-037604 del 12/06/24 "Solicitud reportes de ejecución y seguimiento actividades de control de los riesgos de gestión y corrupción 2024" se socializa la actual política institucional de adminsitración del riesgo
4. Correo del 28 d ejunuio de la Dra Jessica Arías con las imagenes de las piezas divulgadas en</t>
    </r>
  </si>
  <si>
    <r>
      <rPr>
        <b/>
        <sz val="11"/>
        <rFont val="Calibri"/>
        <family val="2"/>
        <scheme val="minor"/>
      </rPr>
      <t>2024I-VBOG-031480 del 22/05/24 OFICINA DE CONTROL INTERNO</t>
    </r>
    <r>
      <rPr>
        <sz val="11"/>
        <rFont val="Calibri"/>
        <family val="2"/>
        <scheme val="minor"/>
      </rPr>
      <t xml:space="preserve">
 publicación en página web: https://www.invias.gov.co/index.php/plan-anticorrupcion-y-de-atencion-al-ciudadano#2023
</t>
    </r>
    <r>
      <rPr>
        <b/>
        <sz val="11"/>
        <rFont val="Calibri"/>
        <family val="2"/>
        <scheme val="minor"/>
      </rPr>
      <t>OFICINA ASESORA DE PLANEACIÓN
1.</t>
    </r>
    <r>
      <rPr>
        <sz val="11"/>
        <rFont val="Calibri"/>
        <family val="2"/>
        <scheme val="minor"/>
      </rPr>
      <t xml:space="preserve"> Mediante memorando circular 2024I-VBOG-010273 del 29/02/24 se solicitó a
los responsables de las actividades del Plan Anticorrupción y de Atención al Ciudadano 2024 el
reporte   de   cumplimiento,   otorgando   como   plazo   límite   el   5   de   abril   (se   remitieron
retroalimentaciones para completo o aclaración)
</t>
    </r>
    <r>
      <rPr>
        <b/>
        <sz val="11"/>
        <rFont val="Calibri"/>
        <family val="2"/>
        <scheme val="minor"/>
      </rPr>
      <t>2</t>
    </r>
    <r>
      <rPr>
        <sz val="11"/>
        <rFont val="Calibri"/>
        <family val="2"/>
        <scheme val="minor"/>
      </rPr>
      <t xml:space="preserve">. Informe del 1° trimestre consolidado disponible en https://www.invias.gov.co/index.php/plan-anticorrupcion-y-de-atencion-al-ciudadano y divulgado mediante Memorando circular 2024I-VBOG-022085 del 18/04/24 se socializó el  Informe Monitoreo Plan Anticorrupción y de Atención al Ciudadano, corte 1° trimestre.
</t>
    </r>
    <r>
      <rPr>
        <b/>
        <sz val="11"/>
        <rFont val="Calibri"/>
        <family val="2"/>
        <scheme val="minor"/>
      </rPr>
      <t>3</t>
    </r>
    <r>
      <rPr>
        <sz val="11"/>
        <rFont val="Calibri"/>
        <family val="2"/>
        <scheme val="minor"/>
      </rPr>
      <t xml:space="preserve">. Mediante memorando circular : 2024I-VBOG-0310 del 21/05/24 se solcitó el reporte con corte al 2° trimestre
</t>
    </r>
    <r>
      <rPr>
        <b/>
        <sz val="11"/>
        <rFont val="Calibri"/>
        <family val="2"/>
        <scheme val="minor"/>
      </rPr>
      <t xml:space="preserve">4. </t>
    </r>
    <r>
      <rPr>
        <sz val="11"/>
        <rFont val="Calibri"/>
        <family val="2"/>
        <scheme val="minor"/>
      </rPr>
      <t>Avances documentados en la Oportunidad de mejora ID 379 del aplicativo KAWAK</t>
    </r>
  </si>
  <si>
    <r>
      <rPr>
        <b/>
        <sz val="11"/>
        <rFont val="Calibri"/>
        <family val="2"/>
        <scheme val="minor"/>
      </rPr>
      <t>2024I-VBOG-031480 del 22/05/24 OFICINA DE CONTROL INTERNO</t>
    </r>
    <r>
      <rPr>
        <sz val="11"/>
        <rFont val="Calibri"/>
        <family val="2"/>
        <scheme val="minor"/>
      </rPr>
      <t xml:space="preserve">
Seguimiento al PAAC en su versión más reciente se encuentra disponible en:
https://www.invias.gov.co/index.php/hechos-de-transparencia/mecanismos-de-control/informe-cuatrimestral-del-estado-del-control-interno
</t>
    </r>
    <r>
      <rPr>
        <b/>
        <sz val="11"/>
        <rFont val="Calibri"/>
        <family val="2"/>
        <scheme val="minor"/>
      </rPr>
      <t xml:space="preserve">2024I-VBOG-044841 del 08/07/24 OFICINA DE CONTROL INTERNO y correos
</t>
    </r>
    <r>
      <rPr>
        <sz val="11"/>
        <rFont val="Calibri"/>
        <family val="2"/>
        <scheme val="minor"/>
      </rPr>
      <t>https://www.invias.gov.co/index.php/hechos-de-transparencia/mecanismos-de-control/informe-cuatrimestral-del-estado-del-control-interno</t>
    </r>
  </si>
  <si>
    <r>
      <rPr>
        <b/>
        <sz val="11"/>
        <rFont val="Calibri"/>
        <family val="2"/>
        <scheme val="minor"/>
      </rPr>
      <t>2024I-VBOG-031480 del 22/05/24 OFICINA DE CONTROL INTERNO</t>
    </r>
    <r>
      <rPr>
        <sz val="11"/>
        <rFont val="Calibri"/>
        <family val="2"/>
        <scheme val="minor"/>
      </rPr>
      <t xml:space="preserve">
 https://invias-my.sharepoint.com/:f:/g/personal/oap_invias_gov_co/EvW26FwDn1REgeD-rU0fcbYBBBBtFvJKEQGwqrRARuc_fQ?e=pcUFxb
</t>
    </r>
    <r>
      <rPr>
        <b/>
        <sz val="11"/>
        <rFont val="Calibri"/>
        <family val="2"/>
        <scheme val="minor"/>
      </rPr>
      <t xml:space="preserve">2024I-VBOG-044577 del 05/07/24 DIRECCIÓN DE EJECUCIÓN Y OPERACIÓN
</t>
    </r>
    <r>
      <rPr>
        <sz val="11"/>
        <rFont val="Calibri"/>
        <family val="2"/>
        <scheme val="minor"/>
      </rPr>
      <t xml:space="preserve">La Direccion de Ejecucion y Operacion mediante sus Unidades Ejecutoras a través de este procedimiento  mantiene la trazabilidad de los servicios prestados en cada uno de los corredores nacionales que son de importancia estratégica, garantizando una rápida atención a las novedades presentadas por los usuarios en la vía, como lo son fallas mecánicas, incidentes y accidentes de tránsito, servicios comunitarios, entre otros, que se presentan y generan dificultades tanto para los usuarios, como para el tránsito del corredor. Mediante el informe enviado se presentan de manera resumida los registros que se tienen de cada uno de los servicios prestados los cuales son principalmente servicios de auxilio medico a través de las ambulancias tipo TAM y Tipo TAB y auxilio vial a través de vehículos tipo grúa para vehículos pesados, grúas para vehículos livianos tipo planchón y vehículos carro taller que solucionan problemas mecánicos básicos que permiten a los usuarios continuar con su viaje.Como parte del proceso de calidad en la prestación del servicio, se mide el tiempo de respuesta por cada servicio prestado, el tiempo de cierre de la novedad y se hace seguimiento en tiempo real a estos servicios, incluyendo la entrega de heridos a las unidades médicas donde se han trasladado para su atención, previa coordinación con el centro de Regulación de Urgencias y Emergencias CRUE de cada departamento. De acuerdo con lo reportado entre Abril y Junio de 2024 se registran cerca de 2.302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 Ver reporte trimestral.
</t>
    </r>
    <r>
      <rPr>
        <b/>
        <sz val="11"/>
        <rFont val="Calibri"/>
        <family val="2"/>
        <scheme val="minor"/>
      </rPr>
      <t>2024I-VBOG-047084 del 16/07/24 DIRECCIÓN DE EJECUCIÓN Y OPERA</t>
    </r>
    <r>
      <rPr>
        <sz val="11"/>
        <rFont val="Calibri"/>
        <family val="2"/>
        <scheme val="minor"/>
      </rPr>
      <t>CIÓN
1.Las evidencias reportadas en la carpeta cargada en el enlace, son consecuencia y soporte
del trabajo adelantado por la DEO, mediante la Subdirección de Gestión Integral de
Carreteras.
https://invias-my.sharepoint.com/:f:/g/personal/julloa_invias_gov_co/Enoiz-nC345EhrbtLTBXeFgBszWSV9lPq8a8O6N1DdIwFQ?e=UNOFB8
2. Se ratifica lo expuesto en el INFORME GESTION SAU -2420, entre abril y junio de 2024 se
registran   cerca   de   2.500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 cuyo tiempo promedio de atención
fue de 37 minutos y de 94% de los usuarios califica como exitoso el servicio prestado.
3. Sobre los dos archivos MEPI-MGVI-FR7, se aclara que el archivo MEPI-MGVI-FR7 SAU GVI
SEGUNDO TRIMESTRE, y el MEPI-MGVI-FR7 CONSOLIDADO SAU son complementarios.
4.  Sobre el memorando VBOG 034037, se informa que se envió solicitud a la Subdirección de
Gestión Integral de Carreteras, mediante memorando VBOG-35176, y una vez se consolide
la respuesta, se estará socializando con el líder correspondiente.</t>
    </r>
  </si>
  <si>
    <r>
      <rPr>
        <b/>
        <sz val="11"/>
        <rFont val="Calibri"/>
        <family val="2"/>
        <scheme val="minor"/>
      </rPr>
      <t>2024I-VBOG-031480 del 22/05/24 OFICINA DE CONTROL INTERNO</t>
    </r>
    <r>
      <rPr>
        <sz val="11"/>
        <rFont val="Calibri"/>
        <family val="2"/>
        <scheme val="minor"/>
      </rPr>
      <t xml:space="preserve">
se validaron los objetivos;  cumplieron con lo programado, median te  memorando 20231-VBOG-040094 se actualiza  los riesgos de corrupccion  y gestion 2024, se evidencian mesas de trabajo para los dias 20 y 21 demarzo de 2024.
</t>
    </r>
    <r>
      <rPr>
        <b/>
        <sz val="11"/>
        <rFont val="Calibri"/>
        <family val="2"/>
        <scheme val="minor"/>
      </rPr>
      <t>OFICINA ASESORA DE PLANEACIÓN</t>
    </r>
    <r>
      <rPr>
        <sz val="11"/>
        <rFont val="Calibri"/>
        <family val="2"/>
        <scheme val="minor"/>
      </rPr>
      <t xml:space="preserve">
</t>
    </r>
    <r>
      <rPr>
        <b/>
        <sz val="11"/>
        <rFont val="Calibri"/>
        <family val="2"/>
        <scheme val="minor"/>
      </rPr>
      <t xml:space="preserve">1. </t>
    </r>
    <r>
      <rPr>
        <sz val="11"/>
        <rFont val="Calibri"/>
        <family val="2"/>
        <scheme val="minor"/>
      </rPr>
      <t xml:space="preserve">Se elabora esquema del Sistema y se esboza el desarrollo del eje N°1 Eje 1: Actualizar diagnóstico y coordinar Sensibilización.
</t>
    </r>
    <r>
      <rPr>
        <b/>
        <sz val="11"/>
        <rFont val="Calibri"/>
        <family val="2"/>
        <scheme val="minor"/>
      </rPr>
      <t xml:space="preserve">2. </t>
    </r>
    <r>
      <rPr>
        <sz val="11"/>
        <rFont val="Calibri"/>
        <family val="2"/>
        <scheme val="minor"/>
      </rPr>
      <t xml:space="preserve">Se reitera solictud de asesiría Téncia a la Secretría de Transparencia.
Ver evidencia en https://invias-my.sharepoint.com/:f:/g/personal/oap_invias_gov_co/EpG3LwT1hjVHuPoC8ntJx6MBAqwVh7KfQJ93UCzEWT8I-Q?e=WiR10k </t>
    </r>
  </si>
  <si>
    <r>
      <rPr>
        <b/>
        <sz val="11"/>
        <rFont val="Calibri"/>
        <family val="2"/>
        <scheme val="minor"/>
      </rPr>
      <t>2024I-VBOG-031480 del 22/05/24 OFICINA DE</t>
    </r>
    <r>
      <rPr>
        <sz val="11"/>
        <rFont val="Calibri"/>
        <family val="2"/>
        <scheme val="minor"/>
      </rPr>
      <t xml:space="preserve"> </t>
    </r>
    <r>
      <rPr>
        <b/>
        <sz val="11"/>
        <rFont val="Calibri"/>
        <family val="2"/>
        <scheme val="minor"/>
      </rPr>
      <t>CONTROL INTERNO</t>
    </r>
    <r>
      <rPr>
        <sz val="11"/>
        <rFont val="Calibri"/>
        <family val="2"/>
        <scheme val="minor"/>
      </rPr>
      <t xml:space="preserve">
Mediante memorando circular anotado  se socializo y actualizo  el Informe de implementación política institucional de administración del riesgo 2023.  se  ´publoca en la pagina  web  el mapa de riesgos https://www.invias.gov.co/index.php/archivo-y-documentos/hechos-de-transparencia/planeacion-gestion-y-control/17082-mapa-de-riesgos-institucional-2024-v-1
</t>
    </r>
    <r>
      <rPr>
        <b/>
        <sz val="11"/>
        <rFont val="Calibri"/>
        <family val="2"/>
        <scheme val="minor"/>
      </rPr>
      <t>OFICINA ASESORA DE PLANEACIÓN</t>
    </r>
    <r>
      <rPr>
        <sz val="11"/>
        <rFont val="Calibri"/>
        <family val="2"/>
        <scheme val="minor"/>
      </rPr>
      <t xml:space="preserve">
</t>
    </r>
    <r>
      <rPr>
        <b/>
        <sz val="11"/>
        <rFont val="Calibri"/>
        <family val="2"/>
        <scheme val="minor"/>
      </rPr>
      <t>1.</t>
    </r>
    <r>
      <rPr>
        <sz val="11"/>
        <rFont val="Calibri"/>
        <family val="2"/>
        <scheme val="minor"/>
      </rPr>
      <t xml:space="preserve"> Se continua asesorando a la primera linea en la identificación, analisis y reporte de ejecución/seguimiento de los riesgos por proceso 
</t>
    </r>
    <r>
      <rPr>
        <b/>
        <sz val="11"/>
        <rFont val="Calibri"/>
        <family val="2"/>
        <scheme val="minor"/>
      </rPr>
      <t>2.</t>
    </r>
    <r>
      <rPr>
        <sz val="11"/>
        <rFont val="Calibri"/>
        <family val="2"/>
        <scheme val="minor"/>
      </rPr>
      <t xml:space="preserve"> Actualización del Mapa de Riesgos de corrupción disponible en https://www.invias.gov.co/index.php/plan-anticorrupcion-y-de-atencion-al-ciudadano , aprobada en sesión del Comité Institucional de Gestión y Desmeepeño del 4/06/24
</t>
    </r>
    <r>
      <rPr>
        <b/>
        <sz val="11"/>
        <rFont val="Calibri"/>
        <family val="2"/>
        <scheme val="minor"/>
      </rPr>
      <t>3.</t>
    </r>
    <r>
      <rPr>
        <sz val="11"/>
        <rFont val="Calibri"/>
        <family val="2"/>
        <scheme val="minor"/>
      </rPr>
      <t xml:space="preserve"> Mediante memorando circlar 2024I-VBOG-037604 del 12/06/24 se efectúa solicitud de reportes de ejecución y seguimiento actividades de control de los riesgos de gestión y corrupción 2024 antes del 1 de julio
</t>
    </r>
    <r>
      <rPr>
        <b/>
        <sz val="11"/>
        <rFont val="Calibri"/>
        <family val="2"/>
        <scheme val="minor"/>
      </rPr>
      <t xml:space="preserve">4. </t>
    </r>
    <r>
      <rPr>
        <sz val="11"/>
        <rFont val="Calibri"/>
        <family val="2"/>
        <scheme val="minor"/>
      </rPr>
      <t>Se actualizan responsables de reporte en las fichas de riesgos e indicadores en el aplicativo KAWAK,  atendiendo solicitudes de cambios de responsables</t>
    </r>
  </si>
  <si>
    <r>
      <rPr>
        <b/>
        <sz val="11"/>
        <rFont val="Calibri"/>
        <family val="2"/>
        <scheme val="minor"/>
      </rPr>
      <t>2024I-VBOG-031480 del 22/05/24 OFICINA DE CONTROL INTERNO</t>
    </r>
    <r>
      <rPr>
        <sz val="11"/>
        <rFont val="Calibri"/>
        <family val="2"/>
        <scheme val="minor"/>
      </rPr>
      <t xml:space="preserve">
Se evidencia la creación de carpetas para alimentar soportes de cumplimiento (micrositio MIPG Invias) y habilitación de permisos de edición  Directivos y facilitadores del MIPG, mesas de trabajo interdisciplinarias NTC5854
</t>
    </r>
    <r>
      <rPr>
        <b/>
        <sz val="11"/>
        <rFont val="Calibri"/>
        <family val="2"/>
        <scheme val="minor"/>
      </rPr>
      <t>OFICINA ASESORA DE PLANEACIÓN:</t>
    </r>
    <r>
      <rPr>
        <sz val="11"/>
        <rFont val="Calibri"/>
        <family val="2"/>
        <scheme val="minor"/>
      </rPr>
      <t xml:space="preserve">
</t>
    </r>
    <r>
      <rPr>
        <b/>
        <sz val="11"/>
        <rFont val="Calibri"/>
        <family val="2"/>
        <scheme val="minor"/>
      </rPr>
      <t xml:space="preserve">1. </t>
    </r>
    <r>
      <rPr>
        <sz val="11"/>
        <rFont val="Calibri"/>
        <family val="2"/>
        <scheme val="minor"/>
      </rPr>
      <t xml:space="preserve">Mediante memorando circular  2024I-VBOG-037604 del 12/06/24 "Solicitud reportes de ejecución y seguimiento actividades de control de los riesgos de gestión y corrupción 2024" se socializa la actual política institucional de adminsitración del riesgo y el material con los respectivos linemaientos para el rreporte   de   ejecución   de   los   controles, seguimiento de los mismos o medición/análisis de los indicadores asociados.
</t>
    </r>
    <r>
      <rPr>
        <b/>
        <sz val="11"/>
        <rFont val="Calibri"/>
        <family val="2"/>
        <scheme val="minor"/>
      </rPr>
      <t>2.</t>
    </r>
    <r>
      <rPr>
        <sz val="11"/>
        <rFont val="Calibri"/>
        <family val="2"/>
        <scheme val="minor"/>
      </rPr>
      <t xml:space="preserve"> En la subcarpeta se enuentran los recordatorios mediante correo remitidos a los facilitadores del MIPG
</t>
    </r>
    <r>
      <rPr>
        <b/>
        <sz val="11"/>
        <rFont val="Calibri"/>
        <family val="2"/>
        <scheme val="minor"/>
      </rPr>
      <t>3.</t>
    </r>
    <r>
      <rPr>
        <sz val="11"/>
        <rFont val="Calibri"/>
        <family val="2"/>
        <scheme val="minor"/>
      </rPr>
      <t xml:space="preserve"> En la subcarpeta se encuentra la evidencia de las ediciones y actualización de responsables para alimentra los indicadores y actividades de control, junto a otras gestiones adelantadas.
</t>
    </r>
    <r>
      <rPr>
        <b/>
        <sz val="11"/>
        <rFont val="Calibri"/>
        <family val="2"/>
        <scheme val="minor"/>
      </rPr>
      <t xml:space="preserve">4. </t>
    </r>
    <r>
      <rPr>
        <sz val="11"/>
        <rFont val="Calibri"/>
        <family val="2"/>
        <scheme val="minor"/>
      </rPr>
      <t>En el archivo denominado, se encunetra el  la relación de las  mesas de trabajo realizadas para revisar los riesgos y apoyar en el cargue de la información en KAWAK (incluye detalle de riegsos de gestión y corrupción)
5. Mediante correo del 13 de junio se socilaiza nuevmanebte el formato de reporte d eincidentes a los facilitadores del MIPG</t>
    </r>
  </si>
  <si>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 xml:space="preserve">2024I-VBOG-044737 del 05/07/24 DIRECCIÓN TÉCNICA Y DE ESTRUCTURACIÓN- 2024I-VBOG-044038 del 04/07/2024 SUBDIRECCIÓN DE SOSTENIBILIDAD.
</t>
    </r>
    <r>
      <rPr>
        <sz val="11"/>
        <rFont val="Calibri"/>
        <family val="2"/>
        <scheme val="minor"/>
      </rPr>
      <t xml:space="preserve">Para el segundo trimestre 2024,  se continua en el cumplimiento  a las obras de participacion comunitaria  adelantadas en los proyectos que ejecuta el INVIAS.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
Correo de </t>
    </r>
    <r>
      <rPr>
        <b/>
        <sz val="11"/>
        <rFont val="Calibri"/>
        <family val="2"/>
        <scheme val="minor"/>
      </rPr>
      <t xml:space="preserve">De: Maria Jose Ochoa Dominguez &lt;mjochoa@invias.gov.co&gt; 
Enviado el: jueves, 11 de julio de 2024 2:40 p.m.
</t>
    </r>
    <r>
      <rPr>
        <sz val="11"/>
        <rFont val="Calibri"/>
        <family val="2"/>
        <scheme val="minor"/>
      </rPr>
      <t>1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Concertación de los proyectos con obras de participación Comunitaria corregimiento del valle.
Se realizo el día 3 de mayo de 2024.
2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Realizar recorrido de los puntos críticos para las obras con participación comunitaria ciudad mutis.
 Se realizo el día 8 de mayo de 2024.
 3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Concertación de los proyectos con obras de participación Comunitaria ciudad mutis.
 Se realizo el día 3 de mayo de 2024.
4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Concertación de los proyectos con obras de participación Comunitaria comunidades indígenas.
 Se realizo el día 5 de mayo de 2024.
5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Definir las obras a intervenir de participación comunitaria -ciudad Mutis
 Se realizo el día 9 de mayo de 2024.
6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Definir las obras a intervenir de participación comunitaria -ciudad Mutis
 Se realizo el día 8 de mayo de 2024
7	 Soporte: respuesta al radicado No 2024E-VUVRAZ-045913 Remisión propuestas OPC  bajo retiro, alto retiro y C.P Villa losada contrato de obra No. 1584 de 2022 y contrato de  interventoría No. 1051 de 2022.
 contrato de obra 1584 de 2022 -mejoramiento y mantenimiento de la carretera candelaria — laberinto ruta 2402 sector candelaria — la plata del pr28+000 al pr38+500, departamento del huila.
 Solicitud: propuesta de OPC del contrato de obra 1584 de 2022 Alto retiro:  Construcción de pozo séptico y mejoramiento de la pintura general de la institución campestre san José sede alto retiro.
 Respuesta del memorando: 7 de junio de 2024
8	Soporte: respuesta al radicado No 2024E-VUVRAZ-045913 Remisión propuestas OPC bajo retiro, alto retiro y C.P Villa losada contrato de obra No. 1584 de 2022 y contrato de interventoría No. 1051 de 2022.
 contrato de obra 1584 de 2022 -mejoramiento y mantenimiento de la carretera candelaria — laberinto ruta 2402 sector candelaria — la plata del pr28+000 al pr38+500, departamento del huila.
 Solicitud: propuesta de OPC del contrato de obra 1584 de 2022 Centro Poblado Villalosada:  Adecuación de la infraestructura del mercado campesino.
 Respuesta del memorando: 7 de junio de 2024</t>
    </r>
  </si>
  <si>
    <t>En la carpeta SOCIALIZACIONES se localizaron actas organizadas por mes (abril, mayo y junio). No obstante, hace falta contar con soportes de los avances en las suscripción de convenios con las Juntas de Acción Comunal, la precisión de cuantos han iniciado y que obras se encuentran en ejecución. Se recibe complemento mediante correo electrónico de la facilitadora del MIPG</t>
  </si>
  <si>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 xml:space="preserve">2024I-VBOG-044737 del 05/07/24 DIRECCIÓN TÉCNICA Y DE ESTRUCTURACIÓN -2024I-VBOG-044038 del 04/07/2024 SUBDIRECCIÓN DE SOSTENIBILIDAD.                              Para el </t>
    </r>
    <r>
      <rPr>
        <sz val="11"/>
        <rFont val="Calibri"/>
        <family val="2"/>
        <scheme val="minor"/>
      </rPr>
      <t xml:space="preserve"> segundo trimestre 2024,no se reportaron requerimientos asociados a siembra y reforestacion de arboles por parte de la SUBDIRECCIÓN DE SOSTENIBILIDAD.
</t>
    </r>
    <r>
      <rPr>
        <b/>
        <sz val="11"/>
        <rFont val="Calibri"/>
        <family val="2"/>
        <scheme val="minor"/>
      </rPr>
      <t>Correo De: Maria Jose Ochoa Dominguez &lt;mjochoa@invias.gov.co&gt; 
Enviado el: miércoles, 10 de julio de 2024 4:32 p.m.</t>
    </r>
    <r>
      <rPr>
        <sz val="11"/>
        <rFont val="Calibri"/>
        <family val="2"/>
        <scheme val="minor"/>
      </rPr>
      <t xml:space="preserve">
A pesar que esta dependencia valora y promueve las actividades encaminadas a mejorar las condiciones ambientales d ellos sitios intervenidos por los proyectos, considero que los resultados del indicador en el cual No se reportaron actividades de reforestación durante el primer semestre del 2024 (...)</t>
    </r>
  </si>
  <si>
    <t>El producto programa indica "Generación de confianza en la comunidad a través de la siembra y reforestación de árboles", es decir que debería existir una programación y ejecución de un programa de siembra más no estar condicionados a requerimientos externos. Se recibe complmento confirmando que o se cumplio la actividad, se suguiere elevar los argumentos al Comité Institucional de Gestión y Desempeño.</t>
  </si>
  <si>
    <r>
      <rPr>
        <b/>
        <sz val="11"/>
        <rFont val="Calibri"/>
        <family val="2"/>
        <scheme val="minor"/>
      </rPr>
      <t>2024I-VBOG-031480 del 22/05/24 OFICINA DE CONTROL INTERNO</t>
    </r>
    <r>
      <rPr>
        <sz val="11"/>
        <rFont val="Calibri"/>
        <family val="2"/>
        <scheme val="minor"/>
      </rPr>
      <t xml:space="preserve">
No cuantifica los costos administrativos y r mejoras en los procedimientos internos para reducirlos
</t>
    </r>
    <r>
      <rPr>
        <b/>
        <sz val="11"/>
        <rFont val="Calibri"/>
        <family val="2"/>
        <scheme val="minor"/>
      </rPr>
      <t>2024I-VBOG-044737 del 05/07/24 DIRECCIÓN TÉCNICA Y DE ESTRUCTURACIÓN
2024I-VBOG-039814 del 20/06/24 SUBDIRECCIÓN DE REGLAMENTACIÓN TÉCNICA E INNOVACIÓN</t>
    </r>
    <r>
      <rPr>
        <sz val="11"/>
        <rFont val="Calibri"/>
        <family val="2"/>
        <scheme val="minor"/>
      </rPr>
      <t xml:space="preserve">
Se adelanta la gestión en cuanto a la proyección de costos parametrizados con información de vigencia 2023 requerida a la Subdirección Administrativa.                                                                                                               REPOSITORIO:  https://invias-my.sharepoint.com/personal/oap_invias_gov_co/_layouts/15/onedrive.aspx?ga=1&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Reglamentaci%C3%B3n           
</t>
    </r>
    <r>
      <rPr>
        <b/>
        <sz val="11"/>
        <rFont val="Calibri"/>
        <family val="2"/>
        <scheme val="minor"/>
      </rPr>
      <t xml:space="preserve">Correo De: Nestor Alfonso Navarro Tovar &lt;nnavarro@invias.gov.co&gt; 
Enviado el: jueves, 11 de julio de 2024 5:16 p.m.
</t>
    </r>
    <r>
      <rPr>
        <sz val="11"/>
        <rFont val="Calibri"/>
        <family val="2"/>
        <scheme val="minor"/>
      </rPr>
      <t xml:space="preserve">
1.Se solicitó a la Subdirección administrativa la cuantificación de los costos administrativos de la Entidad, llevados a cada uno de los trámites mediante memorando 2024I-VBOG-039814 con fecha 20 junio de 2024 (ver evidencia 6).
2.Se realizan mejoras en el borrador del procedimiento interno del trámite uso de zona de vía (ver evidencia 3).
3.Junto con la OTIC se trabaja en el levantamiento de requerimientos técnicos de los trámites de concepto de ubicación de estaciones de servicio automotriz (EDS) y carga especial soportadas mediante historias de usuarios (ver evidencia 4 y 5).
4.En el trámite de permiso cierres de vías se envía propuesta al Ministerio de Transporte mediante memorando No. 2024S-VBOG-032349 de fecha 23 mayo de 2023 (ver evidencia 2) y propuesta normativa del permiso de carga especial por correo al Ministerio de Transporte, con el fin de recibir observaciones (ver evidencia (1)      </t>
    </r>
  </si>
  <si>
    <t>1. Cumplimiento de la estrategia de acompañamiento para  mejorar la oportunidad  y calidad del reporte de ejecución y seguimiento de las actividades de control asociadas a los riesgos de corrupción en el aplicativo KAWAK._x000B_2. Centralización de soportes de cumplimiento en un micrositio y estrategia para optimizar el flujo de la información._x000B_3.  Alertas y análisis de posibles incumplimientos socializado mediante memorando circular 2024I-VBOG-022085 del 18/04/24 de la Oficina Asesora de Planeación a los Directivos responsables de las actividades del PAAC._x000B_4. Inclusión del porte de seguimiento 2024I-VBOG-031480 del 22/05/24 OFICINA DE CONTROL INTERNO y programación de mesas de trabajo para definir curso de acción en actividades incumplidas en el primer cuatrimestre._x000B_5. Avances anticipados en la actividad "Capacitar en atención incluyente", como evidencia del compromiso institucional</t>
  </si>
  <si>
    <t xml:space="preserve">1. Actualizar el procedimiento de gestión de riesgos de corrupción y fortalecer el modelo integral de control y prevención de riesgos de corrupción._x000B_2. Cumplir con la estrategia de racionalización de trámites (seguimiento)._x000B_3. Formalizar estrategia de participación ciudadana y diseño del principal espacio de rendición de cuentas._x000B_4. Actualizar los instrumentos de gestión bajo lineamientos de la ley de transparencia. _x000B_5. Suscribir los planes de mejoramiento para la accesibilidad física y web ._x000B_6. Implementar la caja de herramientas del código de integridad._x000B_7. Reporte oportuno y con soportes por parte de los responsables de las actividades. _x000B_8. Estandarizar método de seguimiento a los acuerdos o compromisos asumidos con los grupos de valor y publicarlo en la página web._x000B_9. Fomento de la cultura de evaluar eventos de diálogo e implementar acciones de mejora _x000B_10. Incrementar el nivel de cumplimiento. </t>
  </si>
  <si>
    <t>En la url https://www.invias.gov.co/index.php/servicios-al-ciudadano/participacion-en-linea/resultados-de-participacion se evidencio la publicación de la memoria de 5 chats:
1. ¿Cómo gestiona INVÍAS las emergencias viales?	9 de abril
2. ¡Conoce los proyectos y obras en los muelles de Colombia!	24 de abril
3.Permisos en las vías para obras, cargas o eventos	8 de mayo
4. Proyecto del corredor Villagarzón - San José del Fragua y puente sobre el río Caquetá	22 de mayo
5.¿Qué es el programa Colombia Avanza?	19 de junio</t>
  </si>
  <si>
    <t>En la carpeta "" se localizó:
1:. Los memorandos referenciados con el reporte de Información a Control Disciplinario
2. Archivos Excel con corte a marzo y abril con los siguientes rótulos: DEPENDENCIA, RADICADO, FECHA DE RADICACIÓN, RESPONSABLE, REFERENCIA, MEDIO DE RECEPCIÓN, ESTADO
No se precisan temas, tiempos de respuesta ni canal de recepción. 
El producto programado indica " Informes que cuantifiquen las denuncias allegadas a través de los canales de atención."</t>
  </si>
  <si>
    <t>Avances anticipados en la actividad.
En "https://invias-my.sharepoint.com/:f:/g/personal/oap_invias_gov_co/Eg6fY4LEXzRMkcVkDm1ctqoBbC6snfmFCE30mEiy73cCDg?e=ov3HgL" se constataron tres (3) listados de asistencia, correspondientes a: lenguaje claro, taller de discapacidad y avances en equidad de genero.</t>
  </si>
  <si>
    <t xml:space="preserve">La Oficina Asesora de Planeación utiliza información suministrada por la Secretaría General para confirmar ejecución de la actividad:
http://intranet/index.php/recursos/noticias/633-tramites-y-servicios 
Invias en X: "Si necesitas solicitar un permiso de cierre de vía para realizar obras, consulta esta información👇 📩Recuerda que para realizar trámites y permisos ante el @InviasOficial no debes acudir a intermediarios. https://t.co/2afJZcAGO1" / X </t>
  </si>
  <si>
    <t>Si bien es muy importante analizar las PQRD asociadas a los tramites el producto programado corresponde a  " Información de los Trámites actualizada en SUIT".
Motivo por el cual, es permitente aportar el semáforo de SUIT donde se evidencia la fecha de actualización de cada trámite.
Se recibe complemento a través de correo electrónico del facilitador del MIPG</t>
  </si>
  <si>
    <t>Se confirma evidencia en la URL indicada, corresponde a un archivo que precisa las normas asociadas a cada proceso del modelo de operación de INVIAS, actualizado con corte a junio.</t>
  </si>
  <si>
    <t>Se confirma evidencia en la URL indicada, corresponde a un archivo que precisa estado de los proceso judiciales, actualizado con corte a junio.</t>
  </si>
  <si>
    <t>En la carpeta "https://invias-my.sharepoint.com/:f:/g/personal/oap_invias_gov_co/EhGs1UMZi8dJtHhhz61T58MBTcTfKy3xSDK09TX4_Us_eQ?e=SpjjF1" se localizaron dos archivos "INFORME_ACCECIBILIDAD A PERSONAS CON MOVILIAD REDUCIDA" y "CUADRO CONSOLIDADO ADECUACIONES ACCESIB...ES_AJUSTADO SA_GGAI 2024"
Favor precisar avances relacionados con accesibilidad de la población en condición de discapacidad visual y auditiva (Señalizar con imágenes en lengua de señas, alto relieve, otras lenguas o idiomas y orientación espacial (Wayfinding))</t>
  </si>
  <si>
    <t>En la url https://www.invias.gov.co/index.php/servicios-al-ciudadano/participacion-en-linea/resultados-de-participacion  se evidencio la publicación de la memoria de 5 chats:
1. ¿Cómo gestiona INVÍAS las emergencias viales?	9 de abril
2. ¡Conoce los proyectos y obras en los muelles de Colombia!	24 de abril
3.Permisos en las vías para obras, cargas o eventos	8 de mayo
4. Proyecto del corredor Villagarzón - San José del Fragua y puente sobre el río Caquetá	22 de mayo
5.¿Qué es el programa Colombia Avanza?	19 de junio
No obstante, la cada ítem anterior conduce a la grabación del evento y no a un informe ejecutivo del mismo, donde pueda verificar que se cumplieron los elementos de rendición de cuentas (información, dialogo y responsabilidad).
Se sugiere, precisar fecha de la convocatoria, fecha de divulgación de información relevante o piezas graficas para informar al ciudadano sobre la temática a abordar, número de participantes, interacciones por grupo de valor, compromisos adquiridos (si plica), resultados en la encuesta de satisfacción (que podría ser a través de emojis como el caso que se les comentó del departamento Administrativo de la Función pública)</t>
  </si>
  <si>
    <t>En la carpeta "https://invias-my.sharepoint.com/:f:/g/personal/oap_invias_gov_co/ErCv5oarwxlGub4nJaS5cnIBIHkvxO9uNf6JwLk3IXv0Eg?e=u6v0Q1" se localizaron dos archivos "INFORME_ACCECIBILIDAD A PERSONAS CON MOVILIAD REDUCIDA" y "CUADRO CONSOLIDADO ADE+A36:AT51CUACIONES ACCESIB...ES_AJUSTADO SA_GGAI 2024"
Favor remitir evidencia de la remisión del plan de mejoramiento a la oficina de Control Interno y la respuesta confirmando la validación de los avances</t>
  </si>
  <si>
    <t>Se confirma la realización de una charla y socialización de capsulas disciplinarias durante el 2° trimestre. Se valida la programación de una charla en el mes de julio.</t>
  </si>
  <si>
    <t>en la carpeta se localizaron:
1. los informes correspondientes a laos mes de de marzo y abril, quedando pendiente mayo.
2: Los memorandos de remisión d e informe de marzo y abril a la Secretaría General, quedando pendiente mayo.</t>
  </si>
  <si>
    <r>
      <rPr>
        <b/>
        <sz val="11"/>
        <rFont val="Calibri"/>
        <family val="2"/>
        <scheme val="minor"/>
      </rPr>
      <t>2024I-VBOG-031480 del 22/05/24 OFICINA DE CONTROL INTERNO</t>
    </r>
    <r>
      <rPr>
        <sz val="11"/>
        <rFont val="Calibri"/>
        <family val="2"/>
        <scheme val="minor"/>
      </rPr>
      <t xml:space="preserve">
Sin avance programado para el periodo
2024I-VBOG-043335 del 02/07/24 DIRECCIÓN JURÍDICA
En atención a que la actividad está asociada a actividades de gestión del talento humano, se solicitó quitar la actividad del PAAC bajo responsabilidad de la SPSC mediante memorando 2024I-VBOG-042333 de fecha 27-06-24 el cual se adjunta.
</t>
    </r>
    <r>
      <rPr>
        <b/>
        <sz val="11"/>
        <rFont val="Calibri"/>
        <family val="2"/>
        <scheme val="minor"/>
      </rPr>
      <t>2024I-VBOG-048230 del 18/07/24 DIRECCIÓN JURÍDICA</t>
    </r>
    <r>
      <rPr>
        <sz val="11"/>
        <rFont val="Calibri"/>
        <family val="2"/>
        <scheme val="minor"/>
      </rPr>
      <t xml:space="preserve">
Durante el segundo trimestre del año 2024, la SPSC ha participado en mesas de trabajo con la
Agencia Nacional de Compra Pública – Colombia Compra   Eficiente   para   la   revisión   de   los
documentos   tipo   y   dar   cumplimiento   a   las actividades relacionadas en el PAAC. 
Se adjunta listado de asistencia de 2 mesa de trabajo   realizadas   durante   el   trimestre   2   de
2024.</t>
    </r>
  </si>
  <si>
    <t>Mediante memorando  2024I-VBOG-045154 del 08/07/24 esta oficina infornmó "No   es   posible   incluir   en   la   agenda   del   Comité Institucional de Gestión y Desempeño la eliminación de la actividad, debido a que tenía ejecución programada en el 2° trimestre"
Se complementa el reporte, confimando avance de cumplimiento y se incluye la eliminación de la actividad en la agenda del próximo Comité Institucional de Gestión y Desempeño.</t>
  </si>
  <si>
    <r>
      <rPr>
        <b/>
        <sz val="11"/>
        <rFont val="Calibri"/>
        <family val="2"/>
        <scheme val="minor"/>
      </rPr>
      <t>2024I-VBOG-031480 del 22/05/24 OFICINA DE CONTROL INTERNO</t>
    </r>
    <r>
      <rPr>
        <sz val="11"/>
        <rFont val="Calibri"/>
        <family val="2"/>
        <scheme val="minor"/>
      </rPr>
      <t xml:space="preserve">
Correo electronico del 16/02/2024  envian archivo parametrizado a los Fcilitadores del MIPG de la Subdirección general y al Coordinador del Grupo Gerencia de Comunicaciones
</t>
    </r>
    <r>
      <rPr>
        <b/>
        <sz val="11"/>
        <rFont val="Calibri"/>
        <family val="2"/>
        <scheme val="minor"/>
      </rPr>
      <t>2024I-VBOG-044194 del 04/07/24 GRUPO GERENCIA DE COMUNICACIONES</t>
    </r>
    <r>
      <rPr>
        <sz val="11"/>
        <rFont val="Calibri"/>
        <family val="2"/>
        <scheme val="minor"/>
      </rPr>
      <t xml:space="preserve">
67 videos publicados en nuestro canal institucional de YouTube en los que se informa sobre el estado de proyectos de impacto. https://www.youtube.com/user/InviasOficial
</t>
    </r>
    <r>
      <rPr>
        <b/>
        <sz val="11"/>
        <rFont val="Calibri"/>
        <family val="2"/>
        <scheme val="minor"/>
      </rPr>
      <t>2024I-VBOG-050235 del 24/07/24 GRUPO GERENCIA DE COMUNICACIONES
T</t>
    </r>
    <r>
      <rPr>
        <sz val="11"/>
        <rFont val="Calibri"/>
        <family val="2"/>
        <scheme val="minor"/>
      </rPr>
      <t>oda la información publicada en canales externos se encuentra disponible en
lenguaje claro y es de fácil comprensión para los grupos de valor.</t>
    </r>
  </si>
  <si>
    <r>
      <rPr>
        <b/>
        <sz val="11"/>
        <rFont val="Calibri"/>
        <family val="2"/>
        <scheme val="minor"/>
      </rPr>
      <t>2024I-VBOG-031480 del 22/05/24 OFICINA DE CONTROL INTERNO</t>
    </r>
    <r>
      <rPr>
        <sz val="11"/>
        <rFont val="Calibri"/>
        <family val="2"/>
        <scheme val="minor"/>
      </rPr>
      <t xml:space="preserve">
Correo electronico del 16/02/2024  envian archivo parametrizado a los Fcilitadores del MIPG de la Subdirección general y al Coordinador del Grupo Gerencia de Comunicaciones
</t>
    </r>
    <r>
      <rPr>
        <b/>
        <sz val="11"/>
        <rFont val="Calibri"/>
        <family val="2"/>
        <scheme val="minor"/>
      </rPr>
      <t>2024I-VBOG-044194 del 04/07/24 GRUPO GERENCIA DE COMUNICACIONES</t>
    </r>
    <r>
      <rPr>
        <sz val="11"/>
        <rFont val="Calibri"/>
        <family val="2"/>
        <scheme val="minor"/>
      </rPr>
      <t xml:space="preserve">
La información publicada en el Portal Web se encuentra disponible en lenguaje claro y trabajamos en ajustar los términos técnicos por contenidos más sencillos de entender y están disponibles en: https://www.invias.gov.co/.Publicaciones: Tweets: 542.Facebook post: 369.Facebook historias: 139.Facebook Live: 5.Instagram publicaciones: 540.Instagram historias: 439.YouTube videos: 125.YouTube lives: 6.Tik tok: 45.LinkedIn publicaciones: 116.LinkedIn Lives: 5
</t>
    </r>
    <r>
      <rPr>
        <b/>
        <sz val="11"/>
        <rFont val="Calibri"/>
        <family val="2"/>
        <scheme val="minor"/>
      </rPr>
      <t xml:space="preserve">
2024I-VBOG-050235 del 24/07/24 GRUPO GERENCIA DE COMUNICACIONES
</t>
    </r>
    <r>
      <rPr>
        <sz val="11"/>
        <rFont val="Calibri"/>
        <family val="2"/>
        <scheme val="minor"/>
      </rPr>
      <t xml:space="preserve">Toda la información publicada en canales externos se encuentra disponible en
lenguaje claro y es de fácil comprensión para los grupos de valor.
</t>
    </r>
  </si>
  <si>
    <r>
      <rPr>
        <b/>
        <sz val="11"/>
        <rFont val="Calibri"/>
        <family val="2"/>
        <scheme val="minor"/>
      </rPr>
      <t>2024I-VBOG-031480 del 22/05/24 OFICINA DE CONTROL INTERNO</t>
    </r>
    <r>
      <rPr>
        <sz val="11"/>
        <rFont val="Calibri"/>
        <family val="2"/>
        <scheme val="minor"/>
      </rPr>
      <t xml:space="preserve">
Se evidencia   que la Gerencia de Comunicaciones no ha recibido solicitudes de chats en vivo enfocados en la participación ciudadana
</t>
    </r>
    <r>
      <rPr>
        <b/>
        <sz val="11"/>
        <rFont val="Calibri"/>
        <family val="2"/>
        <scheme val="minor"/>
      </rPr>
      <t xml:space="preserve">2024I-VBOG-044194 del 04/07/24 GRUPO GERENCIA DE COMUNICACIONES
</t>
    </r>
    <r>
      <rPr>
        <sz val="11"/>
        <rFont val="Calibri"/>
        <family val="2"/>
        <scheme val="minor"/>
      </rPr>
      <t xml:space="preserve">Las 5 transmisiones en vivo realizadas durante el periodo fueron transmitidas desde 3 redes sociales (Facebook, YouTube y LinkedIn) de manera simultanea, por esta razón, cada evento de transmisión se multiplica por el número de redes en el que se transmite, ya que cuenta con usuarios únicos. El total de transmisiones durante el periodo fueron 15.
Las memorias de las transmisiones están disponibles en: https://www.invias.gov.co/index.php/servicios-al-ciudadano/participacion-en-linea/resultados-de-participacion
</t>
    </r>
    <r>
      <rPr>
        <b/>
        <sz val="11"/>
        <rFont val="Calibri"/>
        <family val="2"/>
        <scheme val="minor"/>
      </rPr>
      <t>2024I-VBOG-050235 del 24/07/24 GRUPO GERENCIA DE COMUNICACIONES</t>
    </r>
    <r>
      <rPr>
        <sz val="11"/>
        <rFont val="Calibri"/>
        <family val="2"/>
        <scheme val="minor"/>
      </rPr>
      <t xml:space="preserve">
Se  tendrán  en cuenta  las observaciones  para  las  próximas  actividades,
precisando:
-Fecha de la convocatoria
-Piezas graficas para informar al ciudadano sobre la temática a abordar
- Número de participantes
-Interacciones por grupo de valoR</t>
    </r>
  </si>
  <si>
    <r>
      <rPr>
        <b/>
        <sz val="11"/>
        <rFont val="Calibri"/>
        <family val="2"/>
        <scheme val="minor"/>
      </rPr>
      <t>2024I-VBOG-031480 del 22/05/24 OFICINA DE CONTROL INTERNO</t>
    </r>
    <r>
      <rPr>
        <sz val="11"/>
        <rFont val="Calibri"/>
        <family val="2"/>
        <scheme val="minor"/>
      </rPr>
      <t xml:space="preserve">
se allega informacion 
</t>
    </r>
    <r>
      <rPr>
        <b/>
        <sz val="11"/>
        <rFont val="Calibri"/>
        <family val="2"/>
        <scheme val="minor"/>
      </rPr>
      <t>2024I-VBOG-044194 del 04/07/24 GRUPO GERENCIA DE COMUNICACIONES</t>
    </r>
    <r>
      <rPr>
        <sz val="11"/>
        <rFont val="Calibri"/>
        <family val="2"/>
        <scheme val="minor"/>
      </rPr>
      <t xml:space="preserve">
El plan de mejoramiento formulado para atender las observaciones de las Auditorías efectuadas según la norma técnica NTC 5854, se encuentran contempladas y dependen de la actualización tecnológica del Portal Web. En este sentido, reportamos lo siguiente:
- Seguimiento Plan de Mejoramiento Norma NTC 5854: 22 de abril de 2024
- Gestión para la contración del Equipo Nuevo Portal Web NTC 5854: 14 de junio de 2024
Las evidencias están disponibles en: https://invias-my.sharepoint.com/:f:/g/personal/jasilva_invias_gov_co/Empu2Ets3JxBonkePod0SUYBNIEXzpoiNjrwD7SyyqBH1g?e=V00kLQ
La Gerencia de Comunicaciones tiene información de que la OTIC obtendrá los insumos necesarios requeridos para la implementación de las mejoras a Portal Web en el mes de julio de 2024, sin embargo, también se requiere la contratación del personal para llevar a cabo las acciones de migración, análisis y demás.
</t>
    </r>
    <r>
      <rPr>
        <b/>
        <sz val="11"/>
        <rFont val="Calibri"/>
        <family val="2"/>
        <scheme val="minor"/>
      </rPr>
      <t>2024I-VBOG-050235 del 24/07/24 GRUPO GERENCIA DE COMUNICACIONES</t>
    </r>
    <r>
      <rPr>
        <sz val="11"/>
        <rFont val="Calibri"/>
        <family val="2"/>
        <scheme val="minor"/>
      </rPr>
      <t xml:space="preserve">
De   conformidad  con   las  actividades   asignadas,   la  Subdirección  General
reporta a la Oficina de Control Interno el seguimiento al Plan de Mejoramiento. </t>
    </r>
  </si>
  <si>
    <t>COMPONETE</t>
  </si>
  <si>
    <t>Rangos</t>
  </si>
  <si>
    <t>Rojo</t>
  </si>
  <si>
    <t>Naranja</t>
  </si>
  <si>
    <t>Amarillo</t>
  </si>
  <si>
    <t>Verde Claro</t>
  </si>
  <si>
    <t>Verde Oscuro</t>
  </si>
  <si>
    <t>1°</t>
  </si>
  <si>
    <t>2°</t>
  </si>
  <si>
    <t>3°</t>
  </si>
  <si>
    <t>4°</t>
  </si>
  <si>
    <t>1t</t>
  </si>
  <si>
    <t>2t</t>
  </si>
  <si>
    <t>3t</t>
  </si>
  <si>
    <t>4t</t>
  </si>
  <si>
    <t>Cumplimiento</t>
  </si>
  <si>
    <t xml:space="preserve">Avances por componente - corte al 3º trimestre </t>
  </si>
  <si>
    <t>Se  evidencia  que las  las estrategias de lucha contra  la corrupccion  se envian  mediante  el link: https://invias-my.sharepoint.com/personal/oap_invias_gov_co/_layouts/15/onedrive.aspx?id=%2Fpersonal%2Foap%5Finvias%5Fgov%5Fco%2FDocuments%2FRepositorio%20MIPG%2FD4%2F1%2E%20P%2E%20Seguimiento%20y%20evaluaci%C3%B3n%20del%20desempe%C3%B1o%20institucional%2F2%2E%20Evaluaci%C3%B3n%20y%20seguimiento%20a%20los%20planes%2FPAAC%2F2024%2FSecretar%C3%ADa%20General%2F2%20trimestre%2FEvidencia%202%20T%20PAAC%202024&amp;ga=1</t>
  </si>
  <si>
    <t>publicación en página web:https://www.invias.gov.co/index.php/plan-anticorrupcion-y-de-atencion-al-ciudadano#2024</t>
  </si>
  <si>
    <t>https://www.invias.gov.co/index.php/hechos-de-transparencia/mecanismos-de-control/informe-cuatrimestral-del-estado-del-control-interno</t>
  </si>
  <si>
    <t>No se encontró evidencia en el portal INVIAS de la publicación del seguimiento trimestral a los acuerdos o compromisos asumidos con los grupos de valor, lo cual impide a los grupos de valor y al público en general verificar el cumplimiento de los compromisos adquiridos por la entidad, afectando la transparencia de los procesos</t>
  </si>
  <si>
    <t>El informe no proporciona una estimación precisa de los costos administrativos actuales ni de los costos asociados a las mejoras propuestas. Esta ausencia impide una evaluación completa del impacto financiero de las medidas adoptadas.</t>
  </si>
  <si>
    <t>https://www.youtube.com/@InviasOficial</t>
  </si>
  <si>
    <t>No se han obtenido los resultados previstos.</t>
  </si>
  <si>
    <t>No se ha registrado ninguna solicitud por parte de las unidades ejecutoras para la realización de chats en vivo orientados a la participación ciudadana durante el año en curso.</t>
  </si>
  <si>
    <t>Durante el trimestre en curso, se ha dado cumplimiento a la realización de reuniones con las veedurías ciudadanas involucradas en los proyectos de INVÍAS. Al finalizar el trimestre, se ha alcanzado un total de 32 reuniones efectuadas.</t>
  </si>
  <si>
    <t>No se encontró evidencia en el portal INVIAS de la publicación del seguimiento trimestral a los acuerdos o compromisos asumidos con los grupos de valor, incumpliendo así con el requisito establecido en [citar la norma o procedimiento aplicable]. Esta omisión impide a los grupos de valor y al público en general verificar el cumplimiento de los compromisos adquiridos por la entidad</t>
  </si>
  <si>
    <t>se evidenvcia  que para asegurar el cumplimiento de la actividad 'Evaluar eventos de diálogo', se debe integrar este instrumento al calendario institucional publicado en la página web.  (  https://invias-my.sharepoint.com/:f:/g/personal/oap_invias_gov_co/EiZwC28YT95NhoPDryJAYAcBomg1q31nLljpXvODSP8SUw?e=nyqcAz) Vacia.
Además, se establecerá un cronograma de reportes detallado para facilitar el seguimiento y la implementación de mejoras en el Plan Anticorrupción 2024. Esta información será crucial para la rendición de cuentas ante la Contraloría.</t>
  </si>
  <si>
    <t>Con base en la información disponible en el enlace proporcionado, se evidencia que, mediante el documento 2024I-VBOG-013325, fechado el 12 de marzo de 2024, se remitió a la Oficina de Control Disciplinario el informe correspondiente al seguimiento de PQRD (Peticiones, Quejas, Reclamos y Denuncias) con corte al mes de febrero de 2024.      https://invias-my.sharepoint.com/:f:/g/personal/oap_invias_gov_co/EtW9rLmKQQZGjS21qFz2UoUBmIyBYIXwyGbpqS8jJKI02w?e=Gx34P5</t>
  </si>
  <si>
    <t>No se encontró evidencia documental que soporte la difusión o actualización del portafolio de servicios al ciudadano. Esta omisión representa un incumplimiento de portafolio de servicios al ciudadano de la entidad, que establece la obligación de informar a la ciudadanía sobre los servicios que presta la entidad</t>
  </si>
  <si>
    <t>No se ha evidenciado el avance en la implementación del protocolo de lenguaje claro y comprensible, a pesar de estar programado para el periodo actual. Esta situación representa un incumplimiento a las normas establecidas y podría generar consecuencias negativas en términos de transparencia y accesibilidad de la información para los ciudadanos</t>
  </si>
  <si>
    <t>https://invias-my.sharepoint.com/:f:/g/personal/oap_invias_gov_co/EndXeQ87HbVEr14BTMZcHkcBK1onttTuTPph9pGipUBYVA?e=znpAgp</t>
  </si>
  <si>
    <t>Se ha observado que en la ruta proporcionada (enlace a SharePoint) reposan dos memorandos dirigidos a la Dirección Técnica y de Estructuración solicitando información específica. Sin embargo, no se encontraron los soportes necesarios que respalden el diseño e implementación de una estrategia destinada a fortalecer los procesos de conocimiento de la ciudadanía, particularmente para focalizar la oferta institucional basada en las caracterizaciones de usuarios.</t>
  </si>
  <si>
    <t xml:space="preserve"> Se ha identificado que, aunque se proporcionó un enlace al informe de caracterización de usuarios correspondiente a la vigencia de 2023, el análisis de dicho informe se considera válido únicamente bajo el supuesto de un análisis trimestral posterior al vencimiento del mismo. Esto sugiere que el informe podría no reflejar de manera completa y actualizada la situación de los usuarios hasta que se realice un análisis más reciente.
Dentro de la ruta https://invias-my.sharepoint.com/:f:/g/personal/oap_invias_gov_co/EhZ00xA_VV9PraDw5kMvqv4Bd6KOQ9oYXpan4Ap9gXl20Q?e=lJcYUG se localizó el memorando 2024I-VBOG 007215, fechado el 12 de febrero de 2024. Este memorando, dirigido al Grupo de Gerencia de Comunicaciones, incluye un enlace a un nuevo formulario y una solicitud para la actualización de la pieza gráfica de difusión.</t>
  </si>
  <si>
    <t>Se ha ejecutado conforme a lo programado. Los soportes y evidencias correspondientes están disponibles en la carpeta siguiente: https://invias-my.sharepoint.com/:f:/g/personal/oap_invias_gov_co/EvW26FwDn1REgeD-rU0fcbYBBBBtFvJKEQGwqrRARuc_fQ?e=pcUFxb</t>
  </si>
  <si>
    <t>No hay avances reportados ni evidencia en la capeta https://invias-my.sharepoint.com/:f:/g/personal/oap_invias_gov_co/Ei87N6QnlhZMiYoB78LyXiQBd8w5f5eQWVrNMwHdZ_5dEg?e=a9IQ0e</t>
  </si>
  <si>
    <t>Conforme a la carpeta y el enlace suministrado, se ha localizado la publicación formal de los estados financieros del ejercicio fiscal 2023.     https://www.invias.gov.co/index.php/informacion-institucional/hechos-de-transparencia/informacion-financiera-y-contable/estados-financieros-2023</t>
  </si>
  <si>
    <t xml:space="preserve">No se ha evidenciado la existencia de un proceso formalizado y documentado para el diseño e implementación de una estrategia orientada a fortalecer el conocimiento de los ciudadanos y adaptar la oferta institucional a sus necesidades. Esta ausencia impide garantizar la alineación de las acciones de la entidad con las expectativas y demandas de los usuarios.   https://invias-my.sharepoint.com/:f:/g/personal/oap_invias_gov_co/EjMmtHqmpo1MpMNIZ0oSu8wBE6J_yQWKtCs_IHywfRcWUg?e=gfIPNA </t>
  </si>
  <si>
    <t>Si bien se encontró un borrador del acta de reunión donde se establece el compromiso de entregar la información en el mes de abril, no se aportó ningún informe parcial o evidencia complementaria que permita inferir que dicho compromiso se cumplirá. Esta situación genera incertidumbre respecto al cumplimiento oportuno de la entrega de la informació    https://invias-my.sharepoint.com/:f:/g/personal/oap_invias_gov_co/EpmIRYld_g5PvFsszB-dybUBOMXG34rF6pCIdk5w4MH-WA?e=YN7r65</t>
  </si>
  <si>
    <t>Alcance limitado de la documentación: La revisión documental se centró principalmente en dos memorandos relacionados con la actualización de la carta de trato digno, el formulario de satisfacción y la publicación de los estados financieros.</t>
  </si>
  <si>
    <t>Se evaluaron los planes de mejora y su respectiva evidencia para verificar el cumplimiento de las observaciones identificadas en las auditorías al Modelo de Seguridad y Privacidad de la Información (MSPI). Los resultados obtenidos permitieron considerar como cumplida la actividad de seguimiento a la implementación de las macro actividades del plan de implementación del MSPI 2024.</t>
  </si>
  <si>
    <t>Durante la revisión de la carpeta de SharePoint destinada al almacenamiento de la información relacionada con Monitoreo del Acceso a la Información Pública, se constató que esta se encontraba vacía. Adicionalmente, el análisis del informe trimestral publicado en la página web, si bien presenta un análisis de la información más consultada, no especifica si dicha información ha sido efectivamente publicada en la página web, ni tampoco clasifica las solicitudes de información recibidas conforme a lo establecido en la Resolución 455 de 2021 de la DAFP, en cuanto a si corresponden a "OTRO PROCEDIMIENTO ADMINISTRATIVO OPA" o "CONSULTA DE ACCESO A INFORMACIÓN PÚBLICA". Estas omisiones evidencian un incumplimiento de los procedimientos establecidos y dificultan la verificación de la gestión documental y el cumplimiento de la normativa vigente en materia de acceso a la información pública</t>
  </si>
  <si>
    <t>La revisión de la carpeta https://invias-my.sharepoint.com/:f:/g/personal/oap_invias_gov_co/EsViUEbmVixGpTgavI-scVEBHjwjipS2coPZmnJwO668-Q?e=AA2DLe ha corroborado la presencia del informe sobre la implementación del Código de Buen Gobierno en la Subdirección de Gestión Humana, lo cual evidencia el cumplimiento de las disposiciones establecidas</t>
  </si>
  <si>
    <t>La revisión de la carpeta ha confirmado la ausencia de registros de conflictos de intereses, impedimentos o recusaciones durante el periodo evaluado, lo cual indica el cumplimiento de los procedimientos establecidos</t>
  </si>
  <si>
    <t>No se ha encontrado evidencia documental que demuestre la entrega del reporte por parte de la Dirección Técnica y de Estructuración, lo cual representa una potencial desviación de los procedimientos establecidos</t>
  </si>
  <si>
    <t>El informe requerido no ha sido proporcionado por la Dirección Técnica y de Estructuración</t>
  </si>
  <si>
    <t xml:space="preserve"> se envidencia : “RIESGOS DE CORRUPCIÓN 2024” https://www.invias.gov.co/index.php/normativa/politicas-y-lineamientos/hechos-de-transparencia/planeacion-gestion-y-control/16697-anexo-1-mapa-de-riesgos-de-corrupcion-2024-v-1           </t>
  </si>
  <si>
    <t xml:space="preserve">2024I-VBOG-031480 del 22/05/24 OFICINA DE CONTROL INTERNO
socializado mediante Memorando Circular 2024I-VBOG-004765 del 02/02/2024  y  2024I-VBOG-005660 del 07/02/2024
“RIESGOS DE CORRUPCIÓN 2024” https://www.invias.gov.co/index.php/normativa/politicas-y-lineamientos/hechos-de-transparencia/planeacion-gestion-y-control/16697-anexo-1-mapa-de-riesgos-de-corrupcion-2024-v-1      
</t>
  </si>
  <si>
    <t>2024I-VBOG-031480 del 22/05/24 OFICINA DE CONTROL INTERNO
Se evidencia la creación de carpetas para alimentar soportes de cumplimiento (micrositio MIPG Invias) y habilitación de permisos de edición  Directivos y facilitadores del MIPG, mesas de trabajo interdisciplinarias NTC5854.
La implementación de carpetas específicas y la asignación de permisos de edición en el micrositio MIPG representa un avance significativo en la gestión de la documentación relacionada con el cumplimiento de la norma NTC 5854. Esta medida facilita el acceso a la información y mejora la trazabilidad de los procesos     https://invias-my.sharepoint.com/personal/oap_invias_gov_co/_layouts/15/onedrive.aspx?id=%2Fpersonal%2Foap%5Finvias%5Fgov%5Fco%2FDocuments%2FRepositorio%20MIPG%2FD4%2F1%2E%20P%2E%20Seguimiento%20y%20evaluaci%C3%B3n%20del%20desempe%C3%B1o%20institucional%2F2%2E%20Evaluaci%C3%B3n%20y%20seguimiento%20a%20los%20planes%2FPAAC%2F2024%2FSecretar%C3%ADa%20General%2F2%20trimestre%2FEvidencia%202%20T%20PAAC%202024&amp;ga=1</t>
  </si>
  <si>
    <t>2024I-VBOG-025599 del 01/05/24 OFICINA   DE   TECNOLOGIAS   DE   LA   INFORMACION   Y   LAS COMUNICACIONES 
En 2023, el grupo de gestión de información elaboró y socializó los siguientes documentos:
*Plan Apertura de Datos Abiertos - Vigencia 2024, 
*Inventario Datos Abiertos (Inventario CD.xlsx).
*Analítica DA (ANALITICA_DA.pdf).
Se planea continuar gestión en 2024.
https://invias-my.sharepoint.com/:f:/g/personal/oap_invias_gov_co/Eiuosuj2xpdPkBr7KwXDBHEB4tQxaW4KI5Rgg8G1Ze9Jpg?e=sPjcgo</t>
  </si>
  <si>
    <t xml:space="preserve">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Reglamentaci%C3%B3n </t>
  </si>
  <si>
    <t>2024I-VBOG-031480 del 22/05/24 OFICINA DE CONTROL INTERNO
 https://invias-my.sharepoint.com/:f:/g/personal/oap_invias_gov_co/EpleXqcjxrJNtk1yropn7vYBbKWHDHsSzBHhqOLbno8g0A?e=8vcDEa
Durante la revisión de la ruta https://invias-my.sharepoint.com/:f:/g/personal/oap_invias_gov_co/EpleXqcjxrJNtk1yropn7vYBbKWHDHsSzBHhqOLbno8g0A?e=8vcDEa, se identificó como hallazgo el Memorando Circular 2024I-VBOG-01078 del 01/03/24, el cual solicitaba la actualización de diversas declaraciones y registros en el SIGEP, en cumplimiento de la Ley 2013 de 2019.</t>
  </si>
  <si>
    <t>2024I-VBOG-031480 del 22/05/24 OFICINA DE CONTROL INTERNO
Cumplida según lo programado - https://www.invias.gov.co/index.php/normativa/normograma
Se ha verificado que la publicación de los estados financieros del año 2023 se ha realizado conforme a lo programado, y el enlace proporcionado funciona correctamente. Se recomienda actualizar la columna G del nomograma en https://www.invias.gov.co/index.php/normativa/normograma para que se alinee con los procesos del sistema de gestión de INVIAS, facilitando así la indexación de la información.</t>
  </si>
  <si>
    <t>2024I-VBOG-031480 del 22/05/24 OFICINA DE CONTROL INTERNO
se evidencia cumplimiento  en el link:https://www.invias.gov.co/index.php/normativa/normograma
Se ha verificado que la entrega del informe EKOGUI se realizó conforme a lo establecido en el cronograma proyectado.</t>
  </si>
  <si>
    <t>https://www.invias.gov.co/index.php/planeacion-gestion-y-control/plan-de-gasto-publico
Se verificó la existencia del enlace proporcionado https://www.invias.gov.co/index.php/planeacion-gestion-y-control/plan-de-gasto-publico, el cual redirecciona al sistema SECOP, específicamente al Plan Anual de Contratación con el ID 356588. Sin embargo, debido a los requerimientos de autenticación, no fue posible acceder al contenido completo del documento</t>
  </si>
  <si>
    <t>2024I-VBOG-025599 del 01/05/24 OFICINA   DE   TECNOLOGIAS   DE   LA   INFORMACION   Y   LAS COMUNICACIONES
Se elaboró plan de implementación del MSPI para la vigencia 2024 que atiende en gran medida los puntos del plan de mejoramiento enviados por la Oficina de Control Interno, sin embargo por el momento y a la fecha de este reporte, dicho plan no se ha presentado al Comité Institucional de Seguridad y Privacidad de la Información, para su aprobación. https://invias-my.sharepoint.com/:f:/g/personal/oap_invias_gov_co/EreOKEnmz71BvHIdvzFMedgBLrZS3frSJar5iuWcQ6GBNA?e=MKs6AW 
2024I-VBOG-031480 del 22/05/24 OFICINA DE CONTROL INTERNO
Se allega informacion 
2024I-VBOG-044315 del 04/07/24 OFICINA   DE   TECNOLOGIAS   DE   LA   INFORMACION   Y   LAS COMUNICACIONES
Por medio del Memorando Individual No. 2024I-VBOG-035770 Fecha: 2024-06-05 15:40:43,  se dió respuesta al informe de mejoramiento de la OCI y se adjuntaron evidencias de las acciones realizadas para el MSPI a la fecha del reporte, se solicitó a la OCI excluir del plan de mejoramiento, las actividades de gobierno digital y dejar únicamente las relacionadas con el MSPI.</t>
  </si>
  <si>
    <t xml:space="preserve"> https://invias-my.sharepoint.com/:f:/g/personal/jasilva_invias_gov_co/Empu2Ets3JxBonkePod0SUYBNIEXzpoiNjrwD7SyyqBH1g?e=V00kLQ
No fue posible validar la cuantificación o cumplimiento, en la medida que no se aportó evidencia del plan de mejoramiento concertado con la Oficina de Control Interno ni reporte a dicha dependencia de los productos programados en el primer trimestre. </t>
  </si>
  <si>
    <t>Mediante memorando  2024I-VBOG-031480 del 22/05/24 OFICINA DE CONTROL INTERNO Correo electronico del 16/02/2024  envian archivo parametrizado a los Fcilitadores del MIPG de la Subdirección general y al Coordinador del Grupo Gerencia de Comunicaciones, se difundió y actualizó el Informe de Implementación de la Política Institucional de Administración del Riesgo 2023 a través del memorando circular anotado. Además, el mapa de riesgos institucional 2024 está disponible en la página web   https://www.invias.gov.co/index.php/archivo-y-documentos/hechos-de-transparencia/planeacion-gestion-y-control/17082-mapa-de-riesgos-institucional-2024-v-2 , así mismo, implementar la metodología definida en la Política de Administración del Riesgo Institucional para la adecuada identificación de los riesgos de corrupción y la debida estructuración de los controles; además de identificar y valorar riesgos de fraude.</t>
  </si>
  <si>
    <t xml:space="preserve">Se alcanzaron  los objetivos propuestos. Los riesgos de corrupción y gestión fueron actualizados para el 2024 mediante el memorando 20231-VBOG-040094. Las mesas de trabajo realizadas el 20 y 21 de marzo evidencian el compromiso continuo en estas áreas. se debera enfocar  en implementar la metodología definida en la Política de Administración del Riesgo Institucional para una identificación más precisa de los riesgos de corrupción y fraude, y así fortalecer nuestros controles internos."
</t>
  </si>
  <si>
    <t>El Instituto Nacional de Vías tiene definido un total de 19 procesos institucionales en el mapa de procesos, de los cuales doce (12) de ellos han identificado riesgos de corrupción y se encuentran descritos 18 riesgos de corrupción en el mapa de riesgos de corrupción versión 2, publicado en la página web institucional; los cuales presentan una valoración del riesgo residual que los ubica en zona de riesgo alta y extrema en el mapa de calor así: seis (6) riesgos se ubican en la zona extrema y doce (12) en zona alta de conformidad con la Política de Administración del Riesgo Institucional versión 2 del 22 de marzo de 2023. De los riesgos de corrupción identificados, se observa que tres (3) de estos (ID 465, ID 470 y ID 477) presentan deficiencias en su identificación al no concurrir con los componentes de su definición (Acción u omisión + Uso del poder + Desviación de la gestión de lo público + El beneficio privado).</t>
  </si>
  <si>
    <t>Los riesgos de corrupción identificados en cada uno de los procesos institucionales tienen asociados un total de 36 controles; de los cuales diez (10) controles presentan algún tipo de monitoreo registrado en el aplicativo de gestión “Kawak” y 26 controles sin evidencia de monitoreo registrado. De conformidad con la consulta en el módulo de incidentes del aplicativo “Kawak”, no se evidenció el registro de hechos de materialización de los riesgos de corrupción identificados en la entidad. Se recomienda el desarrollo de sensibilizaciones a los facilitadores de las dependencias para llevar a cabo el registro de los monitoreos en el aplicativo de gestión “Kawak”; así mismo, implementar la metodología definida en la Política de Administración del Riesgo Institucional para la adecuada identificación de los riesgos de corrupción y la debida estructuración de los controles; además de identificar y valorar riesgos de fraude.</t>
  </si>
  <si>
    <t xml:space="preserve">Recomendación </t>
  </si>
  <si>
    <r>
      <t>§</t>
    </r>
    <r>
      <rPr>
        <sz val="7"/>
        <color theme="1"/>
        <rFont val="Times New Roman"/>
        <family val="1"/>
      </rPr>
      <t xml:space="preserve">  </t>
    </r>
    <r>
      <rPr>
        <sz val="11"/>
        <color theme="1"/>
        <rFont val="Calibri"/>
        <family val="2"/>
        <scheme val="minor"/>
      </rPr>
      <t>Capacitación y sensibilización: Intensificar las acciones de formación dirigidas a los facilitadores de las diferentes dependencias para garantizar un registro preciso y completo de los monitoreos en el aplicativo "Kawak". Esta capacitación debe incluir una inmersión profunda en la metodología definida en la Política de Administración del Riesgo Institucional, con especial énfasis en la identificación y valoración de los riesgos de corrupción y fraude.</t>
    </r>
  </si>
  <si>
    <r>
      <t>§</t>
    </r>
    <r>
      <rPr>
        <sz val="7"/>
        <color theme="1"/>
        <rFont val="Times New Roman"/>
        <family val="1"/>
      </rPr>
      <t xml:space="preserve">  </t>
    </r>
    <r>
      <rPr>
        <sz val="11"/>
        <color theme="1"/>
        <rFont val="Calibri"/>
        <family val="2"/>
        <scheme val="minor"/>
      </rPr>
      <t>Fortalecimiento del sistema de gestión de riesgos: Implementar de manera rigurosa la metodología establecida en la Política de Administración del Riesgo Institucional, asegurando que todos los procesos institucionales sean evaluados de manera periódica y sistemática para identificar y valorar los riesgos de corrupción y fraude de forma integral.</t>
    </r>
  </si>
  <si>
    <r>
      <t>§</t>
    </r>
    <r>
      <rPr>
        <sz val="7"/>
        <color rgb="FF333333"/>
        <rFont val="Times New Roman"/>
        <family val="1"/>
      </rPr>
      <t xml:space="preserve">  </t>
    </r>
    <r>
      <rPr>
        <sz val="11"/>
        <color rgb="FF000000"/>
        <rFont val="Calibri"/>
        <family val="2"/>
        <scheme val="minor"/>
      </rPr>
      <t xml:space="preserve">Desarrollo de una cultura de integridad: Promover una cultura organizacional basada en la transparencia, la ética y la integridad acorde a lo establecido en el Decreto 1122 de 2024 “Por el cual se reglamenta el artículo 73 de la Ley 1474 de 2011, modificado por el artículo 31 de la Ley 2195 de 2022, en lo relacionado con los Programas de Transparencia y Ética Pública” en especial el </t>
    </r>
    <r>
      <rPr>
        <b/>
        <i/>
        <sz val="11"/>
        <color rgb="FF333333"/>
        <rFont val="Calibri"/>
        <family val="2"/>
        <scheme val="minor"/>
      </rPr>
      <t>Artículo 2.1.4.4.1.1. Ámbito de aplicación.</t>
    </r>
    <r>
      <rPr>
        <i/>
        <sz val="11"/>
        <color rgb="FF333333"/>
        <rFont val="Calibri"/>
        <family val="2"/>
        <scheme val="minor"/>
      </rPr>
      <t> Las entidades obligadas del orden nacional, departamental y municipal, cualquiera que sea su régimen de contratación, deberán implementar Programas de Transparencia y Ética Pública con las características, estándares, elementos, requisitos, procedimientos y controles mínimos que para tales efectos establezca la Secretaría de Transparencia de la Presidencia de la República.</t>
    </r>
  </si>
  <si>
    <r>
      <t> </t>
    </r>
    <r>
      <rPr>
        <b/>
        <i/>
        <sz val="11"/>
        <color rgb="FF333333"/>
        <rFont val="Calibri"/>
        <family val="2"/>
        <scheme val="minor"/>
      </rPr>
      <t>Parágrafo 1.</t>
    </r>
    <r>
      <rPr>
        <i/>
        <sz val="11"/>
        <color rgb="FF333333"/>
        <rFont val="Calibri"/>
        <family val="2"/>
        <scheme val="minor"/>
      </rPr>
      <t> Las entidades en las que se tenga implementado un Sistema Integral de Administración de Riesgos, éste deberá articularse con el Programa de Transparencia y Ética Pública.</t>
    </r>
  </si>
  <si>
    <t xml:space="preserve">Seguimiento al PAAC en su versión más reciente se encuentra disponible en: https://www.invias.gov.co/index.php/hechos-de-transparencia/mecanismos-de-control/informe-cuatrimestral-del-estado-del-control-interno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</si>
</sst>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5" x14ac:knownFonts="1">
    <font>
      <sz val="11"/>
      <color theme="1"/>
      <name val="Calibri"/>
      <family val="2"/>
      <scheme val="minor"/>
    </font>
    <font>
      <b/>
      <sz val="11"/>
      <color theme="1"/>
      <name val="Calibri"/>
      <family val="2"/>
      <scheme val="minor"/>
    </font>
    <font>
      <sz val="10"/>
      <name val="Arial"/>
      <family val="2"/>
    </font>
    <font>
      <b/>
      <sz val="11"/>
      <name val="Calibri"/>
      <family val="2"/>
      <scheme val="minor"/>
    </font>
    <font>
      <sz val="11"/>
      <name val="Calibri"/>
      <family val="2"/>
      <scheme val="minor"/>
    </font>
    <font>
      <strike/>
      <sz val="11"/>
      <name val="Calibri"/>
      <family val="2"/>
      <scheme val="minor"/>
    </font>
    <font>
      <b/>
      <shadow/>
      <sz val="11"/>
      <name val="Calibri"/>
      <family val="2"/>
      <scheme val="minor"/>
    </font>
    <font>
      <sz val="11"/>
      <color theme="1"/>
      <name val="Calibri"/>
      <family val="2"/>
      <scheme val="minor"/>
    </font>
    <font>
      <b/>
      <sz val="12"/>
      <color theme="1"/>
      <name val="Calibri"/>
      <family val="2"/>
      <scheme val="minor"/>
    </font>
    <font>
      <b/>
      <sz val="12"/>
      <name val="Calibri"/>
      <family val="2"/>
      <scheme val="minor"/>
    </font>
    <font>
      <b/>
      <sz val="12"/>
      <color theme="0"/>
      <name val="Calibri"/>
      <family val="2"/>
      <scheme val="minor"/>
    </font>
    <font>
      <u/>
      <sz val="11"/>
      <color theme="10"/>
      <name val="Calibri"/>
      <family val="2"/>
      <scheme val="minor"/>
    </font>
    <font>
      <b/>
      <sz val="48"/>
      <color theme="1"/>
      <name val="Calibri"/>
      <family val="2"/>
      <scheme val="minor"/>
    </font>
    <font>
      <sz val="16"/>
      <color theme="1"/>
      <name val="Calibri"/>
      <family val="2"/>
    </font>
    <font>
      <sz val="14"/>
      <color theme="1"/>
      <name val="Calibri"/>
      <family val="2"/>
    </font>
    <font>
      <b/>
      <sz val="14"/>
      <color theme="1"/>
      <name val="Calibri"/>
      <family val="2"/>
    </font>
    <font>
      <b/>
      <sz val="20"/>
      <color theme="1"/>
      <name val="Calibri"/>
      <family val="2"/>
    </font>
    <font>
      <sz val="12"/>
      <color theme="1"/>
      <name val="Calibri"/>
      <family val="2"/>
      <scheme val="minor"/>
    </font>
    <font>
      <b/>
      <sz val="11"/>
      <name val="Arial Narrow"/>
      <family val="2"/>
    </font>
    <font>
      <b/>
      <sz val="14"/>
      <color theme="1"/>
      <name val="Calibri"/>
      <family val="2"/>
      <scheme val="minor"/>
    </font>
    <font>
      <b/>
      <sz val="12"/>
      <color rgb="FFFFFFFF"/>
      <name val="Calibri"/>
      <family val="2"/>
    </font>
    <font>
      <b/>
      <sz val="14"/>
      <color rgb="FFFFFFFF"/>
      <name val="Calibri"/>
      <family val="2"/>
    </font>
    <font>
      <u/>
      <sz val="14"/>
      <color theme="10"/>
      <name val="Calibri"/>
      <family val="2"/>
      <scheme val="minor"/>
    </font>
    <font>
      <sz val="14"/>
      <color rgb="FF000000"/>
      <name val="Calibri"/>
      <family val="2"/>
    </font>
    <font>
      <b/>
      <sz val="14"/>
      <color rgb="FF000000"/>
      <name val="Calibri"/>
      <family val="2"/>
    </font>
    <font>
      <b/>
      <u/>
      <sz val="14"/>
      <color rgb="FF0563C1"/>
      <name val="Calibri"/>
      <family val="2"/>
    </font>
    <font>
      <b/>
      <sz val="14"/>
      <name val="Calibri"/>
      <family val="2"/>
    </font>
    <font>
      <i/>
      <sz val="11"/>
      <name val="Calibri"/>
      <family val="2"/>
      <scheme val="minor"/>
    </font>
    <font>
      <i/>
      <sz val="11"/>
      <color theme="1"/>
      <name val="Calibri"/>
      <family val="2"/>
      <scheme val="minor"/>
    </font>
    <font>
      <sz val="11"/>
      <color theme="9"/>
      <name val="Calibri"/>
      <family val="2"/>
      <scheme val="minor"/>
    </font>
    <font>
      <sz val="11"/>
      <color rgb="FFFF0000"/>
      <name val="Calibri"/>
      <family val="2"/>
      <scheme val="minor"/>
    </font>
    <font>
      <sz val="11"/>
      <color theme="0"/>
      <name val="Calibri"/>
      <family val="2"/>
      <scheme val="minor"/>
    </font>
    <font>
      <b/>
      <sz val="11"/>
      <color rgb="FFFFFFFF"/>
      <name val="Calibri"/>
      <family val="2"/>
      <scheme val="minor"/>
    </font>
    <font>
      <sz val="11"/>
      <color rgb="FFFFFFFF"/>
      <name val="Calibri"/>
      <family val="2"/>
      <scheme val="minor"/>
    </font>
    <font>
      <shadow/>
      <sz val="11"/>
      <name val="Calibri"/>
      <family val="2"/>
      <scheme val="minor"/>
    </font>
    <font>
      <b/>
      <sz val="8"/>
      <name val="Calibri"/>
      <family val="2"/>
      <scheme val="minor"/>
    </font>
    <font>
      <b/>
      <i/>
      <sz val="11"/>
      <name val="Calibri"/>
      <family val="2"/>
      <scheme val="minor"/>
    </font>
    <font>
      <sz val="11"/>
      <color theme="2" tint="-0.249977111117893"/>
      <name val="Calibri"/>
      <family val="2"/>
      <scheme val="minor"/>
    </font>
    <font>
      <i/>
      <sz val="11"/>
      <color theme="2" tint="-0.249977111117893"/>
      <name val="Calibri"/>
      <family val="2"/>
      <scheme val="minor"/>
    </font>
    <font>
      <b/>
      <sz val="11"/>
      <color theme="9"/>
      <name val="Calibri"/>
      <family val="2"/>
      <scheme val="minor"/>
    </font>
    <font>
      <b/>
      <u/>
      <sz val="11"/>
      <color theme="10"/>
      <name val="Calibri"/>
      <family val="2"/>
      <scheme val="minor"/>
    </font>
    <font>
      <sz val="11"/>
      <color theme="5"/>
      <name val="Calibri"/>
      <family val="2"/>
      <scheme val="minor"/>
    </font>
    <font>
      <sz val="8"/>
      <color rgb="FFFF0000"/>
      <name val="Calibri"/>
      <family val="2"/>
      <scheme val="minor"/>
    </font>
    <font>
      <b/>
      <i/>
      <sz val="11"/>
      <color theme="1"/>
      <name val="Calibri"/>
      <family val="2"/>
      <scheme val="minor"/>
    </font>
    <font>
      <sz val="9"/>
      <name val="Calibri"/>
      <family val="2"/>
      <scheme val="minor"/>
    </font>
    <font>
      <sz val="9"/>
      <color theme="0"/>
      <name val="Calibri"/>
      <family val="2"/>
      <scheme val="minor"/>
    </font>
    <font>
      <b/>
      <sz val="11"/>
      <color theme="0"/>
      <name val="Calibri"/>
      <family val="2"/>
      <scheme val="minor"/>
    </font>
    <font>
      <sz val="11"/>
      <color theme="1"/>
      <name val="Wingdings"/>
      <charset val="2"/>
    </font>
    <font>
      <sz val="7"/>
      <color theme="1"/>
      <name val="Times New Roman"/>
      <family val="1"/>
    </font>
    <font>
      <sz val="11"/>
      <color rgb="FF333333"/>
      <name val="Wingdings"/>
      <charset val="2"/>
    </font>
    <font>
      <sz val="7"/>
      <color rgb="FF333333"/>
      <name val="Times New Roman"/>
      <family val="1"/>
    </font>
    <font>
      <sz val="11"/>
      <color rgb="FF000000"/>
      <name val="Calibri"/>
      <family val="2"/>
      <scheme val="minor"/>
    </font>
    <font>
      <b/>
      <i/>
      <sz val="11"/>
      <color rgb="FF333333"/>
      <name val="Calibri"/>
      <family val="2"/>
      <scheme val="minor"/>
    </font>
    <font>
      <i/>
      <sz val="11"/>
      <color rgb="FF333333"/>
      <name val="Calibri"/>
      <family val="2"/>
      <scheme val="minor"/>
    </font>
    <font>
      <sz val="11"/>
      <color rgb="FF333333"/>
      <name val="Calibri"/>
      <family val="2"/>
      <scheme val="minor"/>
    </font>
  </fonts>
  <fills count="23">
    <fill>
      <patternFill patternType="none"/>
    </fill>
    <fill>
      <patternFill patternType="gray125"/>
    </fill>
    <fill>
      <patternFill patternType="solid">
        <fgColor theme="0"/>
        <bgColor indexed="64"/>
      </patternFill>
    </fill>
    <fill>
      <patternFill patternType="solid">
        <fgColor theme="1" tint="0.499984740745262"/>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rgb="FF5B9BD5"/>
        <bgColor indexed="64"/>
      </patternFill>
    </fill>
    <fill>
      <patternFill patternType="solid">
        <fgColor rgb="FFED7D31"/>
        <bgColor indexed="64"/>
      </patternFill>
    </fill>
    <fill>
      <patternFill patternType="solid">
        <fgColor rgb="FFF8CBAD"/>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rgb="FFF2F2F2"/>
        <bgColor indexed="64"/>
      </patternFill>
    </fill>
    <fill>
      <patternFill patternType="solid">
        <fgColor rgb="FFFF0000"/>
        <bgColor indexed="64"/>
      </patternFill>
    </fill>
    <fill>
      <patternFill patternType="solid">
        <fgColor theme="6" tint="-0.249977111117893"/>
        <bgColor indexed="64"/>
      </patternFill>
    </fill>
    <fill>
      <patternFill patternType="solid">
        <fgColor theme="7"/>
        <bgColor indexed="64"/>
      </patternFill>
    </fill>
    <fill>
      <patternFill patternType="solid">
        <fgColor theme="8" tint="0.79998168889431442"/>
        <bgColor indexed="64"/>
      </patternFill>
    </fill>
    <fill>
      <patternFill patternType="solid">
        <fgColor theme="8"/>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1"/>
        <bgColor indexed="64"/>
      </patternFill>
    </fill>
    <fill>
      <patternFill patternType="solid">
        <fgColor theme="2" tint="-9.9978637043366805E-2"/>
        <bgColor indexed="64"/>
      </patternFill>
    </fill>
    <fill>
      <patternFill patternType="solid">
        <fgColor theme="5"/>
        <bgColor indexed="64"/>
      </patternFill>
    </fill>
    <fill>
      <patternFill patternType="solid">
        <fgColor rgb="FFFFFF00"/>
        <bgColor indexed="64"/>
      </patternFill>
    </fill>
  </fills>
  <borders count="88">
    <border>
      <left/>
      <right/>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thin">
        <color indexed="64"/>
      </left>
      <right/>
      <top style="medium">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theme="1" tint="0.499984740745262"/>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indexed="64"/>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34998626667073579"/>
      </right>
      <top style="thin">
        <color theme="1" tint="0.34998626667073579"/>
      </top>
      <bottom/>
      <diagonal/>
    </border>
    <border>
      <left style="thin">
        <color theme="1" tint="0.34998626667073579"/>
      </left>
      <right style="thin">
        <color theme="1" tint="0.34998626667073579"/>
      </right>
      <top style="thin">
        <color theme="1" tint="0.34998626667073579"/>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right/>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thick">
        <color rgb="FFFFFFFF"/>
      </bottom>
      <diagonal/>
    </border>
    <border>
      <left style="medium">
        <color rgb="FFFFFFFF"/>
      </left>
      <right/>
      <top/>
      <bottom/>
      <diagonal/>
    </border>
    <border>
      <left/>
      <right style="medium">
        <color rgb="FFFFFFFF"/>
      </right>
      <top/>
      <bottom/>
      <diagonal/>
    </border>
    <border>
      <left style="medium">
        <color rgb="FFFFFFFF"/>
      </left>
      <right style="medium">
        <color rgb="FFFFFFFF"/>
      </right>
      <top style="medium">
        <color rgb="FFFFFFFF"/>
      </top>
      <bottom/>
      <diagonal/>
    </border>
    <border>
      <left style="medium">
        <color rgb="FFFFFFFF"/>
      </left>
      <right style="medium">
        <color rgb="FFFFFFFF"/>
      </right>
      <top style="thick">
        <color rgb="FFFFFFFF"/>
      </top>
      <bottom/>
      <diagonal/>
    </border>
    <border>
      <left style="medium">
        <color rgb="FFFFFFFF"/>
      </left>
      <right style="medium">
        <color rgb="FFFFFFFF"/>
      </right>
      <top style="thick">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bottom/>
      <diagonal/>
    </border>
    <border>
      <left style="medium">
        <color rgb="FFFFFFFF"/>
      </left>
      <right style="medium">
        <color rgb="FFFFFFFF"/>
      </right>
      <top/>
      <bottom style="thick">
        <color rgb="FFFFFFFF"/>
      </bottom>
      <diagonal/>
    </border>
    <border>
      <left style="medium">
        <color indexed="64"/>
      </left>
      <right style="thin">
        <color indexed="64"/>
      </right>
      <top/>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diagonal/>
    </border>
    <border>
      <left/>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diagonal/>
    </border>
    <border>
      <left/>
      <right style="thin">
        <color indexed="64"/>
      </right>
      <top style="medium">
        <color indexed="64"/>
      </top>
      <bottom/>
      <diagonal/>
    </border>
  </borders>
  <cellStyleXfs count="4">
    <xf numFmtId="0" fontId="0" fillId="0" borderId="0"/>
    <xf numFmtId="0" fontId="2" fillId="0" borderId="0"/>
    <xf numFmtId="9" fontId="7" fillId="0" borderId="0" applyFont="0" applyFill="0" applyBorder="0" applyAlignment="0" applyProtection="0"/>
    <xf numFmtId="0" fontId="11" fillId="0" borderId="0" applyNumberFormat="0" applyFill="0" applyBorder="0" applyAlignment="0" applyProtection="0"/>
  </cellStyleXfs>
  <cellXfs count="497">
    <xf numFmtId="0" fontId="0" fillId="0" borderId="0" xfId="0"/>
    <xf numFmtId="0" fontId="14" fillId="0" borderId="0" xfId="0" applyFont="1" applyAlignment="1">
      <alignment horizontal="center" vertical="center" wrapText="1" readingOrder="1"/>
    </xf>
    <xf numFmtId="0" fontId="0" fillId="0" borderId="39" xfId="0" applyBorder="1"/>
    <xf numFmtId="0" fontId="16" fillId="0" borderId="0" xfId="0" applyFont="1" applyAlignment="1">
      <alignment horizontal="center" vertical="center" wrapText="1" readingOrder="1"/>
    </xf>
    <xf numFmtId="0" fontId="15" fillId="0" borderId="0" xfId="0" applyFont="1" applyAlignment="1">
      <alignment horizontal="center" vertical="center" wrapText="1" readingOrder="1"/>
    </xf>
    <xf numFmtId="0" fontId="17" fillId="0" borderId="0" xfId="0" applyFont="1" applyAlignment="1">
      <alignment wrapText="1"/>
    </xf>
    <xf numFmtId="0" fontId="17" fillId="0" borderId="0" xfId="0" applyFont="1" applyAlignment="1">
      <alignment horizontal="center" wrapText="1"/>
    </xf>
    <xf numFmtId="0" fontId="18" fillId="5" borderId="42" xfId="1" applyFont="1" applyFill="1" applyBorder="1" applyAlignment="1">
      <alignment horizontal="center" vertical="center" wrapText="1"/>
    </xf>
    <xf numFmtId="0" fontId="18" fillId="5" borderId="44" xfId="1" applyFont="1" applyFill="1" applyBorder="1" applyAlignment="1">
      <alignment horizontal="center" vertical="center" wrapText="1"/>
    </xf>
    <xf numFmtId="9" fontId="18" fillId="5" borderId="46" xfId="1" applyNumberFormat="1" applyFont="1" applyFill="1" applyBorder="1" applyAlignment="1">
      <alignment horizontal="center" vertical="center" wrapText="1"/>
    </xf>
    <xf numFmtId="9" fontId="18" fillId="5" borderId="47" xfId="2" applyFont="1" applyFill="1" applyBorder="1" applyAlignment="1">
      <alignment horizontal="center" vertical="center" wrapText="1"/>
    </xf>
    <xf numFmtId="9" fontId="18" fillId="5" borderId="47" xfId="1" applyNumberFormat="1" applyFont="1" applyFill="1" applyBorder="1" applyAlignment="1">
      <alignment horizontal="center" vertical="center" wrapText="1"/>
    </xf>
    <xf numFmtId="0" fontId="17" fillId="0" borderId="40" xfId="0" applyFont="1" applyBorder="1" applyAlignment="1">
      <alignment horizontal="center" vertical="center" wrapText="1"/>
    </xf>
    <xf numFmtId="0" fontId="0" fillId="0" borderId="40" xfId="0" applyBorder="1" applyAlignment="1">
      <alignment horizontal="center" vertical="center" wrapText="1"/>
    </xf>
    <xf numFmtId="0" fontId="0" fillId="0" borderId="40" xfId="0" applyBorder="1"/>
    <xf numFmtId="9" fontId="1" fillId="0" borderId="40" xfId="0" applyNumberFormat="1" applyFont="1" applyBorder="1" applyAlignment="1">
      <alignment horizontal="center" vertical="center" wrapText="1"/>
    </xf>
    <xf numFmtId="0" fontId="19" fillId="0" borderId="40" xfId="0" applyFont="1" applyBorder="1" applyAlignment="1">
      <alignment horizontal="center" vertical="center"/>
    </xf>
    <xf numFmtId="9" fontId="24" fillId="8" borderId="51" xfId="0" applyNumberFormat="1" applyFont="1" applyFill="1" applyBorder="1" applyAlignment="1">
      <alignment horizontal="center" vertical="center" wrapText="1" readingOrder="1"/>
    </xf>
    <xf numFmtId="0" fontId="24" fillId="8" borderId="51" xfId="0" applyFont="1" applyFill="1" applyBorder="1" applyAlignment="1">
      <alignment horizontal="center" vertical="center" wrapText="1" readingOrder="1"/>
    </xf>
    <xf numFmtId="0" fontId="26" fillId="9" borderId="52" xfId="0" applyFont="1" applyFill="1" applyBorder="1" applyAlignment="1">
      <alignment horizontal="center" vertical="center" wrapText="1" readingOrder="1"/>
    </xf>
    <xf numFmtId="0" fontId="27" fillId="2" borderId="3" xfId="0" applyFont="1" applyFill="1" applyBorder="1" applyAlignment="1" applyProtection="1">
      <alignment horizontal="center" vertical="center" wrapText="1" readingOrder="1"/>
      <protection locked="0"/>
    </xf>
    <xf numFmtId="0" fontId="27" fillId="2" borderId="1" xfId="0" applyFont="1" applyFill="1" applyBorder="1" applyAlignment="1" applyProtection="1">
      <alignment horizontal="center" vertical="center" wrapText="1" readingOrder="1"/>
      <protection locked="0"/>
    </xf>
    <xf numFmtId="0" fontId="28" fillId="0" borderId="0" xfId="0" applyFont="1"/>
    <xf numFmtId="0" fontId="4" fillId="12" borderId="6" xfId="0" applyFont="1" applyFill="1" applyBorder="1" applyAlignment="1" applyProtection="1">
      <alignment horizontal="center" vertical="center" wrapText="1" readingOrder="1"/>
      <protection locked="0"/>
    </xf>
    <xf numFmtId="0" fontId="4" fillId="12" borderId="3" xfId="0" applyFont="1" applyFill="1" applyBorder="1" applyAlignment="1" applyProtection="1">
      <alignment horizontal="center" vertical="center" wrapText="1" readingOrder="1"/>
      <protection locked="0"/>
    </xf>
    <xf numFmtId="0" fontId="4" fillId="12" borderId="1" xfId="0" applyFont="1" applyFill="1" applyBorder="1" applyAlignment="1" applyProtection="1">
      <alignment horizontal="center" vertical="center" wrapText="1" readingOrder="1"/>
      <protection locked="0"/>
    </xf>
    <xf numFmtId="0" fontId="23" fillId="11" borderId="56" xfId="0" applyFont="1" applyFill="1" applyBorder="1" applyAlignment="1">
      <alignment horizontal="center" vertical="center" wrapText="1" readingOrder="1"/>
    </xf>
    <xf numFmtId="0" fontId="22" fillId="13" borderId="58" xfId="3" applyFont="1" applyFill="1" applyBorder="1" applyAlignment="1">
      <alignment horizontal="center" vertical="center" wrapText="1" readingOrder="1"/>
    </xf>
    <xf numFmtId="9" fontId="24" fillId="10" borderId="51" xfId="0" applyNumberFormat="1" applyFont="1" applyFill="1" applyBorder="1" applyAlignment="1">
      <alignment horizontal="center" vertical="center" wrapText="1" readingOrder="1"/>
    </xf>
    <xf numFmtId="0" fontId="24" fillId="10" borderId="51" xfId="0" applyFont="1" applyFill="1" applyBorder="1" applyAlignment="1">
      <alignment horizontal="center" vertical="center" wrapText="1" readingOrder="1"/>
    </xf>
    <xf numFmtId="9" fontId="24" fillId="10" borderId="52" xfId="0" applyNumberFormat="1" applyFont="1" applyFill="1" applyBorder="1" applyAlignment="1">
      <alignment horizontal="center" vertical="center" wrapText="1" readingOrder="1"/>
    </xf>
    <xf numFmtId="0" fontId="24" fillId="15" borderId="51" xfId="0" applyFont="1" applyFill="1" applyBorder="1" applyAlignment="1">
      <alignment horizontal="center" vertical="center" wrapText="1" readingOrder="1"/>
    </xf>
    <xf numFmtId="9" fontId="24" fillId="15" borderId="52" xfId="0" applyNumberFormat="1" applyFont="1" applyFill="1" applyBorder="1" applyAlignment="1">
      <alignment horizontal="center" vertical="center" wrapText="1" readingOrder="1"/>
    </xf>
    <xf numFmtId="0" fontId="24" fillId="15" borderId="52" xfId="0" applyFont="1" applyFill="1" applyBorder="1" applyAlignment="1">
      <alignment horizontal="center" vertical="center" wrapText="1" readingOrder="1"/>
    </xf>
    <xf numFmtId="0" fontId="24" fillId="11" borderId="56" xfId="0" applyFont="1" applyFill="1" applyBorder="1" applyAlignment="1">
      <alignment horizontal="center" vertical="center" wrapText="1" readingOrder="1"/>
    </xf>
    <xf numFmtId="0" fontId="24" fillId="17" borderId="51" xfId="0" applyFont="1" applyFill="1" applyBorder="1" applyAlignment="1">
      <alignment horizontal="center" vertical="center" wrapText="1" readingOrder="1"/>
    </xf>
    <xf numFmtId="9" fontId="24" fillId="17" borderId="52" xfId="0" applyNumberFormat="1" applyFont="1" applyFill="1" applyBorder="1" applyAlignment="1">
      <alignment horizontal="center" vertical="center" wrapText="1" readingOrder="1"/>
    </xf>
    <xf numFmtId="9" fontId="24" fillId="18" borderId="57" xfId="0" applyNumberFormat="1" applyFont="1" applyFill="1" applyBorder="1" applyAlignment="1">
      <alignment horizontal="center" vertical="center" wrapText="1" readingOrder="1"/>
    </xf>
    <xf numFmtId="0" fontId="24" fillId="18" borderId="57" xfId="0" applyFont="1" applyFill="1" applyBorder="1" applyAlignment="1">
      <alignment horizontal="center" vertical="center" wrapText="1" readingOrder="1"/>
    </xf>
    <xf numFmtId="9" fontId="24" fillId="18" borderId="58" xfId="0" applyNumberFormat="1" applyFont="1" applyFill="1" applyBorder="1" applyAlignment="1">
      <alignment horizontal="center" vertical="center" wrapText="1" readingOrder="1"/>
    </xf>
    <xf numFmtId="0" fontId="21" fillId="19" borderId="51" xfId="0" applyFont="1" applyFill="1" applyBorder="1" applyAlignment="1">
      <alignment horizontal="center" vertical="center" wrapText="1" readingOrder="1"/>
    </xf>
    <xf numFmtId="0" fontId="21" fillId="19" borderId="52" xfId="0" applyFont="1" applyFill="1" applyBorder="1" applyAlignment="1">
      <alignment horizontal="center" vertical="center" wrapText="1" readingOrder="1"/>
    </xf>
    <xf numFmtId="9" fontId="23" fillId="11" borderId="56" xfId="0" applyNumberFormat="1" applyFont="1" applyFill="1" applyBorder="1" applyAlignment="1">
      <alignment horizontal="center" vertical="center" wrapText="1" readingOrder="1"/>
    </xf>
    <xf numFmtId="0" fontId="0" fillId="2" borderId="0" xfId="0" applyFill="1"/>
    <xf numFmtId="0" fontId="4" fillId="2" borderId="0" xfId="0" applyFont="1" applyFill="1"/>
    <xf numFmtId="0" fontId="30" fillId="2" borderId="0" xfId="0" applyFont="1" applyFill="1"/>
    <xf numFmtId="0" fontId="31" fillId="2" borderId="0" xfId="0" applyFont="1" applyFill="1"/>
    <xf numFmtId="0" fontId="32" fillId="2" borderId="3" xfId="0" applyFont="1" applyFill="1" applyBorder="1" applyAlignment="1">
      <alignment horizontal="center" vertical="center" wrapText="1"/>
    </xf>
    <xf numFmtId="14" fontId="33" fillId="2" borderId="3" xfId="0" applyNumberFormat="1" applyFont="1" applyFill="1" applyBorder="1" applyAlignment="1">
      <alignment horizontal="center" vertical="center" wrapText="1"/>
    </xf>
    <xf numFmtId="0" fontId="33" fillId="2" borderId="3" xfId="0" applyFont="1" applyFill="1" applyBorder="1" applyAlignment="1">
      <alignment horizontal="center" vertical="center" wrapText="1"/>
    </xf>
    <xf numFmtId="0" fontId="0" fillId="2" borderId="3" xfId="0" applyFill="1" applyBorder="1" applyAlignment="1">
      <alignment wrapText="1"/>
    </xf>
    <xf numFmtId="14" fontId="0" fillId="2" borderId="3" xfId="0" applyNumberFormat="1" applyFill="1" applyBorder="1"/>
    <xf numFmtId="1" fontId="0" fillId="2" borderId="3" xfId="0" applyNumberFormat="1" applyFill="1" applyBorder="1"/>
    <xf numFmtId="164" fontId="0" fillId="2" borderId="3" xfId="2" applyNumberFormat="1" applyFont="1" applyFill="1" applyBorder="1" applyAlignment="1">
      <alignment horizontal="center"/>
    </xf>
    <xf numFmtId="2" fontId="0" fillId="2" borderId="3" xfId="0" applyNumberFormat="1" applyFill="1" applyBorder="1" applyAlignment="1">
      <alignment horizontal="center"/>
    </xf>
    <xf numFmtId="164" fontId="0" fillId="2" borderId="0" xfId="0" applyNumberFormat="1" applyFill="1" applyAlignment="1">
      <alignment horizontal="center"/>
    </xf>
    <xf numFmtId="9" fontId="0" fillId="2" borderId="0" xfId="2" applyFont="1" applyFill="1"/>
    <xf numFmtId="10" fontId="0" fillId="2" borderId="0" xfId="2" applyNumberFormat="1" applyFont="1" applyFill="1"/>
    <xf numFmtId="10" fontId="0" fillId="2" borderId="0" xfId="0" applyNumberFormat="1" applyFill="1"/>
    <xf numFmtId="164" fontId="3" fillId="2" borderId="3" xfId="2" applyNumberFormat="1" applyFont="1" applyFill="1" applyBorder="1" applyAlignment="1" applyProtection="1">
      <alignment horizontal="center" vertical="center" wrapText="1"/>
    </xf>
    <xf numFmtId="0" fontId="4" fillId="2" borderId="3" xfId="0" applyFont="1" applyFill="1" applyBorder="1" applyAlignment="1" applyProtection="1">
      <alignment horizontal="center" vertical="center" wrapText="1"/>
      <protection locked="0"/>
    </xf>
    <xf numFmtId="0" fontId="31" fillId="0" borderId="0" xfId="0" applyFont="1"/>
    <xf numFmtId="164" fontId="31" fillId="2" borderId="0" xfId="2" applyNumberFormat="1" applyFont="1" applyFill="1"/>
    <xf numFmtId="0" fontId="4" fillId="0" borderId="0" xfId="0" applyFont="1"/>
    <xf numFmtId="164" fontId="3" fillId="2" borderId="37" xfId="2" applyNumberFormat="1" applyFont="1" applyFill="1" applyBorder="1" applyAlignment="1" applyProtection="1">
      <alignment horizontal="center" vertical="center" wrapText="1"/>
    </xf>
    <xf numFmtId="164" fontId="3" fillId="2" borderId="15" xfId="2" applyNumberFormat="1" applyFont="1" applyFill="1" applyBorder="1" applyAlignment="1" applyProtection="1">
      <alignment horizontal="center" vertical="center" wrapText="1"/>
    </xf>
    <xf numFmtId="164" fontId="3" fillId="2" borderId="16" xfId="2" applyNumberFormat="1" applyFont="1" applyFill="1" applyBorder="1" applyAlignment="1" applyProtection="1">
      <alignment horizontal="center" vertical="center" wrapText="1"/>
    </xf>
    <xf numFmtId="164" fontId="3" fillId="2" borderId="17" xfId="2" applyNumberFormat="1" applyFont="1" applyFill="1" applyBorder="1" applyAlignment="1" applyProtection="1">
      <alignment horizontal="center" vertical="center" wrapText="1"/>
    </xf>
    <xf numFmtId="164" fontId="3" fillId="2" borderId="1" xfId="2" applyNumberFormat="1" applyFont="1" applyFill="1" applyBorder="1" applyAlignment="1" applyProtection="1">
      <alignment horizontal="center" vertical="center" wrapText="1"/>
    </xf>
    <xf numFmtId="164" fontId="3" fillId="2" borderId="18" xfId="2" applyNumberFormat="1" applyFont="1" applyFill="1" applyBorder="1" applyAlignment="1" applyProtection="1">
      <alignment horizontal="center" vertical="center" wrapText="1"/>
    </xf>
    <xf numFmtId="164" fontId="3" fillId="2" borderId="5" xfId="2" applyNumberFormat="1" applyFont="1" applyFill="1" applyBorder="1" applyAlignment="1" applyProtection="1">
      <alignment horizontal="center" vertical="center" wrapText="1"/>
    </xf>
    <xf numFmtId="164" fontId="3" fillId="2" borderId="22" xfId="2" applyNumberFormat="1" applyFont="1" applyFill="1" applyBorder="1" applyAlignment="1" applyProtection="1">
      <alignment horizontal="center" vertical="center" wrapText="1"/>
    </xf>
    <xf numFmtId="164" fontId="3" fillId="2" borderId="23" xfId="2" applyNumberFormat="1" applyFont="1" applyFill="1" applyBorder="1" applyAlignment="1" applyProtection="1">
      <alignment horizontal="center" vertical="center" wrapText="1"/>
    </xf>
    <xf numFmtId="164" fontId="3" fillId="2" borderId="25" xfId="2" applyNumberFormat="1" applyFont="1" applyFill="1" applyBorder="1" applyAlignment="1" applyProtection="1">
      <alignment horizontal="center" vertical="center" wrapText="1"/>
    </xf>
    <xf numFmtId="164" fontId="3" fillId="2" borderId="20" xfId="2" applyNumberFormat="1" applyFont="1" applyFill="1" applyBorder="1" applyAlignment="1" applyProtection="1">
      <alignment horizontal="center" vertical="center" wrapText="1"/>
    </xf>
    <xf numFmtId="164" fontId="3" fillId="2" borderId="6" xfId="2" applyNumberFormat="1" applyFont="1" applyFill="1" applyBorder="1" applyAlignment="1" applyProtection="1">
      <alignment horizontal="center" vertical="center" wrapText="1"/>
    </xf>
    <xf numFmtId="164" fontId="3" fillId="2" borderId="21" xfId="2" applyNumberFormat="1" applyFont="1" applyFill="1" applyBorder="1" applyAlignment="1" applyProtection="1">
      <alignment horizontal="center" vertical="center" wrapText="1"/>
    </xf>
    <xf numFmtId="164" fontId="3" fillId="2" borderId="13" xfId="2" applyNumberFormat="1" applyFont="1" applyFill="1" applyBorder="1" applyAlignment="1" applyProtection="1">
      <alignment horizontal="center" vertical="center" wrapText="1"/>
    </xf>
    <xf numFmtId="164" fontId="3" fillId="2" borderId="14" xfId="2" applyNumberFormat="1" applyFont="1" applyFill="1" applyBorder="1" applyAlignment="1" applyProtection="1">
      <alignment horizontal="center" vertical="center" wrapText="1"/>
    </xf>
    <xf numFmtId="164" fontId="3" fillId="2" borderId="7" xfId="2" applyNumberFormat="1" applyFont="1" applyFill="1" applyBorder="1" applyAlignment="1" applyProtection="1">
      <alignment horizontal="center" vertical="center" wrapText="1"/>
    </xf>
    <xf numFmtId="164" fontId="3" fillId="2" borderId="8" xfId="2" applyNumberFormat="1" applyFont="1" applyFill="1" applyBorder="1" applyAlignment="1" applyProtection="1">
      <alignment horizontal="center" vertical="center" wrapText="1"/>
    </xf>
    <xf numFmtId="164" fontId="3" fillId="2" borderId="9" xfId="2" applyNumberFormat="1" applyFont="1" applyFill="1" applyBorder="1" applyAlignment="1" applyProtection="1">
      <alignment horizontal="center" vertical="center" wrapText="1"/>
    </xf>
    <xf numFmtId="164" fontId="4" fillId="2" borderId="23" xfId="2" applyNumberFormat="1" applyFont="1" applyFill="1" applyBorder="1" applyAlignment="1" applyProtection="1">
      <alignment horizontal="center" vertical="center" wrapText="1" readingOrder="1"/>
    </xf>
    <xf numFmtId="164" fontId="4" fillId="2" borderId="3" xfId="2" applyNumberFormat="1" applyFont="1" applyFill="1" applyBorder="1" applyAlignment="1" applyProtection="1">
      <alignment horizontal="center" vertical="center" wrapText="1" readingOrder="1"/>
    </xf>
    <xf numFmtId="164" fontId="4" fillId="2" borderId="5" xfId="2" applyNumberFormat="1" applyFont="1" applyFill="1" applyBorder="1" applyAlignment="1" applyProtection="1">
      <alignment horizontal="center" vertical="center" wrapText="1" readingOrder="1"/>
    </xf>
    <xf numFmtId="164" fontId="27" fillId="2" borderId="3" xfId="2" applyNumberFormat="1" applyFont="1" applyFill="1" applyBorder="1" applyAlignment="1" applyProtection="1">
      <alignment horizontal="center" vertical="center" wrapText="1" readingOrder="1"/>
    </xf>
    <xf numFmtId="164" fontId="4" fillId="2" borderId="1" xfId="2" applyNumberFormat="1" applyFont="1" applyFill="1" applyBorder="1" applyAlignment="1" applyProtection="1">
      <alignment horizontal="center" vertical="center" wrapText="1" readingOrder="1"/>
    </xf>
    <xf numFmtId="164" fontId="4" fillId="2" borderId="6" xfId="2" applyNumberFormat="1" applyFont="1" applyFill="1" applyBorder="1" applyAlignment="1" applyProtection="1">
      <alignment horizontal="center" vertical="center" wrapText="1" readingOrder="1"/>
    </xf>
    <xf numFmtId="0" fontId="4" fillId="2" borderId="6" xfId="0" applyFont="1" applyFill="1" applyBorder="1" applyAlignment="1" applyProtection="1">
      <alignment horizontal="center" vertical="center" wrapText="1"/>
      <protection locked="0"/>
    </xf>
    <xf numFmtId="0" fontId="4" fillId="2" borderId="23" xfId="0"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protection locked="0"/>
    </xf>
    <xf numFmtId="0" fontId="4" fillId="2" borderId="5" xfId="0" applyFont="1" applyFill="1" applyBorder="1" applyAlignment="1" applyProtection="1">
      <alignment horizontal="center" vertical="center" wrapText="1"/>
      <protection locked="0"/>
    </xf>
    <xf numFmtId="164" fontId="4" fillId="2" borderId="37" xfId="2" applyNumberFormat="1" applyFont="1" applyFill="1" applyBorder="1" applyAlignment="1" applyProtection="1">
      <alignment horizontal="center" vertical="center" wrapText="1" readingOrder="1"/>
    </xf>
    <xf numFmtId="0" fontId="4" fillId="2" borderId="37" xfId="0" applyFont="1" applyFill="1" applyBorder="1" applyAlignment="1" applyProtection="1">
      <alignment horizontal="center" vertical="center" wrapText="1"/>
      <protection locked="0"/>
    </xf>
    <xf numFmtId="164" fontId="4" fillId="2" borderId="8" xfId="2" applyNumberFormat="1" applyFont="1" applyFill="1" applyBorder="1" applyAlignment="1" applyProtection="1">
      <alignment horizontal="center" vertical="center" wrapText="1" readingOrder="1"/>
    </xf>
    <xf numFmtId="0" fontId="4" fillId="2" borderId="8" xfId="0" applyFont="1" applyFill="1" applyBorder="1" applyAlignment="1" applyProtection="1">
      <alignment horizontal="center" vertical="center" wrapText="1"/>
      <protection locked="0"/>
    </xf>
    <xf numFmtId="0" fontId="0" fillId="2" borderId="0" xfId="0" applyFill="1" applyAlignment="1">
      <alignment textRotation="90" wrapText="1"/>
    </xf>
    <xf numFmtId="0" fontId="8" fillId="2" borderId="76" xfId="0" applyFont="1" applyFill="1" applyBorder="1" applyAlignment="1">
      <alignment vertical="center" wrapText="1" readingOrder="1"/>
    </xf>
    <xf numFmtId="0" fontId="35" fillId="2" borderId="7" xfId="0" applyFont="1" applyFill="1" applyBorder="1" applyAlignment="1">
      <alignment horizontal="center" vertical="center" wrapText="1" readingOrder="1"/>
    </xf>
    <xf numFmtId="0" fontId="35" fillId="2" borderId="8" xfId="0" applyFont="1" applyFill="1" applyBorder="1" applyAlignment="1">
      <alignment horizontal="center" vertical="center" wrapText="1" readingOrder="1"/>
    </xf>
    <xf numFmtId="0" fontId="35" fillId="2" borderId="9" xfId="0" applyFont="1" applyFill="1" applyBorder="1" applyAlignment="1">
      <alignment horizontal="center" vertical="center" wrapText="1" readingOrder="1"/>
    </xf>
    <xf numFmtId="0" fontId="35" fillId="2" borderId="77" xfId="0" applyFont="1" applyFill="1" applyBorder="1" applyAlignment="1">
      <alignment horizontal="center" vertical="center" wrapText="1" readingOrder="1"/>
    </xf>
    <xf numFmtId="0" fontId="4" fillId="0" borderId="65" xfId="0" applyFont="1" applyBorder="1" applyAlignment="1">
      <alignment horizontal="left" vertical="center" wrapText="1" readingOrder="1"/>
    </xf>
    <xf numFmtId="0" fontId="4" fillId="0" borderId="67" xfId="0" applyFont="1" applyBorder="1" applyAlignment="1">
      <alignment horizontal="left" vertical="center" wrapText="1" readingOrder="1"/>
    </xf>
    <xf numFmtId="0" fontId="4" fillId="0" borderId="82" xfId="0" applyFont="1" applyBorder="1" applyAlignment="1">
      <alignment horizontal="left" vertical="center" wrapText="1" readingOrder="1"/>
    </xf>
    <xf numFmtId="0" fontId="3" fillId="0" borderId="68" xfId="0" applyFont="1" applyBorder="1" applyAlignment="1">
      <alignment horizontal="center" vertical="center" wrapText="1"/>
    </xf>
    <xf numFmtId="0" fontId="4" fillId="0" borderId="83" xfId="0" applyFont="1" applyBorder="1" applyAlignment="1">
      <alignment horizontal="left" vertical="center" wrapText="1"/>
    </xf>
    <xf numFmtId="0" fontId="34" fillId="0" borderId="84" xfId="0" applyFont="1" applyBorder="1" applyAlignment="1">
      <alignment horizontal="left" vertical="center" wrapText="1" readingOrder="1"/>
    </xf>
    <xf numFmtId="0" fontId="4" fillId="0" borderId="70" xfId="0" applyFont="1" applyBorder="1" applyAlignment="1">
      <alignment horizontal="left" vertical="center" wrapText="1" readingOrder="1"/>
    </xf>
    <xf numFmtId="0" fontId="34" fillId="0" borderId="65" xfId="0" applyFont="1" applyBorder="1" applyAlignment="1">
      <alignment horizontal="left" vertical="center" wrapText="1" readingOrder="1"/>
    </xf>
    <xf numFmtId="0" fontId="34" fillId="0" borderId="67" xfId="0" applyFont="1" applyBorder="1" applyAlignment="1">
      <alignment horizontal="left" vertical="center" wrapText="1" readingOrder="1"/>
    </xf>
    <xf numFmtId="0" fontId="34" fillId="0" borderId="82" xfId="0" applyFont="1" applyBorder="1" applyAlignment="1">
      <alignment horizontal="left" vertical="center" wrapText="1" readingOrder="1"/>
    </xf>
    <xf numFmtId="164" fontId="0" fillId="0" borderId="0" xfId="0" applyNumberFormat="1"/>
    <xf numFmtId="0" fontId="35" fillId="2" borderId="68" xfId="0" applyFont="1" applyFill="1" applyBorder="1" applyAlignment="1">
      <alignment horizontal="center" vertical="center" wrapText="1" readingOrder="1"/>
    </xf>
    <xf numFmtId="0" fontId="35" fillId="2" borderId="78" xfId="0" applyFont="1" applyFill="1" applyBorder="1" applyAlignment="1">
      <alignment horizontal="center" vertical="center" wrapText="1" readingOrder="1"/>
    </xf>
    <xf numFmtId="164" fontId="8" fillId="4" borderId="12" xfId="2" applyNumberFormat="1" applyFont="1" applyFill="1" applyBorder="1" applyAlignment="1" applyProtection="1">
      <alignment horizontal="center" vertical="center" textRotation="90" wrapText="1"/>
    </xf>
    <xf numFmtId="164" fontId="8" fillId="4" borderId="35" xfId="2" applyNumberFormat="1" applyFont="1" applyFill="1" applyBorder="1" applyAlignment="1" applyProtection="1">
      <alignment horizontal="center" vertical="center" textRotation="90" wrapText="1"/>
    </xf>
    <xf numFmtId="164" fontId="39" fillId="2" borderId="3" xfId="2" applyNumberFormat="1" applyFont="1" applyFill="1" applyBorder="1" applyAlignment="1" applyProtection="1">
      <alignment horizontal="center" vertical="center" wrapText="1"/>
    </xf>
    <xf numFmtId="0" fontId="29" fillId="0" borderId="0" xfId="0" applyFont="1"/>
    <xf numFmtId="164" fontId="39" fillId="2" borderId="1" xfId="2" applyNumberFormat="1" applyFont="1" applyFill="1" applyBorder="1" applyAlignment="1" applyProtection="1">
      <alignment horizontal="center" vertical="center" wrapText="1"/>
    </xf>
    <xf numFmtId="0" fontId="41" fillId="2" borderId="0" xfId="0" applyFont="1" applyFill="1"/>
    <xf numFmtId="10" fontId="4" fillId="2" borderId="0" xfId="0" applyNumberFormat="1" applyFont="1" applyFill="1"/>
    <xf numFmtId="1" fontId="4" fillId="2" borderId="0" xfId="0" applyNumberFormat="1" applyFont="1" applyFill="1"/>
    <xf numFmtId="164" fontId="4" fillId="2" borderId="0" xfId="2" applyNumberFormat="1" applyFont="1" applyFill="1"/>
    <xf numFmtId="164" fontId="3" fillId="2" borderId="61" xfId="2" applyNumberFormat="1" applyFont="1" applyFill="1" applyBorder="1" applyAlignment="1" applyProtection="1">
      <alignment horizontal="center" vertical="center" wrapText="1"/>
    </xf>
    <xf numFmtId="0" fontId="4" fillId="22" borderId="0" xfId="0" applyFont="1" applyFill="1"/>
    <xf numFmtId="0" fontId="11" fillId="2" borderId="23" xfId="3" applyFill="1" applyBorder="1" applyAlignment="1" applyProtection="1">
      <alignment horizontal="center" vertical="center" wrapText="1"/>
    </xf>
    <xf numFmtId="164" fontId="3" fillId="2" borderId="23" xfId="2" applyNumberFormat="1" applyFont="1" applyFill="1" applyBorder="1" applyAlignment="1" applyProtection="1">
      <alignment horizontal="center" vertical="center" wrapText="1"/>
      <protection locked="0"/>
    </xf>
    <xf numFmtId="164" fontId="3" fillId="2" borderId="6" xfId="2" applyNumberFormat="1" applyFont="1" applyFill="1" applyBorder="1" applyAlignment="1" applyProtection="1">
      <alignment horizontal="center" vertical="center" wrapText="1"/>
      <protection locked="0"/>
    </xf>
    <xf numFmtId="164" fontId="3" fillId="2" borderId="8" xfId="2" applyNumberFormat="1" applyFont="1" applyFill="1" applyBorder="1" applyAlignment="1" applyProtection="1">
      <alignment horizontal="center" vertical="center" wrapText="1"/>
      <protection locked="0"/>
    </xf>
    <xf numFmtId="164" fontId="3" fillId="2" borderId="5" xfId="2" applyNumberFormat="1" applyFont="1" applyFill="1" applyBorder="1" applyAlignment="1" applyProtection="1">
      <alignment horizontal="center" vertical="center" wrapText="1"/>
      <protection locked="0"/>
    </xf>
    <xf numFmtId="164" fontId="3" fillId="2" borderId="1" xfId="2" applyNumberFormat="1" applyFont="1" applyFill="1" applyBorder="1" applyAlignment="1" applyProtection="1">
      <alignment horizontal="center" vertical="center" wrapText="1"/>
      <protection locked="0"/>
    </xf>
    <xf numFmtId="164" fontId="3" fillId="2" borderId="3" xfId="2" applyNumberFormat="1" applyFont="1" applyFill="1" applyBorder="1" applyAlignment="1" applyProtection="1">
      <alignment horizontal="center" vertical="center" wrapText="1"/>
      <protection locked="0"/>
    </xf>
    <xf numFmtId="164" fontId="3" fillId="2" borderId="37" xfId="2" applyNumberFormat="1" applyFont="1" applyFill="1" applyBorder="1" applyAlignment="1" applyProtection="1">
      <alignment horizontal="center" vertical="center" wrapText="1"/>
      <protection locked="0"/>
    </xf>
    <xf numFmtId="10" fontId="4" fillId="22" borderId="0" xfId="0" applyNumberFormat="1" applyFont="1" applyFill="1"/>
    <xf numFmtId="9" fontId="4" fillId="22" borderId="0" xfId="0" applyNumberFormat="1" applyFont="1" applyFill="1"/>
    <xf numFmtId="0" fontId="44" fillId="0" borderId="0" xfId="0" applyFont="1"/>
    <xf numFmtId="0" fontId="45" fillId="0" borderId="0" xfId="0" applyFont="1"/>
    <xf numFmtId="164" fontId="45" fillId="2" borderId="0" xfId="2" applyNumberFormat="1" applyFont="1" applyFill="1"/>
    <xf numFmtId="164" fontId="0" fillId="0" borderId="0" xfId="2" applyNumberFormat="1" applyFont="1"/>
    <xf numFmtId="164" fontId="3" fillId="2" borderId="77" xfId="2" applyNumberFormat="1" applyFont="1" applyFill="1" applyBorder="1" applyAlignment="1" applyProtection="1">
      <alignment horizontal="center" vertical="center" wrapText="1"/>
    </xf>
    <xf numFmtId="164" fontId="3" fillId="2" borderId="85" xfId="2" applyNumberFormat="1" applyFont="1" applyFill="1" applyBorder="1" applyAlignment="1" applyProtection="1">
      <alignment horizontal="center" vertical="center" wrapText="1"/>
    </xf>
    <xf numFmtId="164" fontId="3" fillId="2" borderId="66" xfId="2" applyNumberFormat="1" applyFont="1" applyFill="1" applyBorder="1" applyAlignment="1" applyProtection="1">
      <alignment horizontal="center" vertical="center" wrapText="1"/>
    </xf>
    <xf numFmtId="164" fontId="3" fillId="2" borderId="69" xfId="2" applyNumberFormat="1" applyFont="1" applyFill="1" applyBorder="1" applyAlignment="1" applyProtection="1">
      <alignment horizontal="center" vertical="center" wrapText="1"/>
    </xf>
    <xf numFmtId="0" fontId="0" fillId="21" borderId="76" xfId="0" applyFill="1" applyBorder="1"/>
    <xf numFmtId="164" fontId="46" fillId="0" borderId="0" xfId="2" applyNumberFormat="1" applyFont="1" applyFill="1" applyBorder="1" applyAlignment="1">
      <alignment horizontal="center"/>
    </xf>
    <xf numFmtId="0" fontId="46" fillId="0" borderId="0" xfId="0" applyFont="1" applyAlignment="1">
      <alignment horizontal="center"/>
    </xf>
    <xf numFmtId="9" fontId="31" fillId="0" borderId="0" xfId="2" applyFont="1" applyFill="1" applyBorder="1" applyAlignment="1">
      <alignment horizontal="center"/>
    </xf>
    <xf numFmtId="9" fontId="31" fillId="0" borderId="0" xfId="2" applyFont="1" applyFill="1" applyBorder="1"/>
    <xf numFmtId="164" fontId="4" fillId="2" borderId="0" xfId="0" applyNumberFormat="1" applyFont="1" applyFill="1"/>
    <xf numFmtId="0" fontId="0" fillId="2" borderId="0" xfId="0" applyFill="1" applyAlignment="1">
      <alignment textRotation="90"/>
    </xf>
    <xf numFmtId="0" fontId="10" fillId="3" borderId="6" xfId="0" applyFont="1" applyFill="1" applyBorder="1" applyAlignment="1">
      <alignment horizontal="center" vertical="center" textRotation="90" wrapText="1" readingOrder="1"/>
    </xf>
    <xf numFmtId="0" fontId="10" fillId="3" borderId="21" xfId="0" applyFont="1" applyFill="1" applyBorder="1" applyAlignment="1">
      <alignment horizontal="center" vertical="center" textRotation="90" wrapText="1" readingOrder="1"/>
    </xf>
    <xf numFmtId="2" fontId="8" fillId="4" borderId="87" xfId="1" applyNumberFormat="1" applyFont="1" applyFill="1" applyBorder="1" applyAlignment="1">
      <alignment horizontal="center" vertical="center" textRotation="90" wrapText="1"/>
    </xf>
    <xf numFmtId="2" fontId="8" fillId="4" borderId="12" xfId="1" applyNumberFormat="1" applyFont="1" applyFill="1" applyBorder="1" applyAlignment="1">
      <alignment horizontal="center" vertical="center" textRotation="90" wrapText="1"/>
    </xf>
    <xf numFmtId="0" fontId="3" fillId="21" borderId="20" xfId="0" applyFont="1" applyFill="1" applyBorder="1" applyAlignment="1">
      <alignment horizontal="center" vertical="center" textRotation="90" wrapText="1" readingOrder="1"/>
    </xf>
    <xf numFmtId="0" fontId="3" fillId="21" borderId="6" xfId="0" applyFont="1" applyFill="1" applyBorder="1" applyAlignment="1">
      <alignment horizontal="center" vertical="center" textRotation="90" wrapText="1" readingOrder="1"/>
    </xf>
    <xf numFmtId="0" fontId="3" fillId="21" borderId="6" xfId="0" applyFont="1" applyFill="1" applyBorder="1" applyAlignment="1">
      <alignment horizontal="center" vertical="center" wrapText="1" readingOrder="1"/>
    </xf>
    <xf numFmtId="0" fontId="3" fillId="21" borderId="21" xfId="0" applyFont="1" applyFill="1" applyBorder="1" applyAlignment="1">
      <alignment horizontal="center" vertical="center" wrapText="1" readingOrder="1"/>
    </xf>
    <xf numFmtId="2" fontId="1" fillId="10" borderId="72" xfId="1" applyNumberFormat="1" applyFont="1" applyFill="1" applyBorder="1" applyAlignment="1">
      <alignment horizontal="center" vertical="center" textRotation="90" wrapText="1"/>
    </xf>
    <xf numFmtId="2" fontId="1" fillId="10" borderId="6" xfId="1" applyNumberFormat="1" applyFont="1" applyFill="1" applyBorder="1" applyAlignment="1">
      <alignment horizontal="center" vertical="center" textRotation="90" wrapText="1"/>
    </xf>
    <xf numFmtId="2" fontId="1" fillId="10" borderId="6" xfId="1" applyNumberFormat="1" applyFont="1" applyFill="1" applyBorder="1" applyAlignment="1">
      <alignment horizontal="center" vertical="center" wrapText="1"/>
    </xf>
    <xf numFmtId="2" fontId="43" fillId="10" borderId="6" xfId="1" applyNumberFormat="1" applyFont="1" applyFill="1" applyBorder="1" applyAlignment="1">
      <alignment horizontal="center" vertical="center" textRotation="90" wrapText="1"/>
    </xf>
    <xf numFmtId="0" fontId="4" fillId="0" borderId="85" xfId="0" applyFont="1" applyBorder="1" applyAlignment="1">
      <alignment horizontal="center" vertical="center" wrapText="1" readingOrder="1"/>
    </xf>
    <xf numFmtId="0" fontId="4" fillId="0" borderId="24" xfId="0" applyFont="1" applyBorder="1" applyAlignment="1">
      <alignment horizontal="center" vertical="center" wrapText="1" readingOrder="1"/>
    </xf>
    <xf numFmtId="0" fontId="3" fillId="0" borderId="22" xfId="0" applyFont="1" applyBorder="1" applyAlignment="1">
      <alignment horizontal="center" vertical="center" wrapText="1" readingOrder="1"/>
    </xf>
    <xf numFmtId="0" fontId="3" fillId="2" borderId="23" xfId="0" applyFont="1" applyFill="1" applyBorder="1" applyAlignment="1">
      <alignment horizontal="center" vertical="center" wrapText="1" readingOrder="1"/>
    </xf>
    <xf numFmtId="0" fontId="3" fillId="2" borderId="25" xfId="0" applyFont="1" applyFill="1" applyBorder="1" applyAlignment="1">
      <alignment horizontal="center" vertical="center" wrapText="1" readingOrder="1"/>
    </xf>
    <xf numFmtId="2" fontId="4" fillId="2" borderId="85" xfId="0" applyNumberFormat="1" applyFont="1" applyFill="1" applyBorder="1" applyAlignment="1">
      <alignment horizontal="center" vertical="center" wrapText="1" readingOrder="1"/>
    </xf>
    <xf numFmtId="2" fontId="4" fillId="2" borderId="23" xfId="0" applyNumberFormat="1" applyFont="1" applyFill="1" applyBorder="1" applyAlignment="1">
      <alignment horizontal="center" vertical="center" wrapText="1" readingOrder="1"/>
    </xf>
    <xf numFmtId="0" fontId="0" fillId="0" borderId="24" xfId="0" applyBorder="1" applyAlignment="1">
      <alignment horizontal="left" vertical="top" wrapText="1"/>
    </xf>
    <xf numFmtId="0" fontId="4" fillId="2" borderId="23"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1" fillId="2" borderId="85" xfId="0" applyFont="1" applyFill="1" applyBorder="1" applyAlignment="1">
      <alignment horizontal="center" vertical="center"/>
    </xf>
    <xf numFmtId="0" fontId="1" fillId="2" borderId="23" xfId="0" applyFont="1" applyFill="1" applyBorder="1" applyAlignment="1">
      <alignment horizontal="center" vertical="center"/>
    </xf>
    <xf numFmtId="0" fontId="29" fillId="2" borderId="23" xfId="0" applyFont="1" applyFill="1" applyBorder="1" applyAlignment="1">
      <alignment horizontal="center" vertical="center" wrapText="1"/>
    </xf>
    <xf numFmtId="0" fontId="0" fillId="2" borderId="23" xfId="0" applyFill="1" applyBorder="1"/>
    <xf numFmtId="0" fontId="0" fillId="2" borderId="25" xfId="0" applyFill="1" applyBorder="1"/>
    <xf numFmtId="0" fontId="4" fillId="0" borderId="72" xfId="0" applyFont="1" applyBorder="1" applyAlignment="1">
      <alignment horizontal="center" vertical="center" wrapText="1" readingOrder="1"/>
    </xf>
    <xf numFmtId="0" fontId="4" fillId="0" borderId="19" xfId="0" applyFont="1" applyBorder="1" applyAlignment="1">
      <alignment horizontal="center" vertical="center" wrapText="1" readingOrder="1"/>
    </xf>
    <xf numFmtId="0" fontId="3" fillId="0" borderId="20" xfId="0" applyFont="1" applyBorder="1" applyAlignment="1">
      <alignment horizontal="center" vertical="center" wrapText="1" readingOrder="1"/>
    </xf>
    <xf numFmtId="0" fontId="3" fillId="2" borderId="6" xfId="0" applyFont="1" applyFill="1" applyBorder="1" applyAlignment="1">
      <alignment horizontal="center" vertical="center" wrapText="1" readingOrder="1"/>
    </xf>
    <xf numFmtId="0" fontId="3" fillId="2" borderId="21" xfId="0" applyFont="1" applyFill="1" applyBorder="1" applyAlignment="1">
      <alignment horizontal="center" vertical="center" wrapText="1" readingOrder="1"/>
    </xf>
    <xf numFmtId="2" fontId="4" fillId="2" borderId="72" xfId="0" applyNumberFormat="1" applyFont="1" applyFill="1" applyBorder="1" applyAlignment="1">
      <alignment horizontal="center" vertical="center" wrapText="1" readingOrder="1"/>
    </xf>
    <xf numFmtId="2" fontId="4" fillId="2" borderId="6" xfId="0" applyNumberFormat="1" applyFont="1" applyFill="1" applyBorder="1" applyAlignment="1">
      <alignment horizontal="center" vertical="center" wrapText="1" readingOrder="1"/>
    </xf>
    <xf numFmtId="0" fontId="0" fillId="0" borderId="19" xfId="0" applyBorder="1" applyAlignment="1">
      <alignment horizontal="left" vertical="top" wrapText="1"/>
    </xf>
    <xf numFmtId="0" fontId="4" fillId="2" borderId="6"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1" fillId="2" borderId="72" xfId="0" applyFont="1" applyFill="1" applyBorder="1" applyAlignment="1">
      <alignment horizontal="center" vertical="center"/>
    </xf>
    <xf numFmtId="0" fontId="1" fillId="2" borderId="6" xfId="0" applyFont="1" applyFill="1" applyBorder="1" applyAlignment="1">
      <alignment horizontal="center" vertical="center"/>
    </xf>
    <xf numFmtId="0" fontId="29" fillId="2" borderId="6" xfId="0" applyFont="1" applyFill="1" applyBorder="1" applyAlignment="1">
      <alignment horizontal="center" vertical="center" wrapText="1"/>
    </xf>
    <xf numFmtId="0" fontId="0" fillId="2" borderId="6" xfId="0" applyFill="1" applyBorder="1"/>
    <xf numFmtId="0" fontId="0" fillId="2" borderId="21" xfId="0" applyFill="1" applyBorder="1"/>
    <xf numFmtId="0" fontId="3" fillId="0" borderId="68" xfId="0" applyFont="1" applyBorder="1" applyAlignment="1">
      <alignment horizontal="center" vertical="center" wrapText="1" readingOrder="1"/>
    </xf>
    <xf numFmtId="0" fontId="4" fillId="0" borderId="77" xfId="0" applyFont="1" applyBorder="1" applyAlignment="1">
      <alignment horizontal="center" vertical="center" wrapText="1" readingOrder="1"/>
    </xf>
    <xf numFmtId="0" fontId="4" fillId="0" borderId="78" xfId="0" applyFont="1" applyBorder="1" applyAlignment="1">
      <alignment horizontal="center" vertical="center" wrapText="1" readingOrder="1"/>
    </xf>
    <xf numFmtId="0" fontId="3" fillId="0" borderId="7" xfId="0" applyFont="1" applyBorder="1" applyAlignment="1">
      <alignment horizontal="center" vertical="center" wrapText="1" readingOrder="1"/>
    </xf>
    <xf numFmtId="0" fontId="3" fillId="2" borderId="8" xfId="0" applyFont="1" applyFill="1" applyBorder="1" applyAlignment="1">
      <alignment horizontal="center" vertical="center" wrapText="1" readingOrder="1"/>
    </xf>
    <xf numFmtId="0" fontId="3" fillId="2" borderId="9" xfId="0" applyFont="1" applyFill="1" applyBorder="1" applyAlignment="1">
      <alignment horizontal="center" vertical="center" wrapText="1" readingOrder="1"/>
    </xf>
    <xf numFmtId="2" fontId="4" fillId="2" borderId="77" xfId="0" applyNumberFormat="1" applyFont="1" applyFill="1" applyBorder="1" applyAlignment="1">
      <alignment horizontal="center" vertical="center" wrapText="1" readingOrder="1"/>
    </xf>
    <xf numFmtId="2" fontId="4" fillId="2" borderId="8" xfId="0" applyNumberFormat="1" applyFont="1" applyFill="1" applyBorder="1" applyAlignment="1">
      <alignment horizontal="center" vertical="center" wrapText="1" readingOrder="1"/>
    </xf>
    <xf numFmtId="0" fontId="0" fillId="0" borderId="78" xfId="0" applyBorder="1" applyAlignment="1">
      <alignment horizontal="left" vertical="top" wrapText="1"/>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1" fillId="2" borderId="77" xfId="0" applyFont="1" applyFill="1" applyBorder="1" applyAlignment="1">
      <alignment horizontal="center" vertical="center"/>
    </xf>
    <xf numFmtId="0" fontId="1" fillId="2" borderId="8" xfId="0" applyFont="1" applyFill="1" applyBorder="1" applyAlignment="1">
      <alignment horizontal="center" vertical="center"/>
    </xf>
    <xf numFmtId="0" fontId="29" fillId="2" borderId="8" xfId="0" applyFont="1" applyFill="1" applyBorder="1" applyAlignment="1">
      <alignment horizontal="center" vertical="center" wrapText="1"/>
    </xf>
    <xf numFmtId="0" fontId="0" fillId="2" borderId="8" xfId="0" applyFill="1" applyBorder="1"/>
    <xf numFmtId="0" fontId="0" fillId="2" borderId="9" xfId="0" applyFill="1" applyBorder="1"/>
    <xf numFmtId="0" fontId="4" fillId="0" borderId="73" xfId="0" applyFont="1" applyBorder="1" applyAlignment="1">
      <alignment horizontal="center" vertical="center" wrapText="1" readingOrder="1"/>
    </xf>
    <xf numFmtId="0" fontId="4" fillId="0" borderId="10" xfId="0" applyFont="1" applyBorder="1" applyAlignment="1">
      <alignment horizontal="center" vertical="center" wrapText="1" readingOrder="1"/>
    </xf>
    <xf numFmtId="0" fontId="3" fillId="0" borderId="13" xfId="0" applyFont="1" applyBorder="1" applyAlignment="1">
      <alignment horizontal="center" vertical="center" wrapText="1" readingOrder="1"/>
    </xf>
    <xf numFmtId="0" fontId="3" fillId="2" borderId="5" xfId="0" applyFont="1" applyFill="1" applyBorder="1" applyAlignment="1">
      <alignment horizontal="center" vertical="center" wrapText="1" readingOrder="1"/>
    </xf>
    <xf numFmtId="0" fontId="3" fillId="2" borderId="14" xfId="0" applyFont="1" applyFill="1" applyBorder="1" applyAlignment="1">
      <alignment horizontal="center" vertical="center" wrapText="1" readingOrder="1"/>
    </xf>
    <xf numFmtId="2" fontId="4" fillId="2" borderId="73" xfId="0" applyNumberFormat="1" applyFont="1" applyFill="1" applyBorder="1" applyAlignment="1">
      <alignment horizontal="center" vertical="center" wrapText="1" readingOrder="1"/>
    </xf>
    <xf numFmtId="2" fontId="4" fillId="2" borderId="5" xfId="0" applyNumberFormat="1" applyFont="1" applyFill="1" applyBorder="1" applyAlignment="1">
      <alignment horizontal="center" vertical="center" wrapText="1" readingOrder="1"/>
    </xf>
    <xf numFmtId="0" fontId="0" fillId="0" borderId="10" xfId="0" applyBorder="1" applyAlignment="1">
      <alignment horizontal="left" vertical="top" wrapText="1"/>
    </xf>
    <xf numFmtId="0" fontId="4" fillId="2" borderId="5"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1" fillId="2" borderId="73" xfId="0" applyFont="1" applyFill="1" applyBorder="1" applyAlignment="1">
      <alignment horizontal="center" vertical="center"/>
    </xf>
    <xf numFmtId="0" fontId="1" fillId="2" borderId="5" xfId="0" applyFont="1" applyFill="1" applyBorder="1" applyAlignment="1">
      <alignment horizontal="center" vertical="center"/>
    </xf>
    <xf numFmtId="0" fontId="29" fillId="2" borderId="5" xfId="0" applyFont="1" applyFill="1" applyBorder="1" applyAlignment="1">
      <alignment horizontal="center" vertical="center" wrapText="1"/>
    </xf>
    <xf numFmtId="0" fontId="0" fillId="2" borderId="5" xfId="0" applyFill="1" applyBorder="1"/>
    <xf numFmtId="0" fontId="0" fillId="2" borderId="14" xfId="0" applyFill="1" applyBorder="1"/>
    <xf numFmtId="2" fontId="27" fillId="2" borderId="85" xfId="0" applyNumberFormat="1" applyFont="1" applyFill="1" applyBorder="1" applyAlignment="1">
      <alignment horizontal="center" vertical="center" wrapText="1" readingOrder="1"/>
    </xf>
    <xf numFmtId="2" fontId="27" fillId="2" borderId="23" xfId="0" applyNumberFormat="1" applyFont="1" applyFill="1" applyBorder="1" applyAlignment="1">
      <alignment horizontal="center" vertical="center" wrapText="1" readingOrder="1"/>
    </xf>
    <xf numFmtId="0" fontId="4" fillId="0" borderId="69" xfId="0" applyFont="1" applyBorder="1" applyAlignment="1">
      <alignment horizontal="center" vertical="center" wrapText="1" readingOrder="1"/>
    </xf>
    <xf numFmtId="0" fontId="4" fillId="0" borderId="2" xfId="0" applyFont="1" applyBorder="1" applyAlignment="1">
      <alignment horizontal="center" vertical="center" wrapText="1" readingOrder="1"/>
    </xf>
    <xf numFmtId="0" fontId="3" fillId="0" borderId="17" xfId="0" applyFont="1" applyBorder="1" applyAlignment="1">
      <alignment horizontal="center" vertical="center" wrapText="1" readingOrder="1"/>
    </xf>
    <xf numFmtId="0" fontId="3" fillId="2" borderId="1" xfId="0" applyFont="1" applyFill="1" applyBorder="1" applyAlignment="1">
      <alignment horizontal="center" vertical="center" wrapText="1" readingOrder="1"/>
    </xf>
    <xf numFmtId="0" fontId="3" fillId="2" borderId="18" xfId="0" applyFont="1" applyFill="1" applyBorder="1" applyAlignment="1">
      <alignment horizontal="center" vertical="center" wrapText="1" readingOrder="1"/>
    </xf>
    <xf numFmtId="2" fontId="4" fillId="2" borderId="69" xfId="0" applyNumberFormat="1" applyFont="1" applyFill="1" applyBorder="1" applyAlignment="1">
      <alignment horizontal="center" vertical="center" wrapText="1" readingOrder="1"/>
    </xf>
    <xf numFmtId="2" fontId="4" fillId="2" borderId="1" xfId="0" applyNumberFormat="1" applyFont="1" applyFill="1" applyBorder="1" applyAlignment="1">
      <alignment horizontal="center" vertical="center" wrapText="1" readingOrder="1"/>
    </xf>
    <xf numFmtId="0" fontId="0" fillId="0" borderId="2" xfId="0" applyBorder="1" applyAlignment="1">
      <alignment horizontal="left" vertical="top" wrapText="1"/>
    </xf>
    <xf numFmtId="0" fontId="4" fillId="2" borderId="1"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2" borderId="69" xfId="0" applyFont="1" applyFill="1" applyBorder="1" applyAlignment="1">
      <alignment horizontal="center" vertical="center"/>
    </xf>
    <xf numFmtId="0" fontId="1" fillId="2"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0" fillId="2" borderId="1" xfId="0" applyFill="1" applyBorder="1"/>
    <xf numFmtId="0" fontId="0" fillId="2" borderId="18" xfId="0" applyFill="1" applyBorder="1"/>
    <xf numFmtId="0" fontId="4" fillId="2" borderId="69" xfId="0" applyFont="1" applyFill="1" applyBorder="1" applyAlignment="1">
      <alignment horizontal="center" vertical="center" wrapText="1" readingOrder="1"/>
    </xf>
    <xf numFmtId="0" fontId="36" fillId="2" borderId="1" xfId="0" applyFont="1" applyFill="1" applyBorder="1" applyAlignment="1">
      <alignment horizontal="center" vertical="center" wrapText="1" readingOrder="1"/>
    </xf>
    <xf numFmtId="2" fontId="37" fillId="2" borderId="69" xfId="0" applyNumberFormat="1" applyFont="1" applyFill="1" applyBorder="1" applyAlignment="1">
      <alignment horizontal="center" vertical="center" wrapText="1" readingOrder="1"/>
    </xf>
    <xf numFmtId="0" fontId="0" fillId="2" borderId="1" xfId="0" applyFill="1" applyBorder="1" applyAlignment="1">
      <alignment wrapText="1"/>
    </xf>
    <xf numFmtId="0" fontId="27" fillId="2" borderId="73" xfId="0" applyFont="1" applyFill="1" applyBorder="1" applyAlignment="1">
      <alignment horizontal="center" vertical="center" wrapText="1"/>
    </xf>
    <xf numFmtId="0" fontId="4" fillId="0" borderId="10" xfId="0" applyFont="1" applyBorder="1" applyAlignment="1">
      <alignment horizontal="center" vertical="center" wrapText="1"/>
    </xf>
    <xf numFmtId="0" fontId="3" fillId="0" borderId="13" xfId="0" applyFont="1" applyBorder="1" applyAlignment="1">
      <alignment horizontal="center" vertical="center" wrapText="1"/>
    </xf>
    <xf numFmtId="0" fontId="3" fillId="2" borderId="5" xfId="0" applyFont="1" applyFill="1" applyBorder="1" applyAlignment="1">
      <alignment horizontal="center" vertical="center" wrapText="1"/>
    </xf>
    <xf numFmtId="0" fontId="36" fillId="2" borderId="5" xfId="0" applyFont="1" applyFill="1" applyBorder="1" applyAlignment="1">
      <alignment horizontal="center" vertical="center" wrapText="1"/>
    </xf>
    <xf numFmtId="0" fontId="3" fillId="2" borderId="14" xfId="0" applyFont="1" applyFill="1" applyBorder="1" applyAlignment="1">
      <alignment horizontal="center" vertical="center" wrapText="1"/>
    </xf>
    <xf numFmtId="2" fontId="37" fillId="2" borderId="73" xfId="0" applyNumberFormat="1" applyFont="1" applyFill="1" applyBorder="1" applyAlignment="1">
      <alignment horizontal="center" vertical="center" wrapText="1" readingOrder="1"/>
    </xf>
    <xf numFmtId="0" fontId="4" fillId="2" borderId="72" xfId="0" applyFont="1" applyFill="1" applyBorder="1" applyAlignment="1">
      <alignment horizontal="center" vertical="center" wrapText="1"/>
    </xf>
    <xf numFmtId="0" fontId="4"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3" fillId="2" borderId="6"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0" fillId="2" borderId="3" xfId="0" applyFont="1" applyFill="1" applyBorder="1" applyAlignment="1">
      <alignment horizontal="center" vertical="center" wrapText="1"/>
    </xf>
    <xf numFmtId="0" fontId="41" fillId="2" borderId="5" xfId="0" applyFont="1" applyFill="1" applyBorder="1" applyAlignment="1">
      <alignment wrapText="1"/>
    </xf>
    <xf numFmtId="0" fontId="4" fillId="2" borderId="85" xfId="0" applyFont="1" applyFill="1" applyBorder="1" applyAlignment="1">
      <alignment horizontal="center" vertical="center" wrapText="1" readingOrder="1"/>
    </xf>
    <xf numFmtId="0" fontId="29" fillId="2" borderId="5" xfId="0" applyFont="1" applyFill="1" applyBorder="1" applyAlignment="1">
      <alignment wrapText="1"/>
    </xf>
    <xf numFmtId="0" fontId="4" fillId="2" borderId="72" xfId="0" applyFont="1" applyFill="1" applyBorder="1" applyAlignment="1">
      <alignment horizontal="center" vertical="center" wrapText="1" readingOrder="1"/>
    </xf>
    <xf numFmtId="0" fontId="36" fillId="2" borderId="23" xfId="0" applyFont="1" applyFill="1" applyBorder="1" applyAlignment="1">
      <alignment horizontal="center" vertical="center" wrapText="1" readingOrder="1"/>
    </xf>
    <xf numFmtId="2" fontId="37" fillId="2" borderId="85" xfId="0" applyNumberFormat="1" applyFont="1" applyFill="1" applyBorder="1" applyAlignment="1">
      <alignment horizontal="center" vertical="center" wrapText="1" readingOrder="1"/>
    </xf>
    <xf numFmtId="0" fontId="27" fillId="2" borderId="73" xfId="0" applyFont="1" applyFill="1" applyBorder="1" applyAlignment="1">
      <alignment horizontal="center" vertical="center" wrapText="1" readingOrder="1"/>
    </xf>
    <xf numFmtId="0" fontId="27" fillId="0" borderId="10" xfId="0" applyFont="1" applyBorder="1" applyAlignment="1">
      <alignment horizontal="center" vertical="center" wrapText="1" readingOrder="1"/>
    </xf>
    <xf numFmtId="0" fontId="4" fillId="0" borderId="10" xfId="0" applyFont="1" applyBorder="1" applyAlignment="1">
      <alignment horizontal="left" vertical="top" wrapText="1"/>
    </xf>
    <xf numFmtId="0" fontId="3" fillId="2" borderId="73" xfId="0" applyFont="1" applyFill="1" applyBorder="1" applyAlignment="1">
      <alignment horizontal="center" vertical="center"/>
    </xf>
    <xf numFmtId="0" fontId="3" fillId="2" borderId="5" xfId="0" applyFont="1" applyFill="1" applyBorder="1" applyAlignment="1">
      <alignment horizontal="center" vertical="center"/>
    </xf>
    <xf numFmtId="0" fontId="29" fillId="2" borderId="23" xfId="0" applyFont="1" applyFill="1" applyBorder="1" applyAlignment="1">
      <alignment wrapText="1"/>
    </xf>
    <xf numFmtId="0" fontId="27" fillId="2" borderId="66" xfId="0" applyFont="1" applyFill="1" applyBorder="1" applyAlignment="1">
      <alignment horizontal="center" vertical="center" wrapText="1" readingOrder="1"/>
    </xf>
    <xf numFmtId="0" fontId="4" fillId="0" borderId="4" xfId="0" applyFont="1" applyBorder="1" applyAlignment="1">
      <alignment horizontal="center" vertical="center" wrapText="1" readingOrder="1"/>
    </xf>
    <xf numFmtId="0" fontId="3" fillId="0" borderId="15" xfId="0" applyFont="1" applyBorder="1" applyAlignment="1">
      <alignment horizontal="center" vertical="center" wrapText="1" readingOrder="1"/>
    </xf>
    <xf numFmtId="0" fontId="36" fillId="2" borderId="3" xfId="0" applyFont="1" applyFill="1" applyBorder="1" applyAlignment="1">
      <alignment horizontal="center" vertical="center" wrapText="1" readingOrder="1"/>
    </xf>
    <xf numFmtId="0" fontId="3" fillId="2" borderId="3" xfId="0" applyFont="1" applyFill="1" applyBorder="1" applyAlignment="1">
      <alignment horizontal="center" vertical="center" wrapText="1" readingOrder="1"/>
    </xf>
    <xf numFmtId="0" fontId="36" fillId="2" borderId="16" xfId="0" applyFont="1" applyFill="1" applyBorder="1" applyAlignment="1">
      <alignment horizontal="center" vertical="center" wrapText="1" readingOrder="1"/>
    </xf>
    <xf numFmtId="2" fontId="4" fillId="2" borderId="66" xfId="0" applyNumberFormat="1" applyFont="1" applyFill="1" applyBorder="1" applyAlignment="1">
      <alignment horizontal="center" vertical="center" wrapText="1" readingOrder="1"/>
    </xf>
    <xf numFmtId="2" fontId="4" fillId="2" borderId="3" xfId="0" applyNumberFormat="1" applyFont="1" applyFill="1" applyBorder="1" applyAlignment="1">
      <alignment horizontal="center" vertical="center" wrapText="1" readingOrder="1"/>
    </xf>
    <xf numFmtId="0" fontId="0" fillId="0" borderId="4" xfId="0" applyBorder="1" applyAlignment="1">
      <alignment horizontal="left" vertical="top" wrapText="1"/>
    </xf>
    <xf numFmtId="0" fontId="4" fillId="2" borderId="3"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1" fillId="2" borderId="66" xfId="0" applyFont="1" applyFill="1" applyBorder="1" applyAlignment="1">
      <alignment horizontal="center" vertical="center"/>
    </xf>
    <xf numFmtId="0" fontId="1" fillId="2" borderId="3" xfId="0" applyFont="1" applyFill="1" applyBorder="1" applyAlignment="1">
      <alignment horizontal="center" vertical="center"/>
    </xf>
    <xf numFmtId="0" fontId="0" fillId="2" borderId="3" xfId="0" applyFill="1" applyBorder="1"/>
    <xf numFmtId="0" fontId="0" fillId="2" borderId="16" xfId="0" applyFill="1" applyBorder="1"/>
    <xf numFmtId="0" fontId="4" fillId="2" borderId="66" xfId="0" applyFont="1" applyFill="1" applyBorder="1" applyAlignment="1">
      <alignment horizontal="center" vertical="center" wrapText="1" readingOrder="1"/>
    </xf>
    <xf numFmtId="0" fontId="27" fillId="2" borderId="85" xfId="0" applyFont="1" applyFill="1" applyBorder="1" applyAlignment="1">
      <alignment horizontal="center" vertical="center" wrapText="1" readingOrder="1"/>
    </xf>
    <xf numFmtId="0" fontId="27" fillId="0" borderId="24" xfId="0" applyFont="1" applyBorder="1" applyAlignment="1">
      <alignment horizontal="center" vertical="center" wrapText="1" readingOrder="1"/>
    </xf>
    <xf numFmtId="0" fontId="3" fillId="2" borderId="16" xfId="0" applyFont="1" applyFill="1" applyBorder="1" applyAlignment="1">
      <alignment horizontal="center" vertical="center" wrapText="1" readingOrder="1"/>
    </xf>
    <xf numFmtId="0" fontId="4" fillId="0" borderId="66" xfId="0" applyFont="1" applyBorder="1" applyAlignment="1">
      <alignment horizontal="center" vertical="center" wrapText="1" readingOrder="1"/>
    </xf>
    <xf numFmtId="2" fontId="37" fillId="2" borderId="66" xfId="0" applyNumberFormat="1" applyFont="1" applyFill="1" applyBorder="1" applyAlignment="1">
      <alignment horizontal="center" vertical="center" wrapText="1" readingOrder="1"/>
    </xf>
    <xf numFmtId="0" fontId="27" fillId="0" borderId="72" xfId="0" applyFont="1" applyBorder="1" applyAlignment="1">
      <alignment horizontal="center" vertical="center" wrapText="1" readingOrder="1"/>
    </xf>
    <xf numFmtId="0" fontId="27" fillId="0" borderId="19" xfId="0" applyFont="1" applyBorder="1" applyAlignment="1">
      <alignment horizontal="center" vertical="center" wrapText="1" readingOrder="1"/>
    </xf>
    <xf numFmtId="0" fontId="36" fillId="0" borderId="20" xfId="0" applyFont="1" applyBorder="1" applyAlignment="1">
      <alignment horizontal="center" vertical="center" wrapText="1" readingOrder="1"/>
    </xf>
    <xf numFmtId="0" fontId="36" fillId="2" borderId="21" xfId="0" applyFont="1" applyFill="1" applyBorder="1" applyAlignment="1">
      <alignment horizontal="center" vertical="center" wrapText="1" readingOrder="1"/>
    </xf>
    <xf numFmtId="2" fontId="38" fillId="2" borderId="72" xfId="0" applyNumberFormat="1" applyFont="1" applyFill="1" applyBorder="1" applyAlignment="1">
      <alignment horizontal="center" vertical="center" wrapText="1" readingOrder="1"/>
    </xf>
    <xf numFmtId="0" fontId="4" fillId="0" borderId="6" xfId="0" applyFont="1" applyBorder="1" applyAlignment="1">
      <alignment horizontal="center" vertical="center" wrapText="1"/>
    </xf>
    <xf numFmtId="0" fontId="36" fillId="0" borderId="22" xfId="0" applyFont="1" applyBorder="1" applyAlignment="1">
      <alignment horizontal="center" vertical="center" wrapText="1" readingOrder="1"/>
    </xf>
    <xf numFmtId="0" fontId="27" fillId="0" borderId="66" xfId="0" applyFont="1" applyBorder="1" applyAlignment="1">
      <alignment horizontal="center" vertical="center" wrapText="1" readingOrder="1"/>
    </xf>
    <xf numFmtId="0" fontId="27" fillId="0" borderId="4" xfId="0" applyFont="1" applyBorder="1" applyAlignment="1">
      <alignment horizontal="center" vertical="center" wrapText="1" readingOrder="1"/>
    </xf>
    <xf numFmtId="2" fontId="38" fillId="2" borderId="66" xfId="0" applyNumberFormat="1" applyFont="1" applyFill="1" applyBorder="1" applyAlignment="1">
      <alignment horizontal="center" vertical="center" wrapText="1" readingOrder="1"/>
    </xf>
    <xf numFmtId="2" fontId="27" fillId="2" borderId="3" xfId="0" applyNumberFormat="1" applyFont="1" applyFill="1" applyBorder="1" applyAlignment="1">
      <alignment horizontal="center" vertical="center" wrapText="1" readingOrder="1"/>
    </xf>
    <xf numFmtId="0" fontId="3" fillId="0" borderId="86" xfId="0" applyFont="1" applyBorder="1" applyAlignment="1">
      <alignment horizontal="center" vertical="center" wrapText="1" readingOrder="1"/>
    </xf>
    <xf numFmtId="0" fontId="4" fillId="0" borderId="36" xfId="0" applyFont="1" applyBorder="1" applyAlignment="1">
      <alignment horizontal="center" vertical="center" wrapText="1" readingOrder="1"/>
    </xf>
    <xf numFmtId="0" fontId="4" fillId="0" borderId="38" xfId="0" applyFont="1" applyBorder="1" applyAlignment="1">
      <alignment horizontal="center" vertical="center" wrapText="1" readingOrder="1"/>
    </xf>
    <xf numFmtId="0" fontId="3" fillId="0" borderId="61" xfId="0" applyFont="1" applyBorder="1" applyAlignment="1">
      <alignment horizontal="center" vertical="center" wrapText="1" readingOrder="1"/>
    </xf>
    <xf numFmtId="0" fontId="3" fillId="2" borderId="37" xfId="0" applyFont="1" applyFill="1" applyBorder="1" applyAlignment="1">
      <alignment horizontal="center" vertical="center" wrapText="1" readingOrder="1"/>
    </xf>
    <xf numFmtId="0" fontId="3" fillId="2" borderId="74" xfId="0" applyFont="1" applyFill="1" applyBorder="1" applyAlignment="1">
      <alignment horizontal="center" vertical="center" wrapText="1" readingOrder="1"/>
    </xf>
    <xf numFmtId="2" fontId="4" fillId="2" borderId="36" xfId="0" applyNumberFormat="1" applyFont="1" applyFill="1" applyBorder="1" applyAlignment="1">
      <alignment horizontal="center" vertical="center" wrapText="1" readingOrder="1"/>
    </xf>
    <xf numFmtId="2" fontId="4" fillId="2" borderId="37" xfId="0" applyNumberFormat="1" applyFont="1" applyFill="1" applyBorder="1" applyAlignment="1">
      <alignment horizontal="center" vertical="center" wrapText="1" readingOrder="1"/>
    </xf>
    <xf numFmtId="0" fontId="0" fillId="0" borderId="38" xfId="0" applyBorder="1" applyAlignment="1">
      <alignment horizontal="left" vertical="top" wrapText="1"/>
    </xf>
    <xf numFmtId="0" fontId="4" fillId="2" borderId="37" xfId="0" applyFont="1" applyFill="1" applyBorder="1" applyAlignment="1">
      <alignment horizontal="center" vertical="center" wrapText="1"/>
    </xf>
    <xf numFmtId="0" fontId="4" fillId="2" borderId="74" xfId="0" applyFont="1" applyFill="1" applyBorder="1" applyAlignment="1">
      <alignment horizontal="center" vertical="center" wrapText="1"/>
    </xf>
    <xf numFmtId="0" fontId="1" fillId="2" borderId="36" xfId="0" applyFont="1" applyFill="1" applyBorder="1" applyAlignment="1">
      <alignment horizontal="center" vertical="center"/>
    </xf>
    <xf numFmtId="0" fontId="1" fillId="2" borderId="37" xfId="0" applyFont="1" applyFill="1" applyBorder="1" applyAlignment="1">
      <alignment horizontal="center" vertical="center"/>
    </xf>
    <xf numFmtId="0" fontId="41" fillId="2" borderId="23" xfId="0" applyFont="1" applyFill="1" applyBorder="1" applyAlignment="1">
      <alignment wrapText="1"/>
    </xf>
    <xf numFmtId="0" fontId="0" fillId="2" borderId="37" xfId="0" applyFill="1" applyBorder="1"/>
    <xf numFmtId="0" fontId="0" fillId="2" borderId="74" xfId="0" applyFill="1" applyBorder="1"/>
    <xf numFmtId="0" fontId="30" fillId="2" borderId="23" xfId="0" applyFont="1" applyFill="1" applyBorder="1" applyAlignment="1">
      <alignment horizontal="center" vertical="center" wrapText="1"/>
    </xf>
    <xf numFmtId="0" fontId="3" fillId="22" borderId="3" xfId="0" applyFont="1" applyFill="1" applyBorder="1" applyAlignment="1">
      <alignment horizontal="center" vertical="center" wrapText="1"/>
    </xf>
    <xf numFmtId="0" fontId="30" fillId="2" borderId="6" xfId="0" applyFont="1" applyFill="1" applyBorder="1" applyAlignment="1">
      <alignment horizontal="center" vertical="center" wrapText="1"/>
    </xf>
    <xf numFmtId="0" fontId="11" fillId="0" borderId="0" xfId="3" applyProtection="1"/>
    <xf numFmtId="0" fontId="29" fillId="2" borderId="3" xfId="0" applyFont="1" applyFill="1" applyBorder="1" applyAlignment="1">
      <alignment horizontal="center" vertical="center" wrapText="1"/>
    </xf>
    <xf numFmtId="0" fontId="6" fillId="0" borderId="86" xfId="0" applyFont="1" applyBorder="1" applyAlignment="1">
      <alignment horizontal="center" vertical="center" wrapText="1" readingOrder="1"/>
    </xf>
    <xf numFmtId="0" fontId="36" fillId="2" borderId="37" xfId="0" applyFont="1" applyFill="1" applyBorder="1" applyAlignment="1">
      <alignment horizontal="center" vertical="center" wrapText="1" readingOrder="1"/>
    </xf>
    <xf numFmtId="0" fontId="41" fillId="2" borderId="37" xfId="0" applyFont="1" applyFill="1" applyBorder="1" applyAlignment="1">
      <alignment wrapText="1"/>
    </xf>
    <xf numFmtId="0" fontId="42" fillId="0" borderId="0" xfId="0" applyFont="1" applyAlignment="1">
      <alignment horizontal="center" vertical="center" wrapText="1"/>
    </xf>
    <xf numFmtId="0" fontId="36" fillId="0" borderId="15" xfId="0" applyFont="1" applyBorder="1" applyAlignment="1">
      <alignment horizontal="center" vertical="center" wrapText="1" readingOrder="1"/>
    </xf>
    <xf numFmtId="0" fontId="27" fillId="0" borderId="69" xfId="0" applyFont="1" applyBorder="1" applyAlignment="1">
      <alignment horizontal="center" vertical="center" wrapText="1" readingOrder="1"/>
    </xf>
    <xf numFmtId="0" fontId="27" fillId="0" borderId="2" xfId="0" applyFont="1" applyBorder="1" applyAlignment="1">
      <alignment horizontal="center" vertical="center" wrapText="1" readingOrder="1"/>
    </xf>
    <xf numFmtId="0" fontId="36" fillId="0" borderId="17" xfId="0" applyFont="1" applyBorder="1" applyAlignment="1">
      <alignment horizontal="center" vertical="center" wrapText="1" readingOrder="1"/>
    </xf>
    <xf numFmtId="0" fontId="36" fillId="2" borderId="5" xfId="0" applyFont="1" applyFill="1" applyBorder="1" applyAlignment="1">
      <alignment horizontal="center" vertical="center" wrapText="1" readingOrder="1"/>
    </xf>
    <xf numFmtId="0" fontId="41" fillId="2" borderId="1" xfId="0" applyFont="1" applyFill="1" applyBorder="1" applyAlignment="1">
      <alignment wrapText="1"/>
    </xf>
    <xf numFmtId="0" fontId="41" fillId="2" borderId="3" xfId="0" applyFont="1" applyFill="1" applyBorder="1" applyAlignment="1">
      <alignment wrapText="1"/>
    </xf>
    <xf numFmtId="0" fontId="4" fillId="0" borderId="4" xfId="0" applyFont="1" applyBorder="1" applyAlignment="1">
      <alignment horizontal="left" vertical="top" wrapText="1"/>
    </xf>
    <xf numFmtId="0" fontId="3" fillId="2" borderId="66" xfId="0" applyFont="1" applyFill="1" applyBorder="1" applyAlignment="1">
      <alignment horizontal="center" vertical="center"/>
    </xf>
    <xf numFmtId="0" fontId="3" fillId="2" borderId="3" xfId="0" applyFont="1" applyFill="1" applyBorder="1" applyAlignment="1">
      <alignment horizontal="center" vertical="center"/>
    </xf>
    <xf numFmtId="0" fontId="41" fillId="2" borderId="3" xfId="0" applyFont="1" applyFill="1" applyBorder="1" applyAlignment="1">
      <alignment horizontal="center" vertical="center" wrapText="1"/>
    </xf>
    <xf numFmtId="0" fontId="30" fillId="2" borderId="5" xfId="0" applyFont="1" applyFill="1" applyBorder="1" applyAlignment="1">
      <alignment wrapText="1"/>
    </xf>
    <xf numFmtId="0" fontId="4" fillId="0" borderId="2" xfId="0" applyFont="1" applyBorder="1" applyAlignment="1">
      <alignment horizontal="left" vertical="top" wrapText="1"/>
    </xf>
    <xf numFmtId="0" fontId="3" fillId="2" borderId="69" xfId="0" applyFont="1" applyFill="1" applyBorder="1" applyAlignment="1">
      <alignment horizontal="center" vertical="center"/>
    </xf>
    <xf numFmtId="0" fontId="3" fillId="2" borderId="1" xfId="0" applyFont="1" applyFill="1" applyBorder="1" applyAlignment="1">
      <alignment horizontal="center" vertical="center"/>
    </xf>
    <xf numFmtId="0" fontId="41" fillId="2" borderId="1" xfId="0" applyFont="1" applyFill="1" applyBorder="1" applyAlignment="1">
      <alignment horizontal="center" vertical="center" wrapText="1"/>
    </xf>
    <xf numFmtId="0" fontId="0" fillId="0" borderId="0" xfId="0" applyAlignment="1">
      <alignment horizontal="justify" vertical="center"/>
    </xf>
    <xf numFmtId="0" fontId="1" fillId="0" borderId="0" xfId="0" applyFont="1" applyAlignment="1">
      <alignment horizontal="justify" vertical="center"/>
    </xf>
    <xf numFmtId="0" fontId="47" fillId="0" borderId="0" xfId="0" applyFont="1" applyAlignment="1">
      <alignment horizontal="justify" vertical="center"/>
    </xf>
    <xf numFmtId="0" fontId="49" fillId="0" borderId="0" xfId="0" applyFont="1" applyAlignment="1">
      <alignment horizontal="justify" vertical="center"/>
    </xf>
    <xf numFmtId="0" fontId="53" fillId="0" borderId="0" xfId="0" applyFont="1" applyAlignment="1">
      <alignment horizontal="left" vertical="center" indent="5"/>
    </xf>
    <xf numFmtId="0" fontId="53" fillId="0" borderId="0" xfId="0" applyFont="1" applyAlignment="1">
      <alignment horizontal="justify" vertical="center"/>
    </xf>
    <xf numFmtId="0" fontId="54" fillId="0" borderId="0" xfId="0" applyFont="1" applyAlignment="1">
      <alignment horizontal="justify" vertical="center"/>
    </xf>
    <xf numFmtId="0" fontId="22" fillId="14" borderId="55" xfId="3" applyFont="1" applyFill="1" applyBorder="1" applyAlignment="1">
      <alignment horizontal="center" vertical="center" wrapText="1" readingOrder="1"/>
    </xf>
    <xf numFmtId="0" fontId="22" fillId="14" borderId="60" xfId="3" applyFont="1" applyFill="1" applyBorder="1" applyAlignment="1">
      <alignment horizontal="center" vertical="center" wrapText="1" readingOrder="1"/>
    </xf>
    <xf numFmtId="0" fontId="23" fillId="10" borderId="55" xfId="0" applyFont="1" applyFill="1" applyBorder="1" applyAlignment="1">
      <alignment horizontal="center" vertical="center" wrapText="1" readingOrder="1"/>
    </xf>
    <xf numFmtId="0" fontId="23" fillId="10" borderId="60" xfId="0" applyFont="1" applyFill="1" applyBorder="1" applyAlignment="1">
      <alignment horizontal="center" vertical="center" wrapText="1" readingOrder="1"/>
    </xf>
    <xf numFmtId="0" fontId="23" fillId="10" borderId="53" xfId="0" applyFont="1" applyFill="1" applyBorder="1" applyAlignment="1">
      <alignment horizontal="center" vertical="center" wrapText="1" readingOrder="1"/>
    </xf>
    <xf numFmtId="0" fontId="23" fillId="10" borderId="0" xfId="0" applyFont="1" applyFill="1" applyAlignment="1">
      <alignment horizontal="center" vertical="center" wrapText="1" readingOrder="1"/>
    </xf>
    <xf numFmtId="0" fontId="23" fillId="10" borderId="54" xfId="0" applyFont="1" applyFill="1" applyBorder="1" applyAlignment="1">
      <alignment horizontal="center" vertical="center" wrapText="1" readingOrder="1"/>
    </xf>
    <xf numFmtId="0" fontId="22" fillId="16" borderId="56" xfId="3" applyFont="1" applyFill="1" applyBorder="1" applyAlignment="1">
      <alignment horizontal="center" vertical="center" wrapText="1" readingOrder="1"/>
    </xf>
    <xf numFmtId="0" fontId="22" fillId="16" borderId="60" xfId="3" applyFont="1" applyFill="1" applyBorder="1" applyAlignment="1">
      <alignment horizontal="center" vertical="center" wrapText="1" readingOrder="1"/>
    </xf>
    <xf numFmtId="0" fontId="23" fillId="15" borderId="56" xfId="0" applyFont="1" applyFill="1" applyBorder="1" applyAlignment="1">
      <alignment horizontal="center" vertical="center" wrapText="1" readingOrder="1"/>
    </xf>
    <xf numFmtId="0" fontId="23" fillId="15" borderId="60" xfId="0" applyFont="1" applyFill="1" applyBorder="1" applyAlignment="1">
      <alignment horizontal="center" vertical="center" wrapText="1" readingOrder="1"/>
    </xf>
    <xf numFmtId="0" fontId="23" fillId="15" borderId="53" xfId="0" applyFont="1" applyFill="1" applyBorder="1" applyAlignment="1">
      <alignment horizontal="center" vertical="center" wrapText="1" readingOrder="1"/>
    </xf>
    <xf numFmtId="0" fontId="23" fillId="15" borderId="0" xfId="0" applyFont="1" applyFill="1" applyAlignment="1">
      <alignment horizontal="center" vertical="center" wrapText="1" readingOrder="1"/>
    </xf>
    <xf numFmtId="0" fontId="23" fillId="15" borderId="54" xfId="0" applyFont="1" applyFill="1" applyBorder="1" applyAlignment="1">
      <alignment horizontal="center" vertical="center" wrapText="1" readingOrder="1"/>
    </xf>
    <xf numFmtId="0" fontId="23" fillId="11" borderId="62" xfId="0" applyFont="1" applyFill="1" applyBorder="1" applyAlignment="1">
      <alignment horizontal="center" vertical="center" wrapText="1" readingOrder="1"/>
    </xf>
    <xf numFmtId="0" fontId="23" fillId="11" borderId="63" xfId="0" applyFont="1" applyFill="1" applyBorder="1" applyAlignment="1">
      <alignment horizontal="center" vertical="center" wrapText="1" readingOrder="1"/>
    </xf>
    <xf numFmtId="0" fontId="23" fillId="11" borderId="64" xfId="0" applyFont="1" applyFill="1" applyBorder="1" applyAlignment="1">
      <alignment horizontal="center" vertical="center" wrapText="1" readingOrder="1"/>
    </xf>
    <xf numFmtId="0" fontId="16" fillId="0" borderId="0" xfId="0" applyFont="1" applyAlignment="1">
      <alignment horizontal="center" vertical="center" wrapText="1" readingOrder="1"/>
    </xf>
    <xf numFmtId="0" fontId="20" fillId="19" borderId="50" xfId="0" applyFont="1" applyFill="1" applyBorder="1" applyAlignment="1">
      <alignment horizontal="center" vertical="center" wrapText="1" readingOrder="1"/>
    </xf>
    <xf numFmtId="0" fontId="21" fillId="19" borderId="53" xfId="0" applyFont="1" applyFill="1" applyBorder="1" applyAlignment="1">
      <alignment horizontal="center" vertical="center" wrapText="1" readingOrder="1"/>
    </xf>
    <xf numFmtId="0" fontId="21" fillId="19" borderId="0" xfId="0" applyFont="1" applyFill="1" applyAlignment="1">
      <alignment horizontal="center" vertical="center" wrapText="1" readingOrder="1"/>
    </xf>
    <xf numFmtId="0" fontId="21" fillId="19" borderId="54" xfId="0" applyFont="1" applyFill="1" applyBorder="1" applyAlignment="1">
      <alignment horizontal="center" vertical="center" wrapText="1" readingOrder="1"/>
    </xf>
    <xf numFmtId="0" fontId="22" fillId="6" borderId="55" xfId="3" applyFont="1" applyFill="1" applyBorder="1" applyAlignment="1">
      <alignment horizontal="center" vertical="center" wrapText="1" readingOrder="1"/>
    </xf>
    <xf numFmtId="0" fontId="22" fillId="6" borderId="59" xfId="3" applyFont="1" applyFill="1" applyBorder="1" applyAlignment="1">
      <alignment horizontal="center" vertical="center" wrapText="1" readingOrder="1"/>
    </xf>
    <xf numFmtId="0" fontId="23" fillId="18" borderId="56" xfId="0" applyFont="1" applyFill="1" applyBorder="1" applyAlignment="1">
      <alignment horizontal="center" vertical="center" wrapText="1" readingOrder="1"/>
    </xf>
    <xf numFmtId="0" fontId="23" fillId="18" borderId="59" xfId="0" applyFont="1" applyFill="1" applyBorder="1" applyAlignment="1">
      <alignment horizontal="center" vertical="center" wrapText="1" readingOrder="1"/>
    </xf>
    <xf numFmtId="0" fontId="23" fillId="18" borderId="53" xfId="0" applyFont="1" applyFill="1" applyBorder="1" applyAlignment="1">
      <alignment horizontal="center" vertical="center" wrapText="1" readingOrder="1"/>
    </xf>
    <xf numFmtId="0" fontId="23" fillId="18" borderId="0" xfId="0" applyFont="1" applyFill="1" applyAlignment="1">
      <alignment horizontal="center" vertical="center" wrapText="1" readingOrder="1"/>
    </xf>
    <xf numFmtId="0" fontId="23" fillId="18" borderId="54" xfId="0" applyFont="1" applyFill="1" applyBorder="1" applyAlignment="1">
      <alignment horizontal="center" vertical="center" wrapText="1" readingOrder="1"/>
    </xf>
    <xf numFmtId="0" fontId="25" fillId="7" borderId="56" xfId="0" applyFont="1" applyFill="1" applyBorder="1" applyAlignment="1">
      <alignment horizontal="center" vertical="center" wrapText="1" readingOrder="1"/>
    </xf>
    <xf numFmtId="0" fontId="25" fillId="7" borderId="60" xfId="0" applyFont="1" applyFill="1" applyBorder="1" applyAlignment="1">
      <alignment horizontal="center" vertical="center" wrapText="1" readingOrder="1"/>
    </xf>
    <xf numFmtId="0" fontId="23" fillId="8" borderId="55" xfId="0" applyFont="1" applyFill="1" applyBorder="1" applyAlignment="1">
      <alignment horizontal="center" vertical="center" wrapText="1" readingOrder="1"/>
    </xf>
    <xf numFmtId="0" fontId="23" fillId="8" borderId="60" xfId="0" applyFont="1" applyFill="1" applyBorder="1" applyAlignment="1">
      <alignment horizontal="center" vertical="center" wrapText="1" readingOrder="1"/>
    </xf>
    <xf numFmtId="0" fontId="23" fillId="8" borderId="53" xfId="0" applyFont="1" applyFill="1" applyBorder="1" applyAlignment="1">
      <alignment horizontal="center" vertical="center" wrapText="1" readingOrder="1"/>
    </xf>
    <xf numFmtId="0" fontId="23" fillId="8" borderId="0" xfId="0" applyFont="1" applyFill="1" applyAlignment="1">
      <alignment horizontal="center" vertical="center" wrapText="1" readingOrder="1"/>
    </xf>
    <xf numFmtId="0" fontId="23" fillId="8" borderId="54" xfId="0" applyFont="1" applyFill="1" applyBorder="1" applyAlignment="1">
      <alignment horizontal="center" vertical="center" wrapText="1" readingOrder="1"/>
    </xf>
    <xf numFmtId="9" fontId="19" fillId="0" borderId="40" xfId="0" applyNumberFormat="1" applyFont="1" applyBorder="1" applyAlignment="1">
      <alignment horizontal="center" vertical="center" wrapText="1"/>
    </xf>
    <xf numFmtId="0" fontId="19" fillId="0" borderId="45" xfId="0" applyFont="1" applyBorder="1" applyAlignment="1">
      <alignment horizontal="center" vertical="center" wrapText="1"/>
    </xf>
    <xf numFmtId="0" fontId="19" fillId="0" borderId="48" xfId="0" applyFont="1" applyBorder="1" applyAlignment="1">
      <alignment horizontal="center" vertical="center" wrapText="1"/>
    </xf>
    <xf numFmtId="0" fontId="19" fillId="0" borderId="49" xfId="0" applyFont="1" applyBorder="1" applyAlignment="1">
      <alignment horizontal="center" vertical="center" wrapText="1"/>
    </xf>
    <xf numFmtId="9" fontId="19" fillId="0" borderId="40" xfId="0" applyNumberFormat="1" applyFont="1" applyBorder="1" applyAlignment="1">
      <alignment horizontal="center" vertical="center"/>
    </xf>
    <xf numFmtId="0" fontId="19" fillId="0" borderId="45" xfId="0" applyFont="1" applyBorder="1" applyAlignment="1">
      <alignment horizontal="center" vertical="center"/>
    </xf>
    <xf numFmtId="0" fontId="19" fillId="0" borderId="48" xfId="0" applyFont="1" applyBorder="1" applyAlignment="1">
      <alignment horizontal="center" vertical="center"/>
    </xf>
    <xf numFmtId="0" fontId="19" fillId="0" borderId="49" xfId="0" applyFont="1" applyBorder="1" applyAlignment="1">
      <alignment horizontal="center" vertical="center"/>
    </xf>
    <xf numFmtId="9" fontId="18" fillId="5" borderId="40" xfId="2" applyFont="1" applyFill="1" applyBorder="1" applyAlignment="1">
      <alignment horizontal="center" vertical="center" wrapText="1"/>
    </xf>
    <xf numFmtId="9" fontId="18" fillId="5" borderId="45" xfId="2" applyFont="1" applyFill="1" applyBorder="1" applyAlignment="1">
      <alignment horizontal="center" vertical="center" wrapText="1"/>
    </xf>
    <xf numFmtId="0" fontId="18" fillId="5" borderId="41" xfId="1" applyFont="1" applyFill="1" applyBorder="1" applyAlignment="1">
      <alignment horizontal="center" vertical="center" wrapText="1"/>
    </xf>
    <xf numFmtId="0" fontId="18" fillId="5" borderId="42" xfId="1" applyFont="1" applyFill="1" applyBorder="1" applyAlignment="1">
      <alignment horizontal="center" vertical="center" wrapText="1"/>
    </xf>
    <xf numFmtId="0" fontId="18" fillId="5" borderId="43" xfId="1" applyFont="1" applyFill="1" applyBorder="1" applyAlignment="1">
      <alignment horizontal="center" vertical="center" wrapText="1"/>
    </xf>
    <xf numFmtId="0" fontId="18" fillId="5" borderId="44" xfId="1" applyFont="1" applyFill="1" applyBorder="1" applyAlignment="1">
      <alignment horizontal="center" vertical="center" wrapText="1"/>
    </xf>
    <xf numFmtId="0" fontId="0" fillId="0" borderId="0" xfId="0" applyAlignment="1">
      <alignment horizontal="center"/>
    </xf>
    <xf numFmtId="0" fontId="12" fillId="0" borderId="0" xfId="0" applyFont="1" applyAlignment="1">
      <alignment horizontal="center" vertical="center" wrapText="1"/>
    </xf>
    <xf numFmtId="0" fontId="13" fillId="0" borderId="0" xfId="0" applyFont="1" applyAlignment="1">
      <alignment horizontal="justify" vertical="justify" wrapText="1" readingOrder="1"/>
    </xf>
    <xf numFmtId="0" fontId="17" fillId="0" borderId="40" xfId="0" applyFont="1" applyBorder="1" applyAlignment="1">
      <alignment horizontal="center" wrapText="1"/>
    </xf>
    <xf numFmtId="0" fontId="15" fillId="5" borderId="40" xfId="0" applyFont="1" applyFill="1" applyBorder="1" applyAlignment="1">
      <alignment horizontal="center" vertical="center" wrapText="1" readingOrder="1"/>
    </xf>
    <xf numFmtId="0" fontId="31" fillId="2" borderId="0" xfId="0" applyFont="1" applyFill="1" applyAlignment="1">
      <alignment horizontal="center"/>
    </xf>
    <xf numFmtId="0" fontId="4" fillId="2" borderId="0" xfId="0" applyFont="1" applyFill="1" applyAlignment="1">
      <alignment horizontal="center"/>
    </xf>
    <xf numFmtId="0" fontId="19" fillId="2" borderId="0" xfId="0" applyFont="1" applyFill="1" applyAlignment="1">
      <alignment horizontal="center"/>
    </xf>
    <xf numFmtId="0" fontId="3" fillId="2" borderId="0" xfId="0" applyFont="1" applyFill="1" applyAlignment="1">
      <alignment horizontal="left"/>
    </xf>
    <xf numFmtId="0" fontId="1" fillId="2" borderId="65" xfId="0" applyFont="1" applyFill="1" applyBorder="1" applyAlignment="1">
      <alignment horizontal="center"/>
    </xf>
    <xf numFmtId="0" fontId="1" fillId="2" borderId="22" xfId="0" applyFont="1" applyFill="1" applyBorder="1" applyAlignment="1">
      <alignment horizontal="center"/>
    </xf>
    <xf numFmtId="0" fontId="1" fillId="2" borderId="23" xfId="0" applyFont="1" applyFill="1" applyBorder="1" applyAlignment="1">
      <alignment horizontal="center"/>
    </xf>
    <xf numFmtId="0" fontId="1" fillId="2" borderId="25" xfId="0" applyFont="1" applyFill="1" applyBorder="1" applyAlignment="1">
      <alignment horizontal="center"/>
    </xf>
    <xf numFmtId="0" fontId="4" fillId="2" borderId="34" xfId="0" applyFont="1" applyFill="1" applyBorder="1" applyAlignment="1">
      <alignment horizontal="left" vertical="center" wrapText="1"/>
    </xf>
    <xf numFmtId="0" fontId="4" fillId="2" borderId="69" xfId="0" applyFont="1" applyFill="1" applyBorder="1" applyAlignment="1">
      <alignment horizontal="left" vertical="center"/>
    </xf>
    <xf numFmtId="0" fontId="4" fillId="2" borderId="2" xfId="0" applyFont="1" applyFill="1" applyBorder="1" applyAlignment="1">
      <alignment horizontal="left" vertical="center" wrapText="1"/>
    </xf>
    <xf numFmtId="0" fontId="4" fillId="2" borderId="70" xfId="0" applyFont="1" applyFill="1" applyBorder="1" applyAlignment="1">
      <alignment horizontal="left" vertical="center"/>
    </xf>
    <xf numFmtId="0" fontId="4" fillId="2" borderId="71" xfId="0" applyFont="1" applyFill="1" applyBorder="1" applyAlignment="1">
      <alignment horizontal="left" vertical="center"/>
    </xf>
    <xf numFmtId="0" fontId="1" fillId="0" borderId="7" xfId="0" applyFont="1" applyBorder="1" applyAlignment="1">
      <alignment horizontal="center"/>
    </xf>
    <xf numFmtId="0" fontId="1" fillId="0" borderId="8" xfId="0" applyFont="1" applyBorder="1" applyAlignment="1">
      <alignment horizontal="center"/>
    </xf>
    <xf numFmtId="0" fontId="1" fillId="0" borderId="9" xfId="0" applyFont="1" applyBorder="1" applyAlignment="1">
      <alignment horizontal="center"/>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36" xfId="0" applyBorder="1" applyAlignment="1">
      <alignment horizontal="center" vertical="center" wrapText="1"/>
    </xf>
    <xf numFmtId="0" fontId="0" fillId="0" borderId="37" xfId="0" applyBorder="1" applyAlignment="1">
      <alignment horizontal="center" vertical="center" wrapText="1"/>
    </xf>
    <xf numFmtId="164" fontId="3" fillId="2" borderId="12" xfId="2" applyNumberFormat="1" applyFont="1" applyFill="1" applyBorder="1" applyAlignment="1" applyProtection="1">
      <alignment horizontal="center" vertical="center" wrapText="1"/>
    </xf>
    <xf numFmtId="164" fontId="3" fillId="2" borderId="37" xfId="2" applyNumberFormat="1" applyFont="1" applyFill="1" applyBorder="1" applyAlignment="1" applyProtection="1">
      <alignment horizontal="center" vertical="center" wrapText="1"/>
    </xf>
    <xf numFmtId="164" fontId="3" fillId="2" borderId="75" xfId="2" applyNumberFormat="1" applyFont="1" applyFill="1" applyBorder="1" applyAlignment="1" applyProtection="1">
      <alignment horizontal="center" vertical="center" wrapText="1"/>
    </xf>
    <xf numFmtId="164" fontId="3" fillId="2" borderId="74" xfId="2" applyNumberFormat="1" applyFont="1" applyFill="1" applyBorder="1" applyAlignment="1" applyProtection="1">
      <alignment horizontal="center" vertical="center" wrapText="1"/>
    </xf>
    <xf numFmtId="0" fontId="3" fillId="0" borderId="31"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30" xfId="0" applyFont="1" applyBorder="1" applyAlignment="1">
      <alignment horizontal="center" vertical="center" wrapText="1"/>
    </xf>
    <xf numFmtId="164" fontId="3" fillId="2" borderId="61" xfId="2" applyNumberFormat="1" applyFont="1" applyFill="1" applyBorder="1" applyAlignment="1" applyProtection="1">
      <alignment horizontal="center" vertical="center" wrapText="1"/>
    </xf>
    <xf numFmtId="0" fontId="3" fillId="0" borderId="26" xfId="0" applyFont="1" applyBorder="1" applyAlignment="1">
      <alignment horizontal="center" vertical="center" wrapText="1"/>
    </xf>
    <xf numFmtId="164" fontId="3" fillId="2" borderId="11" xfId="2" applyNumberFormat="1" applyFont="1" applyFill="1" applyBorder="1" applyAlignment="1" applyProtection="1">
      <alignment horizontal="center" vertical="center" wrapText="1"/>
    </xf>
    <xf numFmtId="0" fontId="3" fillId="0" borderId="28" xfId="0" applyFont="1" applyBorder="1" applyAlignment="1">
      <alignment horizontal="center" vertical="center" wrapText="1"/>
    </xf>
    <xf numFmtId="164" fontId="3" fillId="2" borderId="79" xfId="2" applyNumberFormat="1" applyFont="1" applyFill="1" applyBorder="1" applyAlignment="1" applyProtection="1">
      <alignment horizontal="center" vertical="center" wrapText="1"/>
    </xf>
    <xf numFmtId="164" fontId="3" fillId="2" borderId="80" xfId="2" applyNumberFormat="1" applyFont="1" applyFill="1" applyBorder="1" applyAlignment="1" applyProtection="1">
      <alignment horizontal="center" vertical="center" wrapText="1"/>
    </xf>
    <xf numFmtId="164" fontId="3" fillId="2" borderId="81" xfId="2" applyNumberFormat="1" applyFont="1" applyFill="1" applyBorder="1" applyAlignment="1" applyProtection="1">
      <alignment horizontal="center" vertical="center" wrapText="1"/>
    </xf>
    <xf numFmtId="0" fontId="1" fillId="14" borderId="3" xfId="0" applyFont="1" applyFill="1" applyBorder="1" applyAlignment="1">
      <alignment horizontal="center" vertical="center" wrapText="1"/>
    </xf>
    <xf numFmtId="0" fontId="1" fillId="14" borderId="66" xfId="0" applyFont="1" applyFill="1" applyBorder="1" applyAlignment="1">
      <alignment horizontal="center" vertical="center" wrapText="1"/>
    </xf>
    <xf numFmtId="0" fontId="3" fillId="21" borderId="22" xfId="0" applyFont="1" applyFill="1" applyBorder="1" applyAlignment="1">
      <alignment horizontal="center" vertical="center" wrapText="1" readingOrder="1"/>
    </xf>
    <xf numFmtId="0" fontId="3" fillId="21" borderId="23" xfId="0" applyFont="1" applyFill="1" applyBorder="1" applyAlignment="1">
      <alignment horizontal="center" vertical="center" wrapText="1" readingOrder="1"/>
    </xf>
    <xf numFmtId="0" fontId="3" fillId="21" borderId="25" xfId="0" applyFont="1" applyFill="1" applyBorder="1" applyAlignment="1">
      <alignment horizontal="center" vertical="center" wrapText="1" readingOrder="1"/>
    </xf>
    <xf numFmtId="0" fontId="3" fillId="21" borderId="15" xfId="0" applyFont="1" applyFill="1" applyBorder="1" applyAlignment="1">
      <alignment horizontal="center" vertical="center" wrapText="1" readingOrder="1"/>
    </xf>
    <xf numFmtId="0" fontId="3" fillId="21" borderId="3" xfId="0" applyFont="1" applyFill="1" applyBorder="1" applyAlignment="1">
      <alignment horizontal="center" vertical="center" wrapText="1" readingOrder="1"/>
    </xf>
    <xf numFmtId="0" fontId="3" fillId="21" borderId="16" xfId="0" applyFont="1" applyFill="1" applyBorder="1" applyAlignment="1">
      <alignment horizontal="center" vertical="center" wrapText="1" readingOrder="1"/>
    </xf>
    <xf numFmtId="0" fontId="3" fillId="0" borderId="26" xfId="0" applyFont="1" applyBorder="1" applyAlignment="1">
      <alignment horizontal="center" vertical="center" wrapText="1" readingOrder="1"/>
    </xf>
    <xf numFmtId="0" fontId="3" fillId="0" borderId="27" xfId="0" applyFont="1" applyBorder="1" applyAlignment="1">
      <alignment horizontal="center" vertical="center" wrapText="1" readingOrder="1"/>
    </xf>
    <xf numFmtId="0" fontId="3" fillId="0" borderId="28" xfId="0" applyFont="1" applyBorder="1" applyAlignment="1">
      <alignment horizontal="center" vertical="center" wrapText="1" readingOrder="1"/>
    </xf>
    <xf numFmtId="0" fontId="3" fillId="0" borderId="32" xfId="0" applyFont="1" applyBorder="1" applyAlignment="1">
      <alignment horizontal="center" vertical="center" textRotation="90" wrapText="1"/>
    </xf>
    <xf numFmtId="0" fontId="3" fillId="0" borderId="29" xfId="0" applyFont="1" applyBorder="1" applyAlignment="1">
      <alignment horizontal="center" vertical="center" textRotation="90" wrapText="1"/>
    </xf>
    <xf numFmtId="0" fontId="3" fillId="0" borderId="34" xfId="0" applyFont="1" applyBorder="1" applyAlignment="1">
      <alignment horizontal="center" vertical="center" textRotation="90" wrapText="1"/>
    </xf>
    <xf numFmtId="0" fontId="3" fillId="0" borderId="31" xfId="0" applyFont="1" applyBorder="1" applyAlignment="1">
      <alignment horizontal="center" vertical="center" wrapText="1" readingOrder="1"/>
    </xf>
    <xf numFmtId="0" fontId="3" fillId="0" borderId="10" xfId="0" applyFont="1" applyBorder="1" applyAlignment="1">
      <alignment horizontal="center" vertical="center" textRotation="90" wrapText="1"/>
    </xf>
    <xf numFmtId="0" fontId="3" fillId="0" borderId="19" xfId="0" applyFont="1" applyBorder="1" applyAlignment="1">
      <alignment horizontal="center" vertical="center" textRotation="90" wrapText="1"/>
    </xf>
    <xf numFmtId="0" fontId="3" fillId="0" borderId="30" xfId="0" applyFont="1" applyBorder="1" applyAlignment="1">
      <alignment horizontal="center" vertical="center" wrapText="1" readingOrder="1"/>
    </xf>
    <xf numFmtId="0" fontId="6" fillId="0" borderId="26" xfId="0" applyFont="1" applyBorder="1" applyAlignment="1">
      <alignment horizontal="center" vertical="center" wrapText="1" readingOrder="1"/>
    </xf>
    <xf numFmtId="0" fontId="6" fillId="0" borderId="27" xfId="0" applyFont="1" applyBorder="1" applyAlignment="1">
      <alignment horizontal="center" vertical="center" wrapText="1" readingOrder="1"/>
    </xf>
    <xf numFmtId="0" fontId="6" fillId="0" borderId="30" xfId="0" applyFont="1" applyBorder="1" applyAlignment="1">
      <alignment horizontal="center" vertical="center" wrapText="1" readingOrder="1"/>
    </xf>
    <xf numFmtId="0" fontId="6" fillId="0" borderId="28" xfId="0" applyFont="1" applyBorder="1" applyAlignment="1">
      <alignment horizontal="center" vertical="center" wrapText="1" readingOrder="1"/>
    </xf>
    <xf numFmtId="0" fontId="6" fillId="0" borderId="31" xfId="0" applyFont="1" applyBorder="1" applyAlignment="1">
      <alignment horizontal="center" vertical="center" wrapText="1" readingOrder="1"/>
    </xf>
    <xf numFmtId="0" fontId="8" fillId="2" borderId="24" xfId="0" applyFont="1" applyFill="1" applyBorder="1" applyAlignment="1">
      <alignment horizontal="center" vertical="center" wrapText="1" readingOrder="1"/>
    </xf>
    <xf numFmtId="0" fontId="8" fillId="2" borderId="19" xfId="0" applyFont="1" applyFill="1" applyBorder="1" applyAlignment="1">
      <alignment horizontal="center" vertical="center" wrapText="1" readingOrder="1"/>
    </xf>
    <xf numFmtId="0" fontId="9" fillId="2" borderId="23" xfId="0" applyFont="1" applyFill="1" applyBorder="1" applyAlignment="1">
      <alignment horizontal="center" vertical="center" wrapText="1" readingOrder="1"/>
    </xf>
    <xf numFmtId="0" fontId="9" fillId="2" borderId="25" xfId="0" applyFont="1" applyFill="1" applyBorder="1" applyAlignment="1">
      <alignment horizontal="center" vertical="center" wrapText="1" readingOrder="1"/>
    </xf>
    <xf numFmtId="0" fontId="9" fillId="2" borderId="7" xfId="0" applyFont="1" applyFill="1" applyBorder="1" applyAlignment="1">
      <alignment horizontal="center" vertical="center" wrapText="1" readingOrder="1"/>
    </xf>
    <xf numFmtId="0" fontId="9" fillId="2" borderId="8" xfId="0" applyFont="1" applyFill="1" applyBorder="1" applyAlignment="1">
      <alignment horizontal="center" vertical="center" wrapText="1" readingOrder="1"/>
    </xf>
    <xf numFmtId="0" fontId="9" fillId="2" borderId="9" xfId="0" applyFont="1" applyFill="1" applyBorder="1" applyAlignment="1">
      <alignment horizontal="center" vertical="center" wrapText="1" readingOrder="1"/>
    </xf>
    <xf numFmtId="0" fontId="8" fillId="2" borderId="6" xfId="0" applyFont="1" applyFill="1" applyBorder="1" applyAlignment="1">
      <alignment horizontal="center" vertical="center" textRotation="90" wrapText="1"/>
    </xf>
    <xf numFmtId="0" fontId="8" fillId="2" borderId="19" xfId="0" applyFont="1" applyFill="1" applyBorder="1" applyAlignment="1">
      <alignment horizontal="center" vertical="center" textRotation="90" wrapText="1"/>
    </xf>
    <xf numFmtId="0" fontId="39" fillId="0" borderId="29" xfId="0" applyFont="1" applyBorder="1" applyAlignment="1">
      <alignment horizontal="center" vertical="center" textRotation="90" wrapText="1"/>
    </xf>
    <xf numFmtId="0" fontId="39" fillId="0" borderId="34" xfId="0" applyFont="1" applyBorder="1" applyAlignment="1">
      <alignment horizontal="center" vertical="center" textRotation="90" wrapText="1"/>
    </xf>
    <xf numFmtId="0" fontId="8" fillId="2" borderId="22" xfId="0" applyFont="1" applyFill="1" applyBorder="1" applyAlignment="1">
      <alignment horizontal="center" vertical="center" wrapText="1" readingOrder="1"/>
    </xf>
    <xf numFmtId="0" fontId="8" fillId="2" borderId="20" xfId="0" applyFont="1" applyFill="1" applyBorder="1" applyAlignment="1">
      <alignment horizontal="center" vertical="center" wrapText="1" readingOrder="1"/>
    </xf>
    <xf numFmtId="0" fontId="8" fillId="2" borderId="23" xfId="0" applyFont="1" applyFill="1" applyBorder="1" applyAlignment="1">
      <alignment horizontal="center" vertical="center" wrapText="1" readingOrder="1"/>
    </xf>
    <xf numFmtId="0" fontId="8" fillId="2" borderId="6" xfId="0" applyFont="1" applyFill="1" applyBorder="1" applyAlignment="1">
      <alignment horizontal="center" vertical="center" wrapText="1" readingOrder="1"/>
    </xf>
    <xf numFmtId="0" fontId="4" fillId="0" borderId="26" xfId="0" applyFont="1" applyBorder="1" applyAlignment="1">
      <alignment horizontal="center" vertical="center" wrapText="1"/>
    </xf>
    <xf numFmtId="0" fontId="4" fillId="0" borderId="27" xfId="0" applyFont="1" applyBorder="1" applyAlignment="1">
      <alignment horizontal="center" vertical="center" wrapText="1"/>
    </xf>
    <xf numFmtId="0" fontId="29" fillId="0" borderId="27" xfId="0" applyFont="1" applyBorder="1" applyAlignment="1">
      <alignment horizontal="center" vertical="center" wrapText="1"/>
    </xf>
    <xf numFmtId="0" fontId="29" fillId="0" borderId="28" xfId="0" applyFont="1" applyBorder="1" applyAlignment="1">
      <alignment horizontal="center" vertical="center" wrapText="1"/>
    </xf>
    <xf numFmtId="0" fontId="8" fillId="4" borderId="37" xfId="1" applyFont="1" applyFill="1" applyBorder="1" applyAlignment="1">
      <alignment horizontal="center" vertical="center" wrapText="1"/>
    </xf>
    <xf numFmtId="0" fontId="8" fillId="4" borderId="38" xfId="1" applyFont="1" applyFill="1" applyBorder="1" applyAlignment="1">
      <alignment horizontal="center" vertical="center" wrapText="1"/>
    </xf>
    <xf numFmtId="0" fontId="8" fillId="0" borderId="77" xfId="1" applyFont="1" applyBorder="1" applyAlignment="1">
      <alignment horizontal="center" vertical="center" wrapText="1"/>
    </xf>
    <xf numFmtId="0" fontId="8" fillId="0" borderId="8" xfId="1" applyFont="1" applyBorder="1" applyAlignment="1">
      <alignment horizontal="center" vertical="center" wrapText="1"/>
    </xf>
    <xf numFmtId="0" fontId="8" fillId="0" borderId="9" xfId="1" applyFont="1" applyBorder="1" applyAlignment="1">
      <alignment horizontal="center" vertical="center" wrapText="1"/>
    </xf>
    <xf numFmtId="0" fontId="9" fillId="20" borderId="22" xfId="0" applyFont="1" applyFill="1" applyBorder="1" applyAlignment="1">
      <alignment horizontal="center" vertical="center" wrapText="1" readingOrder="1"/>
    </xf>
    <xf numFmtId="0" fontId="9" fillId="20" borderId="20" xfId="0" applyFont="1" applyFill="1" applyBorder="1" applyAlignment="1">
      <alignment horizontal="center" vertical="center" wrapText="1" readingOrder="1"/>
    </xf>
    <xf numFmtId="0" fontId="8" fillId="0" borderId="32" xfId="0" applyFont="1" applyBorder="1" applyAlignment="1">
      <alignment horizontal="center" vertical="center"/>
    </xf>
    <xf numFmtId="0" fontId="8" fillId="0" borderId="29" xfId="0" applyFont="1" applyBorder="1" applyAlignment="1">
      <alignment horizontal="center" vertical="center"/>
    </xf>
    <xf numFmtId="0" fontId="8" fillId="0" borderId="33" xfId="0" applyFont="1" applyBorder="1" applyAlignment="1">
      <alignment horizontal="center" vertical="center"/>
    </xf>
    <xf numFmtId="0" fontId="8" fillId="4" borderId="36" xfId="1" applyFont="1" applyFill="1" applyBorder="1" applyAlignment="1">
      <alignment horizontal="center" vertical="center" wrapText="1"/>
    </xf>
    <xf numFmtId="0" fontId="0" fillId="10" borderId="8" xfId="0" applyFill="1" applyBorder="1" applyAlignment="1">
      <alignment horizontal="center"/>
    </xf>
    <xf numFmtId="0" fontId="0" fillId="10" borderId="9" xfId="0" applyFill="1" applyBorder="1" applyAlignment="1">
      <alignment horizontal="center"/>
    </xf>
    <xf numFmtId="0" fontId="8" fillId="2" borderId="23" xfId="0" applyFont="1" applyFill="1" applyBorder="1" applyAlignment="1" applyProtection="1">
      <alignment horizontal="center" vertical="center" wrapText="1" readingOrder="1"/>
      <protection locked="0"/>
    </xf>
    <xf numFmtId="0" fontId="8" fillId="2" borderId="6" xfId="0" applyFont="1" applyFill="1" applyBorder="1" applyAlignment="1" applyProtection="1">
      <alignment horizontal="center" vertical="center" wrapText="1" readingOrder="1"/>
      <protection locked="0"/>
    </xf>
  </cellXfs>
  <cellStyles count="4">
    <cellStyle name="Hipervínculo" xfId="3" builtinId="8"/>
    <cellStyle name="Normal" xfId="0" builtinId="0"/>
    <cellStyle name="Normal 2" xfId="1" xr:uid="{255516BD-F9F9-44E5-90F4-DD3E38DA2E5D}"/>
    <cellStyle name="Porcentaje" xfId="2" builtinId="5"/>
  </cellStyles>
  <dxfs count="58">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rgb="FFFF0000"/>
      </font>
    </dxf>
    <dxf>
      <font>
        <color rgb="FFFF0000"/>
      </font>
    </dxf>
    <dxf>
      <font>
        <color rgb="FFFF0000"/>
      </font>
    </dxf>
    <dxf>
      <font>
        <color rgb="FFFF0000"/>
      </font>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1.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2.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8.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9.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Ex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8ED4-4814-B9D3-758E552CC626}"/>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8ED4-4814-B9D3-758E552CC626}"/>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200"/>
              <a:t>Cumplimiento</a:t>
            </a:r>
            <a:r>
              <a:rPr lang="es-CO" sz="1200" baseline="0"/>
              <a:t> 2T</a:t>
            </a:r>
            <a:endParaRPr lang="es-CO" sz="1200"/>
          </a:p>
        </c:rich>
      </c:tx>
      <c:layout>
        <c:manualLayout>
          <c:xMode val="edge"/>
          <c:yMode val="edge"/>
          <c:x val="0.36523600174978127"/>
          <c:y val="2.314814814814814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stacked"/>
        <c:varyColors val="0"/>
        <c:ser>
          <c:idx val="1"/>
          <c:order val="1"/>
          <c:spPr>
            <a:solidFill>
              <a:srgbClr val="FF0000"/>
            </a:solidFill>
            <a:ln>
              <a:noFill/>
            </a:ln>
            <a:effectLst/>
          </c:spPr>
          <c:invertIfNegative val="0"/>
          <c:val>
            <c:numRef>
              <c:f>Semaforo!$B$9</c:f>
              <c:numCache>
                <c:formatCode>0%</c:formatCode>
                <c:ptCount val="1"/>
                <c:pt idx="0">
                  <c:v>0.5</c:v>
                </c:pt>
              </c:numCache>
            </c:numRef>
          </c:val>
          <c:extLst>
            <c:ext xmlns:c16="http://schemas.microsoft.com/office/drawing/2014/chart" uri="{C3380CC4-5D6E-409C-BE32-E72D297353CC}">
              <c16:uniqueId val="{00000000-A78C-44F6-903D-955BA8DF598B}"/>
            </c:ext>
          </c:extLst>
        </c:ser>
        <c:ser>
          <c:idx val="2"/>
          <c:order val="2"/>
          <c:spPr>
            <a:solidFill>
              <a:schemeClr val="accent2"/>
            </a:solidFill>
            <a:ln>
              <a:noFill/>
            </a:ln>
            <a:effectLst/>
          </c:spPr>
          <c:invertIfNegative val="0"/>
          <c:val>
            <c:numRef>
              <c:f>Semaforo!$B$10</c:f>
              <c:numCache>
                <c:formatCode>0%</c:formatCode>
                <c:ptCount val="1"/>
                <c:pt idx="0">
                  <c:v>0.15</c:v>
                </c:pt>
              </c:numCache>
            </c:numRef>
          </c:val>
          <c:extLst>
            <c:ext xmlns:c16="http://schemas.microsoft.com/office/drawing/2014/chart" uri="{C3380CC4-5D6E-409C-BE32-E72D297353CC}">
              <c16:uniqueId val="{00000001-A78C-44F6-903D-955BA8DF598B}"/>
            </c:ext>
          </c:extLst>
        </c:ser>
        <c:ser>
          <c:idx val="3"/>
          <c:order val="3"/>
          <c:spPr>
            <a:solidFill>
              <a:schemeClr val="accent4"/>
            </a:solidFill>
            <a:ln>
              <a:noFill/>
            </a:ln>
            <a:effectLst/>
          </c:spPr>
          <c:invertIfNegative val="0"/>
          <c:val>
            <c:numRef>
              <c:f>Semaforo!$B$11</c:f>
              <c:numCache>
                <c:formatCode>0%</c:formatCode>
                <c:ptCount val="1"/>
                <c:pt idx="0">
                  <c:v>0.15</c:v>
                </c:pt>
              </c:numCache>
            </c:numRef>
          </c:val>
          <c:extLst>
            <c:ext xmlns:c16="http://schemas.microsoft.com/office/drawing/2014/chart" uri="{C3380CC4-5D6E-409C-BE32-E72D297353CC}">
              <c16:uniqueId val="{00000002-A78C-44F6-903D-955BA8DF598B}"/>
            </c:ext>
          </c:extLst>
        </c:ser>
        <c:ser>
          <c:idx val="4"/>
          <c:order val="4"/>
          <c:spPr>
            <a:solidFill>
              <a:srgbClr val="92D050"/>
            </a:solidFill>
            <a:ln>
              <a:noFill/>
            </a:ln>
            <a:effectLst/>
          </c:spPr>
          <c:invertIfNegative val="0"/>
          <c:val>
            <c:numRef>
              <c:f>Semaforo!$B$12</c:f>
              <c:numCache>
                <c:formatCode>0%</c:formatCode>
                <c:ptCount val="1"/>
                <c:pt idx="0">
                  <c:v>0.1</c:v>
                </c:pt>
              </c:numCache>
            </c:numRef>
          </c:val>
          <c:extLst>
            <c:ext xmlns:c16="http://schemas.microsoft.com/office/drawing/2014/chart" uri="{C3380CC4-5D6E-409C-BE32-E72D297353CC}">
              <c16:uniqueId val="{00000003-A78C-44F6-903D-955BA8DF598B}"/>
            </c:ext>
          </c:extLst>
        </c:ser>
        <c:ser>
          <c:idx val="5"/>
          <c:order val="5"/>
          <c:spPr>
            <a:solidFill>
              <a:srgbClr val="00B050"/>
            </a:solidFill>
            <a:ln>
              <a:noFill/>
            </a:ln>
            <a:effectLst/>
          </c:spPr>
          <c:invertIfNegative val="0"/>
          <c:val>
            <c:numRef>
              <c:f>Semaforo!$B$13</c:f>
              <c:numCache>
                <c:formatCode>0%</c:formatCode>
                <c:ptCount val="1"/>
                <c:pt idx="0">
                  <c:v>0.1</c:v>
                </c:pt>
              </c:numCache>
            </c:numRef>
          </c:val>
          <c:extLst>
            <c:ext xmlns:c16="http://schemas.microsoft.com/office/drawing/2014/chart" uri="{C3380CC4-5D6E-409C-BE32-E72D297353CC}">
              <c16:uniqueId val="{00000004-A78C-44F6-903D-955BA8DF598B}"/>
            </c:ext>
          </c:extLst>
        </c:ser>
        <c:dLbls>
          <c:showLegendKey val="0"/>
          <c:showVal val="0"/>
          <c:showCatName val="0"/>
          <c:showSerName val="0"/>
          <c:showPercent val="0"/>
          <c:showBubbleSize val="0"/>
        </c:dLbls>
        <c:gapWidth val="150"/>
        <c:overlap val="100"/>
        <c:axId val="460277615"/>
        <c:axId val="460290575"/>
      </c:barChart>
      <c:lineChart>
        <c:grouping val="standard"/>
        <c:varyColors val="0"/>
        <c:ser>
          <c:idx val="0"/>
          <c:order val="0"/>
          <c:spPr>
            <a:ln w="28575" cap="rnd">
              <a:solidFill>
                <a:schemeClr val="accent1"/>
              </a:solidFill>
              <a:round/>
            </a:ln>
            <a:effectLst/>
          </c:spPr>
          <c:marker>
            <c:symbol val="dash"/>
            <c:size val="30"/>
            <c:spPr>
              <a:solidFill>
                <a:schemeClr val="tx1"/>
              </a:solidFill>
              <a:ln w="9525" cmpd="sng">
                <a:solidFill>
                  <a:schemeClr val="tx1"/>
                </a:solidFill>
              </a:ln>
              <a:effectLst/>
            </c:spPr>
          </c:marker>
          <c:dLbls>
            <c:dLbl>
              <c:idx val="0"/>
              <c:layout>
                <c:manualLayout>
                  <c:x val="-0.34816898707748678"/>
                  <c:y val="-6.9459588953916879E-2"/>
                </c:manualLayout>
              </c:layout>
              <c:spPr>
                <a:noFill/>
                <a:ln>
                  <a:noFill/>
                </a:ln>
                <a:effectLst/>
              </c:spPr>
              <c:txPr>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r"/>
              <c:showLegendKey val="0"/>
              <c:showVal val="1"/>
              <c:showCatName val="0"/>
              <c:showSerName val="0"/>
              <c:showPercent val="0"/>
              <c:showBubbleSize val="0"/>
              <c:extLst>
                <c:ext xmlns:c15="http://schemas.microsoft.com/office/drawing/2012/chart" uri="{CE6537A1-D6FC-4f65-9D91-7224C49458BB}">
                  <c15:layout>
                    <c:manualLayout>
                      <c:w val="0.27290598473449379"/>
                      <c:h val="0.10280570447844201"/>
                    </c:manualLayout>
                  </c15:layout>
                </c:ext>
                <c:ext xmlns:c16="http://schemas.microsoft.com/office/drawing/2014/chart" uri="{C3380CC4-5D6E-409C-BE32-E72D297353CC}">
                  <c16:uniqueId val="{00000005-A78C-44F6-903D-955BA8DF598B}"/>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Semaforo!$B$2</c:f>
              <c:strCache>
                <c:ptCount val="1"/>
                <c:pt idx="0">
                  <c:v> 4 - Mecanismos para mejorar la Atención al Ciudadano</c:v>
                </c:pt>
              </c:strCache>
            </c:strRef>
          </c:cat>
          <c:val>
            <c:numRef>
              <c:f>Semaforo!$C$5</c:f>
              <c:numCache>
                <c:formatCode>0%</c:formatCode>
                <c:ptCount val="1"/>
                <c:pt idx="0">
                  <c:v>0.75454545454545463</c:v>
                </c:pt>
              </c:numCache>
            </c:numRef>
          </c:val>
          <c:smooth val="0"/>
          <c:extLst>
            <c:ext xmlns:c16="http://schemas.microsoft.com/office/drawing/2014/chart" uri="{C3380CC4-5D6E-409C-BE32-E72D297353CC}">
              <c16:uniqueId val="{00000006-A78C-44F6-903D-955BA8DF598B}"/>
            </c:ext>
          </c:extLst>
        </c:ser>
        <c:dLbls>
          <c:showLegendKey val="0"/>
          <c:showVal val="0"/>
          <c:showCatName val="0"/>
          <c:showSerName val="0"/>
          <c:showPercent val="0"/>
          <c:showBubbleSize val="0"/>
        </c:dLbls>
        <c:marker val="1"/>
        <c:smooth val="0"/>
        <c:axId val="460277615"/>
        <c:axId val="460290575"/>
      </c:lineChart>
      <c:catAx>
        <c:axId val="460277615"/>
        <c:scaling>
          <c:orientation val="minMax"/>
        </c:scaling>
        <c:delete val="1"/>
        <c:axPos val="b"/>
        <c:majorTickMark val="none"/>
        <c:minorTickMark val="none"/>
        <c:tickLblPos val="nextTo"/>
        <c:crossAx val="460290575"/>
        <c:crosses val="autoZero"/>
        <c:auto val="1"/>
        <c:lblAlgn val="ctr"/>
        <c:lblOffset val="100"/>
        <c:noMultiLvlLbl val="0"/>
      </c:catAx>
      <c:valAx>
        <c:axId val="460290575"/>
        <c:scaling>
          <c:orientation val="minMax"/>
          <c:max val="1"/>
        </c:scaling>
        <c:delete val="1"/>
        <c:axPos val="l"/>
        <c:numFmt formatCode="0%" sourceLinked="1"/>
        <c:majorTickMark val="none"/>
        <c:minorTickMark val="none"/>
        <c:tickLblPos val="nextTo"/>
        <c:crossAx val="460277615"/>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200"/>
              <a:t>Cumplimiento</a:t>
            </a:r>
            <a:r>
              <a:rPr lang="es-CO" sz="1200" baseline="0"/>
              <a:t> 3T</a:t>
            </a:r>
            <a:endParaRPr lang="es-CO" sz="1200"/>
          </a:p>
        </c:rich>
      </c:tx>
      <c:layout>
        <c:manualLayout>
          <c:xMode val="edge"/>
          <c:yMode val="edge"/>
          <c:x val="0.36523600174978127"/>
          <c:y val="2.314814814814814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stacked"/>
        <c:varyColors val="0"/>
        <c:ser>
          <c:idx val="1"/>
          <c:order val="1"/>
          <c:spPr>
            <a:solidFill>
              <a:srgbClr val="FF0000"/>
            </a:solidFill>
            <a:ln>
              <a:noFill/>
            </a:ln>
            <a:effectLst/>
          </c:spPr>
          <c:invertIfNegative val="0"/>
          <c:val>
            <c:numRef>
              <c:f>Semaforo!$B$9</c:f>
              <c:numCache>
                <c:formatCode>0%</c:formatCode>
                <c:ptCount val="1"/>
                <c:pt idx="0">
                  <c:v>0.5</c:v>
                </c:pt>
              </c:numCache>
            </c:numRef>
          </c:val>
          <c:extLst>
            <c:ext xmlns:c16="http://schemas.microsoft.com/office/drawing/2014/chart" uri="{C3380CC4-5D6E-409C-BE32-E72D297353CC}">
              <c16:uniqueId val="{00000000-1FB8-4A72-985F-C0D8A2043AEE}"/>
            </c:ext>
          </c:extLst>
        </c:ser>
        <c:ser>
          <c:idx val="2"/>
          <c:order val="2"/>
          <c:spPr>
            <a:solidFill>
              <a:schemeClr val="accent2"/>
            </a:solidFill>
            <a:ln>
              <a:noFill/>
            </a:ln>
            <a:effectLst/>
          </c:spPr>
          <c:invertIfNegative val="0"/>
          <c:val>
            <c:numRef>
              <c:f>Semaforo!$B$10</c:f>
              <c:numCache>
                <c:formatCode>0%</c:formatCode>
                <c:ptCount val="1"/>
                <c:pt idx="0">
                  <c:v>0.15</c:v>
                </c:pt>
              </c:numCache>
            </c:numRef>
          </c:val>
          <c:extLst>
            <c:ext xmlns:c16="http://schemas.microsoft.com/office/drawing/2014/chart" uri="{C3380CC4-5D6E-409C-BE32-E72D297353CC}">
              <c16:uniqueId val="{00000001-1FB8-4A72-985F-C0D8A2043AEE}"/>
            </c:ext>
          </c:extLst>
        </c:ser>
        <c:ser>
          <c:idx val="3"/>
          <c:order val="3"/>
          <c:spPr>
            <a:solidFill>
              <a:schemeClr val="accent4"/>
            </a:solidFill>
            <a:ln>
              <a:noFill/>
            </a:ln>
            <a:effectLst/>
          </c:spPr>
          <c:invertIfNegative val="0"/>
          <c:val>
            <c:numRef>
              <c:f>Semaforo!$B$11</c:f>
              <c:numCache>
                <c:formatCode>0%</c:formatCode>
                <c:ptCount val="1"/>
                <c:pt idx="0">
                  <c:v>0.15</c:v>
                </c:pt>
              </c:numCache>
            </c:numRef>
          </c:val>
          <c:extLst>
            <c:ext xmlns:c16="http://schemas.microsoft.com/office/drawing/2014/chart" uri="{C3380CC4-5D6E-409C-BE32-E72D297353CC}">
              <c16:uniqueId val="{00000002-1FB8-4A72-985F-C0D8A2043AEE}"/>
            </c:ext>
          </c:extLst>
        </c:ser>
        <c:ser>
          <c:idx val="4"/>
          <c:order val="4"/>
          <c:spPr>
            <a:solidFill>
              <a:srgbClr val="92D050"/>
            </a:solidFill>
            <a:ln>
              <a:noFill/>
            </a:ln>
            <a:effectLst/>
          </c:spPr>
          <c:invertIfNegative val="0"/>
          <c:val>
            <c:numRef>
              <c:f>Semaforo!$B$12</c:f>
              <c:numCache>
                <c:formatCode>0%</c:formatCode>
                <c:ptCount val="1"/>
                <c:pt idx="0">
                  <c:v>0.1</c:v>
                </c:pt>
              </c:numCache>
            </c:numRef>
          </c:val>
          <c:extLst>
            <c:ext xmlns:c16="http://schemas.microsoft.com/office/drawing/2014/chart" uri="{C3380CC4-5D6E-409C-BE32-E72D297353CC}">
              <c16:uniqueId val="{00000003-1FB8-4A72-985F-C0D8A2043AEE}"/>
            </c:ext>
          </c:extLst>
        </c:ser>
        <c:ser>
          <c:idx val="5"/>
          <c:order val="5"/>
          <c:spPr>
            <a:solidFill>
              <a:srgbClr val="00B050"/>
            </a:solidFill>
            <a:ln>
              <a:noFill/>
            </a:ln>
            <a:effectLst/>
          </c:spPr>
          <c:invertIfNegative val="0"/>
          <c:val>
            <c:numRef>
              <c:f>Semaforo!$B$13</c:f>
              <c:numCache>
                <c:formatCode>0%</c:formatCode>
                <c:ptCount val="1"/>
                <c:pt idx="0">
                  <c:v>0.1</c:v>
                </c:pt>
              </c:numCache>
            </c:numRef>
          </c:val>
          <c:extLst>
            <c:ext xmlns:c16="http://schemas.microsoft.com/office/drawing/2014/chart" uri="{C3380CC4-5D6E-409C-BE32-E72D297353CC}">
              <c16:uniqueId val="{00000004-1FB8-4A72-985F-C0D8A2043AEE}"/>
            </c:ext>
          </c:extLst>
        </c:ser>
        <c:dLbls>
          <c:showLegendKey val="0"/>
          <c:showVal val="0"/>
          <c:showCatName val="0"/>
          <c:showSerName val="0"/>
          <c:showPercent val="0"/>
          <c:showBubbleSize val="0"/>
        </c:dLbls>
        <c:gapWidth val="150"/>
        <c:overlap val="100"/>
        <c:axId val="460277615"/>
        <c:axId val="460290575"/>
      </c:barChart>
      <c:lineChart>
        <c:grouping val="standard"/>
        <c:varyColors val="0"/>
        <c:ser>
          <c:idx val="0"/>
          <c:order val="0"/>
          <c:spPr>
            <a:ln w="28575" cap="rnd">
              <a:solidFill>
                <a:schemeClr val="accent1"/>
              </a:solidFill>
              <a:round/>
            </a:ln>
            <a:effectLst/>
          </c:spPr>
          <c:marker>
            <c:symbol val="dash"/>
            <c:size val="30"/>
            <c:spPr>
              <a:solidFill>
                <a:schemeClr val="tx1"/>
              </a:solidFill>
              <a:ln w="9525" cmpd="sng">
                <a:solidFill>
                  <a:schemeClr val="tx1"/>
                </a:solidFill>
              </a:ln>
              <a:effectLst/>
            </c:spPr>
          </c:marker>
          <c:dLbls>
            <c:dLbl>
              <c:idx val="0"/>
              <c:layout>
                <c:manualLayout>
                  <c:x val="-0.215599162600595"/>
                  <c:y val="-4.114554916265847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FB8-4A72-985F-C0D8A2043AE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Semaforo!$B$2</c:f>
              <c:strCache>
                <c:ptCount val="1"/>
                <c:pt idx="0">
                  <c:v> 4 - Mecanismos para mejorar la Atención al Ciudadano</c:v>
                </c:pt>
              </c:strCache>
            </c:strRef>
          </c:cat>
          <c:val>
            <c:numRef>
              <c:f>Semaforo!$D$5</c:f>
              <c:numCache>
                <c:formatCode>0%</c:formatCode>
                <c:ptCount val="1"/>
                <c:pt idx="0">
                  <c:v>0</c:v>
                </c:pt>
              </c:numCache>
            </c:numRef>
          </c:val>
          <c:smooth val="0"/>
          <c:extLst>
            <c:ext xmlns:c16="http://schemas.microsoft.com/office/drawing/2014/chart" uri="{C3380CC4-5D6E-409C-BE32-E72D297353CC}">
              <c16:uniqueId val="{00000006-1FB8-4A72-985F-C0D8A2043AEE}"/>
            </c:ext>
          </c:extLst>
        </c:ser>
        <c:dLbls>
          <c:showLegendKey val="0"/>
          <c:showVal val="0"/>
          <c:showCatName val="0"/>
          <c:showSerName val="0"/>
          <c:showPercent val="0"/>
          <c:showBubbleSize val="0"/>
        </c:dLbls>
        <c:marker val="1"/>
        <c:smooth val="0"/>
        <c:axId val="460277615"/>
        <c:axId val="460290575"/>
      </c:lineChart>
      <c:catAx>
        <c:axId val="460277615"/>
        <c:scaling>
          <c:orientation val="minMax"/>
        </c:scaling>
        <c:delete val="1"/>
        <c:axPos val="b"/>
        <c:majorTickMark val="none"/>
        <c:minorTickMark val="none"/>
        <c:tickLblPos val="nextTo"/>
        <c:crossAx val="460290575"/>
        <c:crosses val="autoZero"/>
        <c:auto val="1"/>
        <c:lblAlgn val="ctr"/>
        <c:lblOffset val="100"/>
        <c:noMultiLvlLbl val="0"/>
      </c:catAx>
      <c:valAx>
        <c:axId val="460290575"/>
        <c:scaling>
          <c:orientation val="minMax"/>
          <c:max val="1"/>
        </c:scaling>
        <c:delete val="1"/>
        <c:axPos val="l"/>
        <c:numFmt formatCode="0%" sourceLinked="1"/>
        <c:majorTickMark val="none"/>
        <c:minorTickMark val="none"/>
        <c:tickLblPos val="nextTo"/>
        <c:crossAx val="460277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200"/>
              <a:t>Cumplimiento</a:t>
            </a:r>
            <a:r>
              <a:rPr lang="es-CO" sz="1200" baseline="0"/>
              <a:t> 4T</a:t>
            </a:r>
            <a:endParaRPr lang="es-CO" sz="1200"/>
          </a:p>
        </c:rich>
      </c:tx>
      <c:layout>
        <c:manualLayout>
          <c:xMode val="edge"/>
          <c:yMode val="edge"/>
          <c:x val="0.36523600174978127"/>
          <c:y val="2.314814814814814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stacked"/>
        <c:varyColors val="0"/>
        <c:ser>
          <c:idx val="1"/>
          <c:order val="1"/>
          <c:spPr>
            <a:solidFill>
              <a:srgbClr val="FF0000"/>
            </a:solidFill>
            <a:ln>
              <a:noFill/>
            </a:ln>
            <a:effectLst/>
          </c:spPr>
          <c:invertIfNegative val="0"/>
          <c:val>
            <c:numRef>
              <c:f>Semaforo!$B$9</c:f>
              <c:numCache>
                <c:formatCode>0%</c:formatCode>
                <c:ptCount val="1"/>
                <c:pt idx="0">
                  <c:v>0.5</c:v>
                </c:pt>
              </c:numCache>
            </c:numRef>
          </c:val>
          <c:extLst>
            <c:ext xmlns:c16="http://schemas.microsoft.com/office/drawing/2014/chart" uri="{C3380CC4-5D6E-409C-BE32-E72D297353CC}">
              <c16:uniqueId val="{00000000-10BE-43C5-871D-60852563AF8A}"/>
            </c:ext>
          </c:extLst>
        </c:ser>
        <c:ser>
          <c:idx val="2"/>
          <c:order val="2"/>
          <c:spPr>
            <a:solidFill>
              <a:schemeClr val="accent2"/>
            </a:solidFill>
            <a:ln>
              <a:noFill/>
            </a:ln>
            <a:effectLst/>
          </c:spPr>
          <c:invertIfNegative val="0"/>
          <c:val>
            <c:numRef>
              <c:f>Semaforo!$B$10</c:f>
              <c:numCache>
                <c:formatCode>0%</c:formatCode>
                <c:ptCount val="1"/>
                <c:pt idx="0">
                  <c:v>0.15</c:v>
                </c:pt>
              </c:numCache>
            </c:numRef>
          </c:val>
          <c:extLst>
            <c:ext xmlns:c16="http://schemas.microsoft.com/office/drawing/2014/chart" uri="{C3380CC4-5D6E-409C-BE32-E72D297353CC}">
              <c16:uniqueId val="{00000001-10BE-43C5-871D-60852563AF8A}"/>
            </c:ext>
          </c:extLst>
        </c:ser>
        <c:ser>
          <c:idx val="3"/>
          <c:order val="3"/>
          <c:spPr>
            <a:solidFill>
              <a:schemeClr val="accent4"/>
            </a:solidFill>
            <a:ln>
              <a:noFill/>
            </a:ln>
            <a:effectLst/>
          </c:spPr>
          <c:invertIfNegative val="0"/>
          <c:val>
            <c:numRef>
              <c:f>Semaforo!$B$11</c:f>
              <c:numCache>
                <c:formatCode>0%</c:formatCode>
                <c:ptCount val="1"/>
                <c:pt idx="0">
                  <c:v>0.15</c:v>
                </c:pt>
              </c:numCache>
            </c:numRef>
          </c:val>
          <c:extLst>
            <c:ext xmlns:c16="http://schemas.microsoft.com/office/drawing/2014/chart" uri="{C3380CC4-5D6E-409C-BE32-E72D297353CC}">
              <c16:uniqueId val="{00000002-10BE-43C5-871D-60852563AF8A}"/>
            </c:ext>
          </c:extLst>
        </c:ser>
        <c:ser>
          <c:idx val="4"/>
          <c:order val="4"/>
          <c:spPr>
            <a:solidFill>
              <a:srgbClr val="92D050"/>
            </a:solidFill>
            <a:ln>
              <a:noFill/>
            </a:ln>
            <a:effectLst/>
          </c:spPr>
          <c:invertIfNegative val="0"/>
          <c:val>
            <c:numRef>
              <c:f>Semaforo!$B$12</c:f>
              <c:numCache>
                <c:formatCode>0%</c:formatCode>
                <c:ptCount val="1"/>
                <c:pt idx="0">
                  <c:v>0.1</c:v>
                </c:pt>
              </c:numCache>
            </c:numRef>
          </c:val>
          <c:extLst>
            <c:ext xmlns:c16="http://schemas.microsoft.com/office/drawing/2014/chart" uri="{C3380CC4-5D6E-409C-BE32-E72D297353CC}">
              <c16:uniqueId val="{00000003-10BE-43C5-871D-60852563AF8A}"/>
            </c:ext>
          </c:extLst>
        </c:ser>
        <c:ser>
          <c:idx val="5"/>
          <c:order val="5"/>
          <c:spPr>
            <a:solidFill>
              <a:srgbClr val="00B050"/>
            </a:solidFill>
            <a:ln>
              <a:noFill/>
            </a:ln>
            <a:effectLst/>
          </c:spPr>
          <c:invertIfNegative val="0"/>
          <c:val>
            <c:numRef>
              <c:f>Semaforo!$B$13</c:f>
              <c:numCache>
                <c:formatCode>0%</c:formatCode>
                <c:ptCount val="1"/>
                <c:pt idx="0">
                  <c:v>0.1</c:v>
                </c:pt>
              </c:numCache>
            </c:numRef>
          </c:val>
          <c:extLst>
            <c:ext xmlns:c16="http://schemas.microsoft.com/office/drawing/2014/chart" uri="{C3380CC4-5D6E-409C-BE32-E72D297353CC}">
              <c16:uniqueId val="{00000004-10BE-43C5-871D-60852563AF8A}"/>
            </c:ext>
          </c:extLst>
        </c:ser>
        <c:dLbls>
          <c:showLegendKey val="0"/>
          <c:showVal val="0"/>
          <c:showCatName val="0"/>
          <c:showSerName val="0"/>
          <c:showPercent val="0"/>
          <c:showBubbleSize val="0"/>
        </c:dLbls>
        <c:gapWidth val="150"/>
        <c:overlap val="100"/>
        <c:axId val="460277615"/>
        <c:axId val="460290575"/>
      </c:barChart>
      <c:lineChart>
        <c:grouping val="standard"/>
        <c:varyColors val="0"/>
        <c:ser>
          <c:idx val="0"/>
          <c:order val="0"/>
          <c:spPr>
            <a:ln w="28575" cap="rnd">
              <a:solidFill>
                <a:schemeClr val="accent1"/>
              </a:solidFill>
              <a:round/>
            </a:ln>
            <a:effectLst/>
          </c:spPr>
          <c:marker>
            <c:symbol val="dash"/>
            <c:size val="30"/>
            <c:spPr>
              <a:solidFill>
                <a:schemeClr val="tx1"/>
              </a:solidFill>
              <a:ln w="9525" cmpd="sng">
                <a:solidFill>
                  <a:schemeClr val="tx1"/>
                </a:solidFill>
              </a:ln>
              <a:effectLst/>
            </c:spPr>
          </c:marker>
          <c:dLbls>
            <c:dLbl>
              <c:idx val="0"/>
              <c:layout>
                <c:manualLayout>
                  <c:x val="-0.23320090448005909"/>
                  <c:y val="-5.658957086698116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BE-43C5-871D-60852563AF8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Semaforo!$B$2</c:f>
              <c:strCache>
                <c:ptCount val="1"/>
                <c:pt idx="0">
                  <c:v> 4 - Mecanismos para mejorar la Atención al Ciudadano</c:v>
                </c:pt>
              </c:strCache>
            </c:strRef>
          </c:cat>
          <c:val>
            <c:numRef>
              <c:f>Semaforo!$E$5</c:f>
              <c:numCache>
                <c:formatCode>0%</c:formatCode>
                <c:ptCount val="1"/>
                <c:pt idx="0">
                  <c:v>0</c:v>
                </c:pt>
              </c:numCache>
            </c:numRef>
          </c:val>
          <c:smooth val="0"/>
          <c:extLst>
            <c:ext xmlns:c16="http://schemas.microsoft.com/office/drawing/2014/chart" uri="{C3380CC4-5D6E-409C-BE32-E72D297353CC}">
              <c16:uniqueId val="{00000006-10BE-43C5-871D-60852563AF8A}"/>
            </c:ext>
          </c:extLst>
        </c:ser>
        <c:dLbls>
          <c:showLegendKey val="0"/>
          <c:showVal val="0"/>
          <c:showCatName val="0"/>
          <c:showSerName val="0"/>
          <c:showPercent val="0"/>
          <c:showBubbleSize val="0"/>
        </c:dLbls>
        <c:marker val="1"/>
        <c:smooth val="0"/>
        <c:axId val="460277615"/>
        <c:axId val="460290575"/>
      </c:lineChart>
      <c:catAx>
        <c:axId val="460277615"/>
        <c:scaling>
          <c:orientation val="minMax"/>
        </c:scaling>
        <c:delete val="1"/>
        <c:axPos val="b"/>
        <c:majorTickMark val="none"/>
        <c:minorTickMark val="none"/>
        <c:tickLblPos val="nextTo"/>
        <c:crossAx val="460290575"/>
        <c:crosses val="autoZero"/>
        <c:auto val="1"/>
        <c:lblAlgn val="ctr"/>
        <c:lblOffset val="100"/>
        <c:noMultiLvlLbl val="0"/>
      </c:catAx>
      <c:valAx>
        <c:axId val="460290575"/>
        <c:scaling>
          <c:orientation val="minMax"/>
          <c:max val="1"/>
        </c:scaling>
        <c:delete val="1"/>
        <c:axPos val="l"/>
        <c:numFmt formatCode="0%" sourceLinked="1"/>
        <c:majorTickMark val="none"/>
        <c:minorTickMark val="none"/>
        <c:tickLblPos val="nextTo"/>
        <c:crossAx val="460277615"/>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7181344630751814"/>
          <c:y val="2.112217796892189E-2"/>
          <c:w val="0.93304722563862263"/>
          <c:h val="0.82375516887939804"/>
        </c:manualLayout>
      </c:layout>
      <c:barChart>
        <c:barDir val="col"/>
        <c:grouping val="clustered"/>
        <c:varyColors val="0"/>
        <c:ser>
          <c:idx val="2"/>
          <c:order val="0"/>
          <c:tx>
            <c:strRef>
              <c:f>'Gantt Y gráficas'!$E$33</c:f>
              <c:strCache>
                <c:ptCount val="1"/>
                <c:pt idx="0">
                  <c:v>% cumplimiento de lo programado en 3° trimestre</c:v>
                </c:pt>
              </c:strCache>
            </c:strRef>
          </c:tx>
          <c:spPr>
            <a:solidFill>
              <a:schemeClr val="accent4"/>
            </a:solidFill>
            <a:ln>
              <a:noFill/>
            </a:ln>
            <a:effectLst/>
          </c:spPr>
          <c:invertIfNegative val="0"/>
          <c:cat>
            <c:strRef>
              <c:f>'Gantt Y gráficas'!$B$34:$B$41</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c:v>
                </c:pt>
                <c:pt idx="7">
                  <c:v>Anexo 2: Estratégia de Racioanlización de Trámites</c:v>
                </c:pt>
              </c:strCache>
            </c:strRef>
          </c:cat>
          <c:val>
            <c:numRef>
              <c:f>'Gantt Y gráficas'!$E$34:$E$41</c:f>
              <c:numCache>
                <c:formatCode>0.0%</c:formatCode>
                <c:ptCount val="8"/>
                <c:pt idx="0">
                  <c:v>0</c:v>
                </c:pt>
                <c:pt idx="1">
                  <c:v>0</c:v>
                </c:pt>
                <c:pt idx="2">
                  <c:v>0</c:v>
                </c:pt>
                <c:pt idx="3">
                  <c:v>0</c:v>
                </c:pt>
                <c:pt idx="4">
                  <c:v>0</c:v>
                </c:pt>
                <c:pt idx="5">
                  <c:v>0</c:v>
                </c:pt>
              </c:numCache>
            </c:numRef>
          </c:val>
          <c:extLst>
            <c:ext xmlns:c16="http://schemas.microsoft.com/office/drawing/2014/chart" uri="{C3380CC4-5D6E-409C-BE32-E72D297353CC}">
              <c16:uniqueId val="{00000001-7AD8-4D76-BA14-46381104724F}"/>
            </c:ext>
          </c:extLst>
        </c:ser>
        <c:ser>
          <c:idx val="3"/>
          <c:order val="1"/>
          <c:tx>
            <c:strRef>
              <c:f>'Gantt Y gráficas'!$I$33</c:f>
              <c:strCache>
                <c:ptCount val="1"/>
                <c:pt idx="0">
                  <c:v>% cumplimiento de lo programado en la vigencia -corte 3° trimestre</c:v>
                </c:pt>
              </c:strCache>
            </c:strRef>
          </c:tx>
          <c:spPr>
            <a:solidFill>
              <a:schemeClr val="accent6">
                <a:lumMod val="60000"/>
              </a:schemeClr>
            </a:solidFill>
            <a:ln>
              <a:noFill/>
            </a:ln>
            <a:effectLst/>
          </c:spPr>
          <c:invertIfNegative val="0"/>
          <c:cat>
            <c:strRef>
              <c:f>'Gantt Y gráficas'!$B$34:$B$41</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c:v>
                </c:pt>
                <c:pt idx="7">
                  <c:v>Anexo 2: Estratégia de Racioanlización de Trámites</c:v>
                </c:pt>
              </c:strCache>
            </c:strRef>
          </c:cat>
          <c:val>
            <c:numRef>
              <c:f>'Gantt Y gráficas'!$I$34:$I$39</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7AD8-4D76-BA14-46381104724F}"/>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1941762010731071"/>
          <c:y val="0.17000576886673777"/>
          <c:w val="0.17524387774664113"/>
          <c:h val="0.76586395095044413"/>
        </c:manualLayout>
      </c:layout>
      <c:radarChart>
        <c:radarStyle val="marker"/>
        <c:varyColors val="0"/>
        <c:ser>
          <c:idx val="0"/>
          <c:order val="0"/>
          <c:spPr>
            <a:ln w="28575" cap="rnd">
              <a:solidFill>
                <a:schemeClr val="accent1"/>
              </a:solidFill>
              <a:round/>
            </a:ln>
            <a:effectLst/>
          </c:spPr>
          <c:marker>
            <c:symbol val="none"/>
          </c:marker>
          <c:dLbls>
            <c:dLbl>
              <c:idx val="0"/>
              <c:layout>
                <c:manualLayout>
                  <c:x val="5.4277846922874545E-2"/>
                  <c:y val="9.81765028891947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785-440C-8849-16D0F0C9FFA3}"/>
                </c:ext>
              </c:extLst>
            </c:dLbl>
            <c:dLbl>
              <c:idx val="1"/>
              <c:layout>
                <c:manualLayout>
                  <c:x val="1.5804529551939773E-2"/>
                  <c:y val="7.2222647128955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785-440C-8849-16D0F0C9FFA3}"/>
                </c:ext>
              </c:extLst>
            </c:dLbl>
            <c:dLbl>
              <c:idx val="2"/>
              <c:layout>
                <c:manualLayout>
                  <c:x val="5.529375350780881E-2"/>
                  <c:y val="-9.02170394651005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785-440C-8849-16D0F0C9FFA3}"/>
                </c:ext>
              </c:extLst>
            </c:dLbl>
            <c:dLbl>
              <c:idx val="3"/>
              <c:layout>
                <c:manualLayout>
                  <c:x val="-1.8768941118733937E-2"/>
                  <c:y val="1.341179295355195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785-440C-8849-16D0F0C9FFA3}"/>
                </c:ext>
              </c:extLst>
            </c:dLbl>
            <c:dLbl>
              <c:idx val="4"/>
              <c:layout>
                <c:manualLayout>
                  <c:x val="-3.4416462893814656E-2"/>
                  <c:y val="6.0978194233734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785-440C-8849-16D0F0C9FFA3}"/>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Y gráficas'!$B$57:$B$61</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Y gráficas'!$C$57:$C$61</c:f>
              <c:numCache>
                <c:formatCode>0.00%</c:formatCode>
                <c:ptCount val="5"/>
                <c:pt idx="0">
                  <c:v>1</c:v>
                </c:pt>
                <c:pt idx="1">
                  <c:v>1</c:v>
                </c:pt>
                <c:pt idx="2">
                  <c:v>1</c:v>
                </c:pt>
                <c:pt idx="3">
                  <c:v>1</c:v>
                </c:pt>
                <c:pt idx="4">
                  <c:v>0.5</c:v>
                </c:pt>
              </c:numCache>
            </c:numRef>
          </c:val>
          <c:extLst>
            <c:ext xmlns:c16="http://schemas.microsoft.com/office/drawing/2014/chart" uri="{C3380CC4-5D6E-409C-BE32-E72D297353CC}">
              <c16:uniqueId val="{00000005-D785-440C-8849-16D0F0C9FFA3}"/>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layout>
        <c:manualLayout>
          <c:xMode val="edge"/>
          <c:yMode val="edge"/>
          <c:x val="0.3937244551925436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3568645296192965"/>
          <c:y val="0.15721832631443844"/>
          <c:w val="0.14282894666950707"/>
          <c:h val="0.79966477453896445"/>
        </c:manualLayout>
      </c:layout>
      <c:radarChart>
        <c:radarStyle val="marker"/>
        <c:varyColors val="0"/>
        <c:ser>
          <c:idx val="0"/>
          <c:order val="0"/>
          <c:spPr>
            <a:ln w="28575" cap="rnd">
              <a:solidFill>
                <a:schemeClr val="accent4"/>
              </a:solidFill>
              <a:round/>
            </a:ln>
            <a:effectLst/>
          </c:spPr>
          <c:marker>
            <c:symbol val="none"/>
          </c:marker>
          <c:dLbls>
            <c:dLbl>
              <c:idx val="0"/>
              <c:layout>
                <c:manualLayout>
                  <c:x val="4.4352358796102151E-2"/>
                  <c:y val="7.397790618714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2E6-453C-90D6-49B08E9B14ED}"/>
                </c:ext>
              </c:extLst>
            </c:dLbl>
            <c:dLbl>
              <c:idx val="1"/>
              <c:layout>
                <c:manualLayout>
                  <c:x val="8.2492367728913593E-2"/>
                  <c:y val="5.21572020864823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2E6-453C-90D6-49B08E9B14ED}"/>
                </c:ext>
              </c:extLst>
            </c:dLbl>
            <c:dLbl>
              <c:idx val="2"/>
              <c:layout>
                <c:manualLayout>
                  <c:x val="-7.3561710812955275E-2"/>
                  <c:y val="2.1640155214906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2E6-453C-90D6-49B08E9B14ED}"/>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Y gráficas'!$B$90:$B$92</c:f>
              <c:strCache>
                <c:ptCount val="3"/>
                <c:pt idx="0">
                  <c:v>Información</c:v>
                </c:pt>
                <c:pt idx="1">
                  <c:v>Diálogo</c:v>
                </c:pt>
                <c:pt idx="2">
                  <c:v>Responsabilidad</c:v>
                </c:pt>
              </c:strCache>
            </c:strRef>
          </c:cat>
          <c:val>
            <c:numRef>
              <c:f>'Gantt Y gráficas'!$C$90:$C$92</c:f>
              <c:numCache>
                <c:formatCode>0.00%</c:formatCode>
                <c:ptCount val="3"/>
                <c:pt idx="0">
                  <c:v>1</c:v>
                </c:pt>
                <c:pt idx="1">
                  <c:v>1</c:v>
                </c:pt>
                <c:pt idx="2">
                  <c:v>0.33333333333333331</c:v>
                </c:pt>
              </c:numCache>
            </c:numRef>
          </c:val>
          <c:extLst>
            <c:ext xmlns:c16="http://schemas.microsoft.com/office/drawing/2014/chart" uri="{C3380CC4-5D6E-409C-BE32-E72D297353CC}">
              <c16:uniqueId val="{00000003-92E6-453C-90D6-49B08E9B14ED}"/>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7.6566324230259178E-2"/>
                  <c:y val="9.999642778772894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48E-4803-8A96-F266B56C3C62}"/>
                </c:ext>
              </c:extLst>
            </c:dLbl>
            <c:dLbl>
              <c:idx val="1"/>
              <c:layout>
                <c:manualLayout>
                  <c:x val="3.9487420908561464E-2"/>
                  <c:y val="6.8412025769506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48E-4803-8A96-F266B56C3C62}"/>
                </c:ext>
              </c:extLst>
            </c:dLbl>
            <c:dLbl>
              <c:idx val="2"/>
              <c:layout>
                <c:manualLayout>
                  <c:x val="5.0713073620959823E-2"/>
                  <c:y val="0.168435790980672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48E-4803-8A96-F266B56C3C62}"/>
                </c:ext>
              </c:extLst>
            </c:dLbl>
            <c:dLbl>
              <c:idx val="3"/>
              <c:layout>
                <c:manualLayout>
                  <c:x val="-6.8975746687357842E-2"/>
                  <c:y val="0.332242806012884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48E-4803-8A96-F266B56C3C62}"/>
                </c:ext>
              </c:extLst>
            </c:dLbl>
            <c:dLbl>
              <c:idx val="4"/>
              <c:layout>
                <c:manualLayout>
                  <c:x val="-2.2763635366824093E-2"/>
                  <c:y val="9.29030348494822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48E-4803-8A96-F266B56C3C62}"/>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Y gráficas'!$B$101:$B$105</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Y gráficas'!$C$101:$C$105</c:f>
              <c:numCache>
                <c:formatCode>0.00%</c:formatCode>
                <c:ptCount val="5"/>
                <c:pt idx="0">
                  <c:v>0.8</c:v>
                </c:pt>
                <c:pt idx="1">
                  <c:v>0.76666666666666661</c:v>
                </c:pt>
                <c:pt idx="2">
                  <c:v>0.80000000000000016</c:v>
                </c:pt>
                <c:pt idx="3">
                  <c:v>0</c:v>
                </c:pt>
                <c:pt idx="4">
                  <c:v>1</c:v>
                </c:pt>
              </c:numCache>
            </c:numRef>
          </c:val>
          <c:extLst>
            <c:ext xmlns:c16="http://schemas.microsoft.com/office/drawing/2014/chart" uri="{C3380CC4-5D6E-409C-BE32-E72D297353CC}">
              <c16:uniqueId val="{00000005-948E-4803-8A96-F266B56C3C62}"/>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290-45EA-856C-283A595C35BB}"/>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290-45EA-856C-283A595C35BB}"/>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290-45EA-856C-283A595C35BB}"/>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290-45EA-856C-283A595C35BB}"/>
                </c:ext>
              </c:extLst>
            </c:dLbl>
            <c:dLbl>
              <c:idx val="4"/>
              <c:layout>
                <c:manualLayout>
                  <c:x val="-7.7470120128439984E-2"/>
                  <c:y val="3.2275216006024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290-45EA-856C-283A595C35BB}"/>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Y gráficas'!$B$118:$B$122</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Y gráficas'!$C$118:$C$122</c:f>
              <c:numCache>
                <c:formatCode>0.00%</c:formatCode>
                <c:ptCount val="5"/>
                <c:pt idx="0">
                  <c:v>0.8666666666666667</c:v>
                </c:pt>
                <c:pt idx="1">
                  <c:v>1</c:v>
                </c:pt>
                <c:pt idx="2">
                  <c:v>1</c:v>
                </c:pt>
                <c:pt idx="3">
                  <c:v>0.375</c:v>
                </c:pt>
                <c:pt idx="4">
                  <c:v>0.8222222222222223</c:v>
                </c:pt>
              </c:numCache>
            </c:numRef>
          </c:val>
          <c:extLst>
            <c:ext xmlns:c16="http://schemas.microsoft.com/office/drawing/2014/chart" uri="{C3380CC4-5D6E-409C-BE32-E72D297353CC}">
              <c16:uniqueId val="{00000005-C290-45EA-856C-283A595C35BB}"/>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rgbClr val="7030A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Y gráficas'!$B$137:$B$145</c:f>
              <c:strCache>
                <c:ptCount val="9"/>
                <c:pt idx="0">
                  <c:v>Implementar la caja de herramientas del código de integridad</c:v>
                </c:pt>
                <c:pt idx="1">
                  <c:v>Proponer a Colombia  Compra Eficiente Incorporar elementos de integridad pública en los procesos de selección, vinculación, contratación y evaluación de sus servidores, contratistas y en los procesos de contratación con personas jurídicas</c:v>
                </c:pt>
                <c:pt idx="2">
                  <c:v>Realizar jornadas de capacitación para divulgar información sobre conflictos de intereses y su respectivo trámite (identificación, canales, implicaciones, etc.)</c:v>
                </c:pt>
                <c:pt idx="3">
                  <c:v>Analizar y gestionar las declaraciones de conflictos de intereses, impedimentos y recusaciones según el procedimiento establecido</c:v>
                </c:pt>
                <c:pt idx="4">
                  <c:v>Realizar seguimiento al proceso de socializaciones de proyectos, con el fin de garantizar la comunicación efectiva con las comunidades.</c:v>
                </c:pt>
                <c:pt idx="5">
                  <c:v>Realizar Obras con Participación Comunitaria, como principal propuesta de reactivación de las regiones. </c:v>
                </c:pt>
                <c:pt idx="6">
                  <c:v>Generar confianza en la comunidad a través de la siembra y reforestación de árboles</c:v>
                </c:pt>
                <c:pt idx="7">
                  <c:v>Atender el 100% de los requerimientos dando respuesta a la comunidad para el reporte y protección de fauna vulnerable a atropellamiento en las vías administradas por el INVIAS</c:v>
                </c:pt>
                <c:pt idx="8">
                  <c:v>Realizar reuniones de sensibilización o capacitaciones en temas de sostenibilidad dirigidas a grupos de interés</c:v>
                </c:pt>
              </c:strCache>
            </c:strRef>
          </c:cat>
          <c:val>
            <c:numRef>
              <c:f>'Gantt Y gráficas'!$C$137:$C$145</c:f>
              <c:numCache>
                <c:formatCode>0.00%</c:formatCode>
                <c:ptCount val="9"/>
                <c:pt idx="0">
                  <c:v>1</c:v>
                </c:pt>
                <c:pt idx="1">
                  <c:v>1</c:v>
                </c:pt>
                <c:pt idx="2">
                  <c:v>0</c:v>
                </c:pt>
                <c:pt idx="3">
                  <c:v>1</c:v>
                </c:pt>
                <c:pt idx="4">
                  <c:v>1</c:v>
                </c:pt>
                <c:pt idx="5">
                  <c:v>1</c:v>
                </c:pt>
                <c:pt idx="6">
                  <c:v>0</c:v>
                </c:pt>
                <c:pt idx="7">
                  <c:v>1</c:v>
                </c:pt>
                <c:pt idx="8">
                  <c:v>1</c:v>
                </c:pt>
              </c:numCache>
            </c:numRef>
          </c:val>
          <c:extLst>
            <c:ext xmlns:c16="http://schemas.microsoft.com/office/drawing/2014/chart" uri="{C3380CC4-5D6E-409C-BE32-E72D297353CC}">
              <c16:uniqueId val="{00000000-4801-4452-90E0-D5FF564F1C5A}"/>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200"/>
              <a:t>Cumplimiento</a:t>
            </a:r>
            <a:r>
              <a:rPr lang="es-CO" sz="1200" baseline="0"/>
              <a:t> 3T</a:t>
            </a:r>
            <a:endParaRPr lang="es-CO" sz="1200"/>
          </a:p>
        </c:rich>
      </c:tx>
      <c:layout>
        <c:manualLayout>
          <c:xMode val="edge"/>
          <c:yMode val="edge"/>
          <c:x val="0.36523600174978127"/>
          <c:y val="2.314814814814814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stacked"/>
        <c:varyColors val="0"/>
        <c:ser>
          <c:idx val="1"/>
          <c:order val="1"/>
          <c:spPr>
            <a:solidFill>
              <a:srgbClr val="FF0000"/>
            </a:solidFill>
            <a:ln>
              <a:noFill/>
            </a:ln>
            <a:effectLst/>
          </c:spPr>
          <c:invertIfNegative val="0"/>
          <c:val>
            <c:numRef>
              <c:f>Semaforo!$B$9</c:f>
              <c:numCache>
                <c:formatCode>0%</c:formatCode>
                <c:ptCount val="1"/>
                <c:pt idx="0">
                  <c:v>0.5</c:v>
                </c:pt>
              </c:numCache>
            </c:numRef>
          </c:val>
          <c:extLst>
            <c:ext xmlns:c16="http://schemas.microsoft.com/office/drawing/2014/chart" uri="{C3380CC4-5D6E-409C-BE32-E72D297353CC}">
              <c16:uniqueId val="{00000000-93E2-47CD-97BF-2BCE60D27569}"/>
            </c:ext>
          </c:extLst>
        </c:ser>
        <c:ser>
          <c:idx val="2"/>
          <c:order val="2"/>
          <c:spPr>
            <a:solidFill>
              <a:schemeClr val="accent2"/>
            </a:solidFill>
            <a:ln>
              <a:noFill/>
            </a:ln>
            <a:effectLst/>
          </c:spPr>
          <c:invertIfNegative val="0"/>
          <c:val>
            <c:numRef>
              <c:f>Semaforo!$B$10</c:f>
              <c:numCache>
                <c:formatCode>0%</c:formatCode>
                <c:ptCount val="1"/>
                <c:pt idx="0">
                  <c:v>0.15</c:v>
                </c:pt>
              </c:numCache>
            </c:numRef>
          </c:val>
          <c:extLst>
            <c:ext xmlns:c16="http://schemas.microsoft.com/office/drawing/2014/chart" uri="{C3380CC4-5D6E-409C-BE32-E72D297353CC}">
              <c16:uniqueId val="{00000001-93E2-47CD-97BF-2BCE60D27569}"/>
            </c:ext>
          </c:extLst>
        </c:ser>
        <c:ser>
          <c:idx val="3"/>
          <c:order val="3"/>
          <c:spPr>
            <a:solidFill>
              <a:schemeClr val="accent4"/>
            </a:solidFill>
            <a:ln>
              <a:noFill/>
            </a:ln>
            <a:effectLst/>
          </c:spPr>
          <c:invertIfNegative val="0"/>
          <c:val>
            <c:numRef>
              <c:f>Semaforo!$B$11</c:f>
              <c:numCache>
                <c:formatCode>0%</c:formatCode>
                <c:ptCount val="1"/>
                <c:pt idx="0">
                  <c:v>0.15</c:v>
                </c:pt>
              </c:numCache>
            </c:numRef>
          </c:val>
          <c:extLst>
            <c:ext xmlns:c16="http://schemas.microsoft.com/office/drawing/2014/chart" uri="{C3380CC4-5D6E-409C-BE32-E72D297353CC}">
              <c16:uniqueId val="{00000002-93E2-47CD-97BF-2BCE60D27569}"/>
            </c:ext>
          </c:extLst>
        </c:ser>
        <c:ser>
          <c:idx val="4"/>
          <c:order val="4"/>
          <c:spPr>
            <a:solidFill>
              <a:srgbClr val="92D050"/>
            </a:solidFill>
            <a:ln>
              <a:noFill/>
            </a:ln>
            <a:effectLst/>
          </c:spPr>
          <c:invertIfNegative val="0"/>
          <c:val>
            <c:numRef>
              <c:f>Semaforo!$B$12</c:f>
              <c:numCache>
                <c:formatCode>0%</c:formatCode>
                <c:ptCount val="1"/>
                <c:pt idx="0">
                  <c:v>0.1</c:v>
                </c:pt>
              </c:numCache>
            </c:numRef>
          </c:val>
          <c:extLst>
            <c:ext xmlns:c16="http://schemas.microsoft.com/office/drawing/2014/chart" uri="{C3380CC4-5D6E-409C-BE32-E72D297353CC}">
              <c16:uniqueId val="{00000003-93E2-47CD-97BF-2BCE60D27569}"/>
            </c:ext>
          </c:extLst>
        </c:ser>
        <c:ser>
          <c:idx val="5"/>
          <c:order val="5"/>
          <c:spPr>
            <a:solidFill>
              <a:srgbClr val="00B050"/>
            </a:solidFill>
            <a:ln>
              <a:noFill/>
            </a:ln>
            <a:effectLst/>
          </c:spPr>
          <c:invertIfNegative val="0"/>
          <c:val>
            <c:numRef>
              <c:f>Semaforo!$B$13</c:f>
              <c:numCache>
                <c:formatCode>0%</c:formatCode>
                <c:ptCount val="1"/>
                <c:pt idx="0">
                  <c:v>0.1</c:v>
                </c:pt>
              </c:numCache>
            </c:numRef>
          </c:val>
          <c:extLst>
            <c:ext xmlns:c16="http://schemas.microsoft.com/office/drawing/2014/chart" uri="{C3380CC4-5D6E-409C-BE32-E72D297353CC}">
              <c16:uniqueId val="{00000004-93E2-47CD-97BF-2BCE60D27569}"/>
            </c:ext>
          </c:extLst>
        </c:ser>
        <c:dLbls>
          <c:showLegendKey val="0"/>
          <c:showVal val="0"/>
          <c:showCatName val="0"/>
          <c:showSerName val="0"/>
          <c:showPercent val="0"/>
          <c:showBubbleSize val="0"/>
        </c:dLbls>
        <c:gapWidth val="150"/>
        <c:overlap val="100"/>
        <c:axId val="460277615"/>
        <c:axId val="460290575"/>
      </c:barChart>
      <c:lineChart>
        <c:grouping val="standard"/>
        <c:varyColors val="0"/>
        <c:ser>
          <c:idx val="0"/>
          <c:order val="0"/>
          <c:tx>
            <c:v>Cumpli</c:v>
          </c:tx>
          <c:spPr>
            <a:ln w="28575" cap="rnd">
              <a:solidFill>
                <a:schemeClr val="accent1"/>
              </a:solidFill>
              <a:round/>
            </a:ln>
            <a:effectLst/>
          </c:spPr>
          <c:marker>
            <c:symbol val="dash"/>
            <c:size val="30"/>
            <c:spPr>
              <a:solidFill>
                <a:schemeClr val="tx1"/>
              </a:solidFill>
              <a:ln w="9525" cmpd="sng">
                <a:solidFill>
                  <a:schemeClr val="tx1"/>
                </a:solidFill>
              </a:ln>
              <a:effectLst/>
            </c:spPr>
          </c:marker>
          <c:dLbls>
            <c:dLbl>
              <c:idx val="0"/>
              <c:layout>
                <c:manualLayout>
                  <c:x val="-0.22967980256869341"/>
                  <c:y val="-7.2033592571303956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3E2-47CD-97BF-2BCE60D2756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Cumplimiento</c:v>
              </c:pt>
            </c:strLit>
          </c:cat>
          <c:val>
            <c:numRef>
              <c:f>'Gantt Y gráficas'!$E$42</c:f>
              <c:numCache>
                <c:formatCode>0.0%</c:formatCode>
                <c:ptCount val="1"/>
                <c:pt idx="0">
                  <c:v>0</c:v>
                </c:pt>
              </c:numCache>
            </c:numRef>
          </c:val>
          <c:smooth val="0"/>
          <c:extLst>
            <c:ext xmlns:c16="http://schemas.microsoft.com/office/drawing/2014/chart" uri="{C3380CC4-5D6E-409C-BE32-E72D297353CC}">
              <c16:uniqueId val="{00000006-93E2-47CD-97BF-2BCE60D27569}"/>
            </c:ext>
          </c:extLst>
        </c:ser>
        <c:dLbls>
          <c:showLegendKey val="0"/>
          <c:showVal val="0"/>
          <c:showCatName val="0"/>
          <c:showSerName val="0"/>
          <c:showPercent val="0"/>
          <c:showBubbleSize val="0"/>
        </c:dLbls>
        <c:marker val="1"/>
        <c:smooth val="0"/>
        <c:axId val="460277615"/>
        <c:axId val="460290575"/>
      </c:lineChart>
      <c:catAx>
        <c:axId val="460277615"/>
        <c:scaling>
          <c:orientation val="minMax"/>
        </c:scaling>
        <c:delete val="1"/>
        <c:axPos val="b"/>
        <c:majorTickMark val="none"/>
        <c:minorTickMark val="none"/>
        <c:tickLblPos val="nextTo"/>
        <c:crossAx val="460290575"/>
        <c:crosses val="autoZero"/>
        <c:auto val="1"/>
        <c:lblAlgn val="ctr"/>
        <c:lblOffset val="100"/>
        <c:noMultiLvlLbl val="0"/>
      </c:catAx>
      <c:valAx>
        <c:axId val="460290575"/>
        <c:scaling>
          <c:orientation val="minMax"/>
          <c:max val="1"/>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60277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200"/>
              <a:t>Cumplimiento</a:t>
            </a:r>
            <a:r>
              <a:rPr lang="es-CO" sz="1200" baseline="0"/>
              <a:t> 1T</a:t>
            </a:r>
            <a:endParaRPr lang="es-CO" sz="1200"/>
          </a:p>
        </c:rich>
      </c:tx>
      <c:layout>
        <c:manualLayout>
          <c:xMode val="edge"/>
          <c:yMode val="edge"/>
          <c:x val="0.36523600174978127"/>
          <c:y val="2.314814814814814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stacked"/>
        <c:varyColors val="0"/>
        <c:ser>
          <c:idx val="1"/>
          <c:order val="1"/>
          <c:spPr>
            <a:solidFill>
              <a:srgbClr val="FF0000"/>
            </a:solidFill>
            <a:ln>
              <a:noFill/>
            </a:ln>
            <a:effectLst/>
          </c:spPr>
          <c:invertIfNegative val="0"/>
          <c:val>
            <c:numRef>
              <c:f>Semaforo!$B$9</c:f>
              <c:numCache>
                <c:formatCode>0%</c:formatCode>
                <c:ptCount val="1"/>
                <c:pt idx="0">
                  <c:v>0.5</c:v>
                </c:pt>
              </c:numCache>
            </c:numRef>
          </c:val>
          <c:extLst>
            <c:ext xmlns:c16="http://schemas.microsoft.com/office/drawing/2014/chart" uri="{C3380CC4-5D6E-409C-BE32-E72D297353CC}">
              <c16:uniqueId val="{00000000-D806-4532-B833-A2ED2AD0D164}"/>
            </c:ext>
          </c:extLst>
        </c:ser>
        <c:ser>
          <c:idx val="2"/>
          <c:order val="2"/>
          <c:spPr>
            <a:solidFill>
              <a:schemeClr val="accent2"/>
            </a:solidFill>
            <a:ln>
              <a:noFill/>
            </a:ln>
            <a:effectLst/>
          </c:spPr>
          <c:invertIfNegative val="0"/>
          <c:val>
            <c:numRef>
              <c:f>Semaforo!$B$10</c:f>
              <c:numCache>
                <c:formatCode>0%</c:formatCode>
                <c:ptCount val="1"/>
                <c:pt idx="0">
                  <c:v>0.15</c:v>
                </c:pt>
              </c:numCache>
            </c:numRef>
          </c:val>
          <c:extLst>
            <c:ext xmlns:c16="http://schemas.microsoft.com/office/drawing/2014/chart" uri="{C3380CC4-5D6E-409C-BE32-E72D297353CC}">
              <c16:uniqueId val="{00000001-D806-4532-B833-A2ED2AD0D164}"/>
            </c:ext>
          </c:extLst>
        </c:ser>
        <c:ser>
          <c:idx val="3"/>
          <c:order val="3"/>
          <c:spPr>
            <a:solidFill>
              <a:schemeClr val="accent4"/>
            </a:solidFill>
            <a:ln>
              <a:noFill/>
            </a:ln>
            <a:effectLst/>
          </c:spPr>
          <c:invertIfNegative val="0"/>
          <c:val>
            <c:numRef>
              <c:f>Semaforo!$B$11</c:f>
              <c:numCache>
                <c:formatCode>0%</c:formatCode>
                <c:ptCount val="1"/>
                <c:pt idx="0">
                  <c:v>0.15</c:v>
                </c:pt>
              </c:numCache>
            </c:numRef>
          </c:val>
          <c:extLst>
            <c:ext xmlns:c16="http://schemas.microsoft.com/office/drawing/2014/chart" uri="{C3380CC4-5D6E-409C-BE32-E72D297353CC}">
              <c16:uniqueId val="{00000002-D806-4532-B833-A2ED2AD0D164}"/>
            </c:ext>
          </c:extLst>
        </c:ser>
        <c:ser>
          <c:idx val="4"/>
          <c:order val="4"/>
          <c:spPr>
            <a:solidFill>
              <a:srgbClr val="92D050"/>
            </a:solidFill>
            <a:ln>
              <a:noFill/>
            </a:ln>
            <a:effectLst/>
          </c:spPr>
          <c:invertIfNegative val="0"/>
          <c:val>
            <c:numRef>
              <c:f>Semaforo!$B$12</c:f>
              <c:numCache>
                <c:formatCode>0%</c:formatCode>
                <c:ptCount val="1"/>
                <c:pt idx="0">
                  <c:v>0.1</c:v>
                </c:pt>
              </c:numCache>
            </c:numRef>
          </c:val>
          <c:extLst>
            <c:ext xmlns:c16="http://schemas.microsoft.com/office/drawing/2014/chart" uri="{C3380CC4-5D6E-409C-BE32-E72D297353CC}">
              <c16:uniqueId val="{00000003-D806-4532-B833-A2ED2AD0D164}"/>
            </c:ext>
          </c:extLst>
        </c:ser>
        <c:ser>
          <c:idx val="5"/>
          <c:order val="5"/>
          <c:spPr>
            <a:solidFill>
              <a:srgbClr val="00B050"/>
            </a:solidFill>
            <a:ln>
              <a:noFill/>
            </a:ln>
            <a:effectLst/>
          </c:spPr>
          <c:invertIfNegative val="0"/>
          <c:val>
            <c:numRef>
              <c:f>Semaforo!$B$13</c:f>
              <c:numCache>
                <c:formatCode>0%</c:formatCode>
                <c:ptCount val="1"/>
                <c:pt idx="0">
                  <c:v>0.1</c:v>
                </c:pt>
              </c:numCache>
            </c:numRef>
          </c:val>
          <c:extLst>
            <c:ext xmlns:c16="http://schemas.microsoft.com/office/drawing/2014/chart" uri="{C3380CC4-5D6E-409C-BE32-E72D297353CC}">
              <c16:uniqueId val="{00000004-D806-4532-B833-A2ED2AD0D164}"/>
            </c:ext>
          </c:extLst>
        </c:ser>
        <c:dLbls>
          <c:showLegendKey val="0"/>
          <c:showVal val="0"/>
          <c:showCatName val="0"/>
          <c:showSerName val="0"/>
          <c:showPercent val="0"/>
          <c:showBubbleSize val="0"/>
        </c:dLbls>
        <c:gapWidth val="150"/>
        <c:overlap val="100"/>
        <c:axId val="460277615"/>
        <c:axId val="460290575"/>
      </c:barChart>
      <c:lineChart>
        <c:grouping val="standard"/>
        <c:varyColors val="0"/>
        <c:ser>
          <c:idx val="0"/>
          <c:order val="0"/>
          <c:spPr>
            <a:ln w="28575" cap="rnd">
              <a:solidFill>
                <a:schemeClr val="tx1"/>
              </a:solidFill>
              <a:round/>
            </a:ln>
            <a:effectLst/>
          </c:spPr>
          <c:marker>
            <c:symbol val="dash"/>
            <c:size val="30"/>
            <c:spPr>
              <a:solidFill>
                <a:schemeClr val="tx1"/>
              </a:solidFill>
              <a:ln w="9525" cmpd="sng">
                <a:solidFill>
                  <a:schemeClr val="tx1"/>
                </a:solidFill>
              </a:ln>
              <a:effectLst/>
            </c:spPr>
          </c:marker>
          <c:dLbls>
            <c:dLbl>
              <c:idx val="0"/>
              <c:layout>
                <c:manualLayout>
                  <c:x val="-0.25379057757715068"/>
                  <c:y val="-3.9282225138524349E-2"/>
                </c:manualLayout>
              </c:layout>
              <c:spPr>
                <a:noFill/>
                <a:ln>
                  <a:noFill/>
                </a:ln>
                <a:effectLst/>
              </c:spPr>
              <c:txPr>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r"/>
              <c:showLegendKey val="0"/>
              <c:showVal val="1"/>
              <c:showCatName val="0"/>
              <c:showSerName val="0"/>
              <c:showPercent val="0"/>
              <c:showBubbleSize val="0"/>
              <c:extLst>
                <c:ext xmlns:c15="http://schemas.microsoft.com/office/drawing/2012/chart" uri="{CE6537A1-D6FC-4f65-9D91-7224C49458BB}">
                  <c15:layout>
                    <c:manualLayout>
                      <c:w val="0.32759535275579088"/>
                      <c:h val="6.0046296296296299E-2"/>
                    </c:manualLayout>
                  </c15:layout>
                </c:ext>
                <c:ext xmlns:c16="http://schemas.microsoft.com/office/drawing/2014/chart" uri="{C3380CC4-5D6E-409C-BE32-E72D297353CC}">
                  <c16:uniqueId val="{00000005-D806-4532-B833-A2ED2AD0D164}"/>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Semaforo!$B$2</c:f>
              <c:strCache>
                <c:ptCount val="1"/>
                <c:pt idx="0">
                  <c:v> 4 - Mecanismos para mejorar la Atención al Ciudadano</c:v>
                </c:pt>
              </c:strCache>
            </c:strRef>
          </c:cat>
          <c:val>
            <c:numRef>
              <c:f>Semaforo!$B$5</c:f>
              <c:numCache>
                <c:formatCode>0%</c:formatCode>
                <c:ptCount val="1"/>
                <c:pt idx="0">
                  <c:v>0.75</c:v>
                </c:pt>
              </c:numCache>
            </c:numRef>
          </c:val>
          <c:smooth val="0"/>
          <c:extLst>
            <c:ext xmlns:c16="http://schemas.microsoft.com/office/drawing/2014/chart" uri="{C3380CC4-5D6E-409C-BE32-E72D297353CC}">
              <c16:uniqueId val="{00000006-D806-4532-B833-A2ED2AD0D164}"/>
            </c:ext>
          </c:extLst>
        </c:ser>
        <c:dLbls>
          <c:showLegendKey val="0"/>
          <c:showVal val="0"/>
          <c:showCatName val="0"/>
          <c:showSerName val="0"/>
          <c:showPercent val="0"/>
          <c:showBubbleSize val="0"/>
        </c:dLbls>
        <c:marker val="1"/>
        <c:smooth val="0"/>
        <c:axId val="460277615"/>
        <c:axId val="460290575"/>
      </c:lineChart>
      <c:catAx>
        <c:axId val="460277615"/>
        <c:scaling>
          <c:orientation val="minMax"/>
        </c:scaling>
        <c:delete val="1"/>
        <c:axPos val="b"/>
        <c:majorTickMark val="none"/>
        <c:minorTickMark val="none"/>
        <c:tickLblPos val="nextTo"/>
        <c:crossAx val="460290575"/>
        <c:crosses val="autoZero"/>
        <c:auto val="1"/>
        <c:lblAlgn val="ctr"/>
        <c:lblOffset val="100"/>
        <c:noMultiLvlLbl val="0"/>
      </c:catAx>
      <c:valAx>
        <c:axId val="460290575"/>
        <c:scaling>
          <c:orientation val="minMax"/>
          <c:max val="1"/>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60277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7">
  <a:schemeClr val="accent4"/>
</cs:colorStyle>
</file>

<file path=xl/charts/colors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6">
  <a:schemeClr val="accent3"/>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3.xml"/><Relationship Id="rId7" Type="http://schemas.microsoft.com/office/2014/relationships/chartEx" Target="../charts/chartEx1.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8.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4" Type="http://schemas.openxmlformats.org/officeDocument/2006/relationships/chart" Target="../charts/chart12.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2</xdr:col>
      <xdr:colOff>304800</xdr:colOff>
      <xdr:row>0</xdr:row>
      <xdr:rowOff>304800</xdr:rowOff>
    </xdr:to>
    <xdr:sp macro="" textlink="">
      <xdr:nvSpPr>
        <xdr:cNvPr id="2" name="AutoShape 2" descr="Resultado de imagen para invias">
          <a:extLst>
            <a:ext uri="{FF2B5EF4-FFF2-40B4-BE49-F238E27FC236}">
              <a16:creationId xmlns:a16="http://schemas.microsoft.com/office/drawing/2014/main" id="{D7BAB47E-B2EA-4C87-B770-67DE47617F53}"/>
            </a:ext>
          </a:extLst>
        </xdr:cNvPr>
        <xdr:cNvSpPr>
          <a:spLocks noChangeAspect="1" noChangeArrowheads="1"/>
        </xdr:cNvSpPr>
      </xdr:nvSpPr>
      <xdr:spPr bwMode="auto">
        <a:xfrm>
          <a:off x="382905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76200</xdr:colOff>
      <xdr:row>0</xdr:row>
      <xdr:rowOff>247650</xdr:rowOff>
    </xdr:from>
    <xdr:to>
      <xdr:col>1</xdr:col>
      <xdr:colOff>1495019</xdr:colOff>
      <xdr:row>0</xdr:row>
      <xdr:rowOff>1657174</xdr:rowOff>
    </xdr:to>
    <xdr:pic>
      <xdr:nvPicPr>
        <xdr:cNvPr id="3" name="Imagen 2">
          <a:extLst>
            <a:ext uri="{FF2B5EF4-FFF2-40B4-BE49-F238E27FC236}">
              <a16:creationId xmlns:a16="http://schemas.microsoft.com/office/drawing/2014/main" id="{BC537A81-4D99-4DE1-B957-3F3F55F14E79}"/>
            </a:ext>
          </a:extLst>
        </xdr:cNvPr>
        <xdr:cNvPicPr>
          <a:picLocks noChangeAspect="1"/>
        </xdr:cNvPicPr>
      </xdr:nvPicPr>
      <xdr:blipFill>
        <a:blip xmlns:r="http://schemas.openxmlformats.org/officeDocument/2006/relationships" r:embed="rId1"/>
        <a:stretch>
          <a:fillRect/>
        </a:stretch>
      </xdr:blipFill>
      <xdr:spPr>
        <a:xfrm>
          <a:off x="76200" y="247650"/>
          <a:ext cx="3247619" cy="14095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199761</xdr:colOff>
      <xdr:row>28</xdr:row>
      <xdr:rowOff>0</xdr:rowOff>
    </xdr:from>
    <xdr:to>
      <xdr:col>6</xdr:col>
      <xdr:colOff>1619250</xdr:colOff>
      <xdr:row>28</xdr:row>
      <xdr:rowOff>0</xdr:rowOff>
    </xdr:to>
    <xdr:graphicFrame macro="">
      <xdr:nvGraphicFramePr>
        <xdr:cNvPr id="2" name="Gráfico 1">
          <a:extLst>
            <a:ext uri="{FF2B5EF4-FFF2-40B4-BE49-F238E27FC236}">
              <a16:creationId xmlns:a16="http://schemas.microsoft.com/office/drawing/2014/main" id="{3112CB8E-E34D-4009-A898-010917FDBF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303080</xdr:colOff>
      <xdr:row>47</xdr:row>
      <xdr:rowOff>5443</xdr:rowOff>
    </xdr:from>
    <xdr:to>
      <xdr:col>8</xdr:col>
      <xdr:colOff>104260</xdr:colOff>
      <xdr:row>51</xdr:row>
      <xdr:rowOff>2489867</xdr:rowOff>
    </xdr:to>
    <xdr:graphicFrame macro="">
      <xdr:nvGraphicFramePr>
        <xdr:cNvPr id="3" name="Gráfico 2">
          <a:extLst>
            <a:ext uri="{FF2B5EF4-FFF2-40B4-BE49-F238E27FC236}">
              <a16:creationId xmlns:a16="http://schemas.microsoft.com/office/drawing/2014/main" id="{BD267E4E-E2D9-4CDF-9B8A-3D77C3C817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3023</xdr:colOff>
      <xdr:row>55</xdr:row>
      <xdr:rowOff>68392</xdr:rowOff>
    </xdr:from>
    <xdr:to>
      <xdr:col>7</xdr:col>
      <xdr:colOff>79751</xdr:colOff>
      <xdr:row>70</xdr:row>
      <xdr:rowOff>100541</xdr:rowOff>
    </xdr:to>
    <xdr:graphicFrame macro="">
      <xdr:nvGraphicFramePr>
        <xdr:cNvPr id="5" name="Gráfico 4">
          <a:extLst>
            <a:ext uri="{FF2B5EF4-FFF2-40B4-BE49-F238E27FC236}">
              <a16:creationId xmlns:a16="http://schemas.microsoft.com/office/drawing/2014/main" id="{1726AFFB-10A9-45A6-B0FA-FE6280B86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218939</xdr:colOff>
      <xdr:row>83</xdr:row>
      <xdr:rowOff>71061</xdr:rowOff>
    </xdr:from>
    <xdr:to>
      <xdr:col>6</xdr:col>
      <xdr:colOff>1403612</xdr:colOff>
      <xdr:row>95</xdr:row>
      <xdr:rowOff>21168</xdr:rowOff>
    </xdr:to>
    <xdr:graphicFrame macro="">
      <xdr:nvGraphicFramePr>
        <xdr:cNvPr id="6" name="Gráfico 5">
          <a:extLst>
            <a:ext uri="{FF2B5EF4-FFF2-40B4-BE49-F238E27FC236}">
              <a16:creationId xmlns:a16="http://schemas.microsoft.com/office/drawing/2014/main" id="{1CC3A438-CA31-456C-9F05-10FC8D4D5B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134275</xdr:colOff>
      <xdr:row>95</xdr:row>
      <xdr:rowOff>179917</xdr:rowOff>
    </xdr:from>
    <xdr:to>
      <xdr:col>6</xdr:col>
      <xdr:colOff>1327452</xdr:colOff>
      <xdr:row>112</xdr:row>
      <xdr:rowOff>52918</xdr:rowOff>
    </xdr:to>
    <xdr:graphicFrame macro="">
      <xdr:nvGraphicFramePr>
        <xdr:cNvPr id="7" name="Gráfico 6">
          <a:extLst>
            <a:ext uri="{FF2B5EF4-FFF2-40B4-BE49-F238E27FC236}">
              <a16:creationId xmlns:a16="http://schemas.microsoft.com/office/drawing/2014/main" id="{60CED6AC-2444-42E7-88E3-EB5BD02ABA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114809</xdr:colOff>
      <xdr:row>112</xdr:row>
      <xdr:rowOff>151004</xdr:rowOff>
    </xdr:from>
    <xdr:to>
      <xdr:col>6</xdr:col>
      <xdr:colOff>1343704</xdr:colOff>
      <xdr:row>133</xdr:row>
      <xdr:rowOff>139098</xdr:rowOff>
    </xdr:to>
    <xdr:graphicFrame macro="">
      <xdr:nvGraphicFramePr>
        <xdr:cNvPr id="8" name="Gráfico 7">
          <a:extLst>
            <a:ext uri="{FF2B5EF4-FFF2-40B4-BE49-F238E27FC236}">
              <a16:creationId xmlns:a16="http://schemas.microsoft.com/office/drawing/2014/main" id="{99AEE917-71FB-4C05-867B-96FAAB5AFF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240852</xdr:colOff>
      <xdr:row>71</xdr:row>
      <xdr:rowOff>54471</xdr:rowOff>
    </xdr:from>
    <xdr:to>
      <xdr:col>6</xdr:col>
      <xdr:colOff>1473149</xdr:colOff>
      <xdr:row>82</xdr:row>
      <xdr:rowOff>72838</xdr:rowOff>
    </xdr:to>
    <mc:AlternateContent xmlns:mc="http://schemas.openxmlformats.org/markup-compatibility/2006">
      <mc:Choice xmlns:cx2="http://schemas.microsoft.com/office/drawing/2015/10/21/chartex" Requires="cx2">
        <xdr:graphicFrame macro="">
          <xdr:nvGraphicFramePr>
            <xdr:cNvPr id="9" name="Gráfico 8">
              <a:extLst>
                <a:ext uri="{FF2B5EF4-FFF2-40B4-BE49-F238E27FC236}">
                  <a16:creationId xmlns:a16="http://schemas.microsoft.com/office/drawing/2014/main" id="{96CC3D65-6133-47AE-BB69-F16A9D9F5404}"/>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7"/>
            </a:graphicData>
          </a:graphic>
        </xdr:graphicFrame>
      </mc:Choice>
      <mc:Fallback>
        <xdr:sp macro="" textlink="">
          <xdr:nvSpPr>
            <xdr:cNvPr id="0" name=""/>
            <xdr:cNvSpPr>
              <a:spLocks noTextEdit="1"/>
            </xdr:cNvSpPr>
          </xdr:nvSpPr>
          <xdr:spPr>
            <a:xfrm>
              <a:off x="240852" y="16237446"/>
              <a:ext cx="12576572" cy="1342342"/>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82875</xdr:colOff>
      <xdr:row>134</xdr:row>
      <xdr:rowOff>60645</xdr:rowOff>
    </xdr:from>
    <xdr:to>
      <xdr:col>6</xdr:col>
      <xdr:colOff>1309880</xdr:colOff>
      <xdr:row>152</xdr:row>
      <xdr:rowOff>95251</xdr:rowOff>
    </xdr:to>
    <xdr:graphicFrame macro="">
      <xdr:nvGraphicFramePr>
        <xdr:cNvPr id="10" name="Gráfico 9">
          <a:extLst>
            <a:ext uri="{FF2B5EF4-FFF2-40B4-BE49-F238E27FC236}">
              <a16:creationId xmlns:a16="http://schemas.microsoft.com/office/drawing/2014/main" id="{E5F6B691-F495-44E3-AAEE-C62BB4DB7A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oneCellAnchor>
    <xdr:from>
      <xdr:col>3</xdr:col>
      <xdr:colOff>1407584</xdr:colOff>
      <xdr:row>73</xdr:row>
      <xdr:rowOff>95250</xdr:rowOff>
    </xdr:from>
    <xdr:ext cx="4974166" cy="444500"/>
    <xdr:sp macro="" textlink="">
      <xdr:nvSpPr>
        <xdr:cNvPr id="15" name="Rectángulo 14">
          <a:extLst>
            <a:ext uri="{FF2B5EF4-FFF2-40B4-BE49-F238E27FC236}">
              <a16:creationId xmlns:a16="http://schemas.microsoft.com/office/drawing/2014/main" id="{49F97AB7-2FCC-4000-974D-35C49DA52FB3}"/>
            </a:ext>
          </a:extLst>
        </xdr:cNvPr>
        <xdr:cNvSpPr/>
      </xdr:nvSpPr>
      <xdr:spPr>
        <a:xfrm>
          <a:off x="7799917" y="16361833"/>
          <a:ext cx="4974166" cy="444500"/>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ctr"/>
          <a:r>
            <a:rPr lang="es-CO" sz="1100" b="0" i="0">
              <a:effectLst/>
              <a:latin typeface="+mn-lt"/>
              <a:ea typeface="+mn-ea"/>
              <a:cs typeface="+mn-cs"/>
            </a:rPr>
            <a:t>Solicitud reporte Estrategia Racioanlización de Trámites mediante MEMORANDO CIRCULAR No. </a:t>
          </a:r>
          <a:r>
            <a:rPr lang="es-CO" sz="1100">
              <a:solidFill>
                <a:schemeClr val="dk1"/>
              </a:solidFill>
              <a:effectLst/>
              <a:latin typeface="+mn-lt"/>
              <a:ea typeface="+mn-ea"/>
              <a:cs typeface="+mn-cs"/>
            </a:rPr>
            <a:t>2024I-VBOG-036462 del 07/06/24. </a:t>
          </a:r>
          <a:endParaRPr lang="es-CO" sz="1100" b="0" i="0">
            <a:effectLst/>
            <a:latin typeface="+mn-lt"/>
            <a:ea typeface="+mn-ea"/>
            <a:cs typeface="+mn-cs"/>
          </a:endParaRPr>
        </a:p>
      </xdr:txBody>
    </xdr:sp>
    <xdr:clientData/>
  </xdr:oneCellAnchor>
  <xdr:oneCellAnchor>
    <xdr:from>
      <xdr:col>5</xdr:col>
      <xdr:colOff>944218</xdr:colOff>
      <xdr:row>56</xdr:row>
      <xdr:rowOff>170057</xdr:rowOff>
    </xdr:from>
    <xdr:ext cx="2483538" cy="953466"/>
    <xdr:sp macro="" textlink="">
      <xdr:nvSpPr>
        <xdr:cNvPr id="4" name="Rectángulo 3">
          <a:extLst>
            <a:ext uri="{FF2B5EF4-FFF2-40B4-BE49-F238E27FC236}">
              <a16:creationId xmlns:a16="http://schemas.microsoft.com/office/drawing/2014/main" id="{3424021C-E000-42B7-A242-E9582AC1B84B}"/>
            </a:ext>
          </a:extLst>
        </xdr:cNvPr>
        <xdr:cNvSpPr/>
      </xdr:nvSpPr>
      <xdr:spPr>
        <a:xfrm>
          <a:off x="10336696" y="13190318"/>
          <a:ext cx="2483538" cy="953466"/>
        </a:xfrm>
        <a:prstGeom prst="rect">
          <a:avLst/>
        </a:prstGeom>
        <a:noFill/>
        <a:ln>
          <a:solidFill>
            <a:schemeClr val="tx1"/>
          </a:solidFill>
          <a:prstDash val="dash"/>
        </a:ln>
      </xdr:spPr>
      <xdr:txBody>
        <a:bodyPr wrap="square" lIns="91440" tIns="45720" rIns="91440" bIns="45720">
          <a:spAutoFit/>
        </a:bodyPr>
        <a:lstStyle/>
        <a:p>
          <a:pPr algn="ctr"/>
          <a:r>
            <a:rPr lang="es-CO" sz="1100" b="0" i="0">
              <a:effectLst/>
              <a:latin typeface="+mn-lt"/>
              <a:ea typeface="+mn-ea"/>
              <a:cs typeface="+mn-cs"/>
            </a:rPr>
            <a:t>El detalle del monitoreo al anexo 1, </a:t>
          </a:r>
          <a:r>
            <a:rPr lang="es-CO" sz="1100" b="1" i="0">
              <a:effectLst/>
              <a:latin typeface="+mn-lt"/>
              <a:ea typeface="+mn-ea"/>
              <a:cs typeface="+mn-cs"/>
            </a:rPr>
            <a:t>Mapa de Riesgos de Corrupción</a:t>
          </a:r>
          <a:r>
            <a:rPr lang="es-CO" sz="1100" b="0" i="0">
              <a:effectLst/>
              <a:latin typeface="+mn-lt"/>
              <a:ea typeface="+mn-ea"/>
              <a:cs typeface="+mn-cs"/>
            </a:rPr>
            <a:t>, se ecunetra en el estado del arte de la política institucional de admisiración del riesgo.</a:t>
          </a:r>
          <a:endPar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endParaRPr>
        </a:p>
      </xdr:txBody>
    </xdr:sp>
    <xdr:clientData/>
  </xdr:oneCellAnchor>
  <xdr:oneCellAnchor>
    <xdr:from>
      <xdr:col>5</xdr:col>
      <xdr:colOff>935935</xdr:colOff>
      <xdr:row>63</xdr:row>
      <xdr:rowOff>110791</xdr:rowOff>
    </xdr:from>
    <xdr:ext cx="2496054" cy="953466"/>
    <xdr:sp macro="" textlink="">
      <xdr:nvSpPr>
        <xdr:cNvPr id="11" name="Rectángulo 10">
          <a:extLst>
            <a:ext uri="{FF2B5EF4-FFF2-40B4-BE49-F238E27FC236}">
              <a16:creationId xmlns:a16="http://schemas.microsoft.com/office/drawing/2014/main" id="{81A283ED-1D4E-4C15-A6C2-2583045D25BF}"/>
            </a:ext>
          </a:extLst>
        </xdr:cNvPr>
        <xdr:cNvSpPr/>
      </xdr:nvSpPr>
      <xdr:spPr>
        <a:xfrm>
          <a:off x="10328413" y="14464552"/>
          <a:ext cx="2496054" cy="953466"/>
        </a:xfrm>
        <a:prstGeom prst="rect">
          <a:avLst/>
        </a:prstGeom>
        <a:noFill/>
        <a:ln>
          <a:solidFill>
            <a:schemeClr val="tx1"/>
          </a:solidFill>
          <a:prstDash val="dash"/>
        </a:ln>
      </xdr:spPr>
      <xdr:txBody>
        <a:bodyPr wrap="square" lIns="91440" tIns="45720" rIns="91440" bIns="45720">
          <a:spAutoFit/>
        </a:bodyPr>
        <a:lstStyle/>
        <a:p>
          <a:pPr algn="ctr"/>
          <a:r>
            <a:rPr lang="es-CO" sz="1100" b="0" i="0">
              <a:effectLst/>
              <a:latin typeface="+mn-lt"/>
              <a:ea typeface="+mn-ea"/>
              <a:cs typeface="+mn-cs"/>
            </a:rPr>
            <a:t>El detalle del monitoreo al anexo 2, </a:t>
          </a:r>
          <a:r>
            <a:rPr lang="es-CO" sz="1100" b="1" i="0">
              <a:effectLst/>
              <a:latin typeface="+mn-lt"/>
              <a:ea typeface="+mn-ea"/>
              <a:cs typeface="+mn-cs"/>
            </a:rPr>
            <a:t>Estratégia</a:t>
          </a:r>
          <a:r>
            <a:rPr lang="es-CO" sz="1100" b="1" i="0" baseline="0">
              <a:effectLst/>
              <a:latin typeface="+mn-lt"/>
              <a:ea typeface="+mn-ea"/>
              <a:cs typeface="+mn-cs"/>
            </a:rPr>
            <a:t> de racioanlización de trámites</a:t>
          </a:r>
          <a:r>
            <a:rPr lang="es-CO" sz="1100" b="0" i="0">
              <a:effectLst/>
              <a:latin typeface="+mn-lt"/>
              <a:ea typeface="+mn-ea"/>
              <a:cs typeface="+mn-cs"/>
            </a:rPr>
            <a:t>, se ecunetra en el reporte del sistema  Único de Información de Trámites SUIT.</a:t>
          </a:r>
          <a:endPar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endParaRPr>
        </a:p>
      </xdr:txBody>
    </xdr:sp>
    <xdr:clientData/>
  </xdr:oneCellAnchor>
  <xdr:twoCellAnchor>
    <xdr:from>
      <xdr:col>1</xdr:col>
      <xdr:colOff>291353</xdr:colOff>
      <xdr:row>2</xdr:row>
      <xdr:rowOff>123264</xdr:rowOff>
    </xdr:from>
    <xdr:to>
      <xdr:col>1</xdr:col>
      <xdr:colOff>1972236</xdr:colOff>
      <xdr:row>17</xdr:row>
      <xdr:rowOff>44823</xdr:rowOff>
    </xdr:to>
    <xdr:graphicFrame macro="">
      <xdr:nvGraphicFramePr>
        <xdr:cNvPr id="12" name="Gráfico 11">
          <a:extLst>
            <a:ext uri="{FF2B5EF4-FFF2-40B4-BE49-F238E27FC236}">
              <a16:creationId xmlns:a16="http://schemas.microsoft.com/office/drawing/2014/main" id="{1824EEE6-85C3-47CC-B58A-8F1EEB61F6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95250</xdr:colOff>
      <xdr:row>2</xdr:row>
      <xdr:rowOff>161925</xdr:rowOff>
    </xdr:from>
    <xdr:to>
      <xdr:col>1</xdr:col>
      <xdr:colOff>528639</xdr:colOff>
      <xdr:row>15</xdr:row>
      <xdr:rowOff>152399</xdr:rowOff>
    </xdr:to>
    <xdr:graphicFrame macro="">
      <xdr:nvGraphicFramePr>
        <xdr:cNvPr id="13" name="Gráfico 12">
          <a:extLst>
            <a:ext uri="{FF2B5EF4-FFF2-40B4-BE49-F238E27FC236}">
              <a16:creationId xmlns:a16="http://schemas.microsoft.com/office/drawing/2014/main" id="{117F61D6-0376-463E-BB3E-8948EB9C1D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528639</xdr:colOff>
      <xdr:row>2</xdr:row>
      <xdr:rowOff>161925</xdr:rowOff>
    </xdr:from>
    <xdr:to>
      <xdr:col>2</xdr:col>
      <xdr:colOff>657225</xdr:colOff>
      <xdr:row>15</xdr:row>
      <xdr:rowOff>152399</xdr:rowOff>
    </xdr:to>
    <xdr:graphicFrame macro="">
      <xdr:nvGraphicFramePr>
        <xdr:cNvPr id="14" name="Gráfico 13">
          <a:extLst>
            <a:ext uri="{FF2B5EF4-FFF2-40B4-BE49-F238E27FC236}">
              <a16:creationId xmlns:a16="http://schemas.microsoft.com/office/drawing/2014/main" id="{E37DC131-17BB-46E9-B168-A4287F57BF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652464</xdr:colOff>
      <xdr:row>2</xdr:row>
      <xdr:rowOff>161925</xdr:rowOff>
    </xdr:from>
    <xdr:to>
      <xdr:col>3</xdr:col>
      <xdr:colOff>781050</xdr:colOff>
      <xdr:row>15</xdr:row>
      <xdr:rowOff>152399</xdr:rowOff>
    </xdr:to>
    <xdr:graphicFrame macro="">
      <xdr:nvGraphicFramePr>
        <xdr:cNvPr id="15" name="Gráfico 14">
          <a:extLst>
            <a:ext uri="{FF2B5EF4-FFF2-40B4-BE49-F238E27FC236}">
              <a16:creationId xmlns:a16="http://schemas.microsoft.com/office/drawing/2014/main" id="{B19DFF3C-BF59-4449-833E-82899FEA36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776289</xdr:colOff>
      <xdr:row>2</xdr:row>
      <xdr:rowOff>161925</xdr:rowOff>
    </xdr:from>
    <xdr:to>
      <xdr:col>4</xdr:col>
      <xdr:colOff>904875</xdr:colOff>
      <xdr:row>15</xdr:row>
      <xdr:rowOff>152399</xdr:rowOff>
    </xdr:to>
    <xdr:graphicFrame macro="">
      <xdr:nvGraphicFramePr>
        <xdr:cNvPr id="16" name="Gráfico 15">
          <a:extLst>
            <a:ext uri="{FF2B5EF4-FFF2-40B4-BE49-F238E27FC236}">
              <a16:creationId xmlns:a16="http://schemas.microsoft.com/office/drawing/2014/main" id="{DCF437D9-EF09-4A4A-A63E-5222EC1C71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Johana Rocio de la Parra Ribero" id="{2C93855D-0788-4D79-AD50-AA5B2BD77357}" userId="S::jdelaparra@invias.gov.co::f8bd95ab-1c42-4b64-baad-bf3b703ab804"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D3" dT="2024-05-25T13:58:08.37" personId="{2C93855D-0788-4D79-AD50-AA5B2BD77357}" id="{6BFA8EA6-6E2A-4982-98A7-17EF455C096C}">
    <text>Celdas amarillas priorizadas para mesas de trabajo según seguimiento OCI</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OneDrive%20-%20Instituto%20Nacional%20de%20Vias%20-%20INVIAS/1.%20TELETRABAJO/2023/formulacion%20PAAC%202024/C3%20RDC" TargetMode="External"/><Relationship Id="rId2" Type="http://schemas.openxmlformats.org/officeDocument/2006/relationships/hyperlink" Target="../../../../../../../OneDrive%20-%20Instituto%20Nacional%20de%20Vias%20-%20INVIAS/1.%20TELETRABAJO/2023/formulacion%20PAAC%202024/C4%20AC" TargetMode="External"/><Relationship Id="rId1" Type="http://schemas.openxmlformats.org/officeDocument/2006/relationships/hyperlink" Target="../../../../../../../OneDrive%20-%20Instituto%20Nacional%20de%20Vias%20-%20INVIAS/1.%20TELETRABAJO/2023/formulacion%20PAAC%202024/C5%20transp"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OneDrive%20-%20Instituto%20Nacional%20de%20Vias%20-%20INVIAS/1.%20TELETRABAJO/2023/formulacion%20PAAC%202024/C1%20RIESGO"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f:/g/personal/oap_invias_gov_co/En-uySqA97BKrZDELB778TkBaKknI68fMPPmBkIsbB867Q%3fe=TCGT8e" TargetMode="External"/><Relationship Id="rId7" Type="http://schemas.openxmlformats.org/officeDocument/2006/relationships/printerSettings" Target="../printerSettings/printerSettings5.bin"/><Relationship Id="rId2" Type="http://schemas.openxmlformats.org/officeDocument/2006/relationships/hyperlink" Target="https://www.invias.gov.co/index.php/archivo-y-documentos/atencion-al-ciudadano/16754-informe-de-percepcion-y-satisfaccion-de-la-ciudadania-de-octubre-a-diciembre-de-2023" TargetMode="External"/><Relationship Id="rId1" Type="http://schemas.openxmlformats.org/officeDocument/2006/relationships/hyperlink" Target="https://www.secop.gov.co/CO1BusinessLine/App/AnnualPurchasingPlanEditSupplier/View?id=389573Informaci&#243;n%20del%20PAA.%20Plan%20anual%20de%20Adquisiciones.Corte%20a%20enero%2031%20de%202024%20%20%20%20%20%20Versi&#243;n%20No.%204Corte%20a%20febrero%2029%20de%202024%20%20%20%20Versi&#243;n%20No.%2012Corte%20a%20marzo%20%2031%20de%202024%20%20%20%20%20Versi&#243;n%20No.%2016" TargetMode="External"/><Relationship Id="rId6" Type="http://schemas.openxmlformats.org/officeDocument/2006/relationships/hyperlink" Target="../../../../../../../:f:/g/personal/oap_invias_gov_co/EndXeQ87HbVEr14BTMZcHkcBK1onttTuTPph9pGipUBYVA%3fe=znpAgp" TargetMode="External"/><Relationship Id="rId11" Type="http://schemas.microsoft.com/office/2017/10/relationships/threadedComment" Target="../threadedComments/threadedComment1.xml"/><Relationship Id="rId5" Type="http://schemas.openxmlformats.org/officeDocument/2006/relationships/hyperlink" Target="https://www.youtube.com/@InviasOficial" TargetMode="External"/><Relationship Id="rId10" Type="http://schemas.openxmlformats.org/officeDocument/2006/relationships/comments" Target="../comments1.xml"/><Relationship Id="rId4" Type="http://schemas.openxmlformats.org/officeDocument/2006/relationships/hyperlink" Target="https://www.youtube.com/@InviasOficial" TargetMode="External"/><Relationship Id="rId9"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E7BC9-E7FF-4DC5-BD69-CAE97A8ED67D}">
  <sheetPr>
    <pageSetUpPr fitToPage="1"/>
  </sheetPr>
  <dimension ref="A1:N37"/>
  <sheetViews>
    <sheetView zoomScale="60" zoomScaleNormal="60" zoomScaleSheetLayoutView="30" zoomScalePageLayoutView="60" workbookViewId="0">
      <selection activeCell="D32" sqref="D32:F32"/>
    </sheetView>
  </sheetViews>
  <sheetFormatPr baseColWidth="10" defaultColWidth="11.42578125" defaultRowHeight="15" x14ac:dyDescent="0.25"/>
  <cols>
    <col min="1" max="1" width="27.42578125" customWidth="1"/>
    <col min="2" max="2" width="30" customWidth="1"/>
    <col min="3" max="3" width="45.7109375" customWidth="1"/>
    <col min="4" max="4" width="25" customWidth="1"/>
    <col min="5" max="5" width="21.140625" customWidth="1"/>
    <col min="6" max="6" width="17.42578125" customWidth="1"/>
    <col min="7" max="7" width="13.85546875" customWidth="1"/>
    <col min="8" max="8" width="55" customWidth="1"/>
    <col min="9" max="9" width="13.85546875" customWidth="1"/>
    <col min="10" max="10" width="11.85546875" bestFit="1" customWidth="1"/>
    <col min="11" max="11" width="15.85546875" bestFit="1" customWidth="1"/>
    <col min="12" max="12" width="14.28515625" bestFit="1" customWidth="1"/>
    <col min="13" max="13" width="22.42578125" customWidth="1"/>
  </cols>
  <sheetData>
    <row r="1" spans="1:14" ht="134.25" customHeight="1" x14ac:dyDescent="0.25">
      <c r="A1" s="400"/>
      <c r="B1" s="400"/>
      <c r="C1" s="401" t="s">
        <v>0</v>
      </c>
      <c r="D1" s="401"/>
      <c r="E1" s="401"/>
      <c r="F1" s="401"/>
      <c r="G1" s="401"/>
      <c r="H1" s="401"/>
      <c r="I1" s="401"/>
      <c r="J1" s="401"/>
      <c r="K1" s="401"/>
      <c r="L1" s="401"/>
      <c r="M1" s="401"/>
    </row>
    <row r="2" spans="1:14" ht="201.75" customHeight="1" x14ac:dyDescent="0.25">
      <c r="A2" s="402" t="s">
        <v>1</v>
      </c>
      <c r="B2" s="402"/>
      <c r="C2" s="402"/>
      <c r="D2" s="402"/>
      <c r="E2" s="402"/>
      <c r="F2" s="402"/>
      <c r="G2" s="402"/>
      <c r="H2" s="402"/>
      <c r="I2" s="402"/>
      <c r="J2" s="402"/>
      <c r="K2" s="402"/>
      <c r="L2" s="402"/>
      <c r="M2" s="402"/>
    </row>
    <row r="3" spans="1:14" ht="18.75" x14ac:dyDescent="0.25">
      <c r="A3" s="1"/>
      <c r="B3" s="1"/>
      <c r="C3" s="1"/>
      <c r="D3" s="1"/>
      <c r="E3" s="1"/>
      <c r="F3" s="1"/>
    </row>
    <row r="4" spans="1:14" ht="18.75" x14ac:dyDescent="0.25">
      <c r="A4" s="1"/>
      <c r="B4" s="1"/>
      <c r="C4" s="1"/>
      <c r="D4" s="1"/>
      <c r="E4" s="1"/>
      <c r="F4" s="1"/>
      <c r="N4" s="2"/>
    </row>
    <row r="5" spans="1:14" ht="26.25" hidden="1" customHeight="1" x14ac:dyDescent="0.25">
      <c r="A5" s="367" t="s">
        <v>2</v>
      </c>
      <c r="B5" s="367"/>
      <c r="C5" s="367"/>
      <c r="D5" s="367"/>
      <c r="E5" s="367"/>
      <c r="F5" s="367"/>
      <c r="G5" s="367"/>
      <c r="H5" s="367"/>
      <c r="I5" s="367"/>
      <c r="J5" s="367"/>
      <c r="K5" s="367"/>
      <c r="L5" s="3"/>
    </row>
    <row r="6" spans="1:14" ht="18.75" hidden="1" x14ac:dyDescent="0.25">
      <c r="A6" s="4"/>
      <c r="B6" s="4"/>
    </row>
    <row r="7" spans="1:14" ht="18.75" hidden="1" x14ac:dyDescent="0.25">
      <c r="A7" s="404" t="s">
        <v>3</v>
      </c>
      <c r="B7" s="404"/>
      <c r="C7" s="404"/>
      <c r="D7" s="404"/>
      <c r="E7" s="404"/>
      <c r="F7" s="404"/>
      <c r="G7" s="404"/>
      <c r="H7" s="404"/>
      <c r="I7" s="404"/>
      <c r="J7" s="404"/>
      <c r="K7" s="404"/>
      <c r="L7" s="404"/>
      <c r="M7" s="404"/>
    </row>
    <row r="8" spans="1:14" ht="15.75" hidden="1" x14ac:dyDescent="0.25">
      <c r="A8" s="403" t="s">
        <v>4</v>
      </c>
      <c r="B8" s="403"/>
      <c r="C8" s="403"/>
      <c r="D8" s="403"/>
      <c r="E8" s="403"/>
      <c r="F8" s="403"/>
      <c r="G8" s="403"/>
      <c r="H8" s="403"/>
      <c r="I8" s="403"/>
      <c r="J8" s="403"/>
      <c r="K8" s="403"/>
      <c r="L8" s="403"/>
      <c r="M8" s="403"/>
    </row>
    <row r="9" spans="1:14" ht="15.75" hidden="1" x14ac:dyDescent="0.25">
      <c r="A9" s="5"/>
      <c r="B9" s="5"/>
      <c r="C9" s="6"/>
      <c r="D9" s="6"/>
      <c r="E9" s="6"/>
    </row>
    <row r="10" spans="1:14" ht="15.75" hidden="1" x14ac:dyDescent="0.25">
      <c r="A10" s="5"/>
      <c r="B10" s="5"/>
      <c r="C10" s="6"/>
      <c r="D10" s="6"/>
      <c r="E10" s="6"/>
    </row>
    <row r="11" spans="1:14" ht="16.5" hidden="1" x14ac:dyDescent="0.25">
      <c r="A11" s="394" t="s">
        <v>5</v>
      </c>
      <c r="B11" s="394"/>
      <c r="C11" s="394" t="s">
        <v>6</v>
      </c>
      <c r="D11" s="394" t="s">
        <v>7</v>
      </c>
      <c r="E11" s="396" t="s">
        <v>8</v>
      </c>
      <c r="F11" s="396"/>
      <c r="G11" s="396"/>
      <c r="H11" s="396"/>
      <c r="I11" s="396"/>
      <c r="J11" s="396"/>
      <c r="K11" s="396"/>
      <c r="L11" s="396"/>
      <c r="M11" s="396"/>
    </row>
    <row r="12" spans="1:14" ht="16.5" hidden="1" customHeight="1" x14ac:dyDescent="0.25">
      <c r="A12" s="394"/>
      <c r="B12" s="394"/>
      <c r="C12" s="394"/>
      <c r="D12" s="394"/>
      <c r="E12" s="397" t="s">
        <v>9</v>
      </c>
      <c r="F12" s="398"/>
      <c r="G12" s="399" t="s">
        <v>10</v>
      </c>
      <c r="H12" s="397"/>
      <c r="I12" s="398"/>
      <c r="J12" s="399" t="s">
        <v>11</v>
      </c>
      <c r="K12" s="398"/>
      <c r="L12" s="7"/>
      <c r="M12" s="8" t="s">
        <v>12</v>
      </c>
    </row>
    <row r="13" spans="1:14" ht="16.5" hidden="1" x14ac:dyDescent="0.25">
      <c r="A13" s="395"/>
      <c r="B13" s="395"/>
      <c r="C13" s="395"/>
      <c r="D13" s="395"/>
      <c r="E13" s="9" t="s">
        <v>13</v>
      </c>
      <c r="F13" s="10" t="s">
        <v>14</v>
      </c>
      <c r="G13" s="11" t="s">
        <v>13</v>
      </c>
      <c r="H13" s="11"/>
      <c r="I13" s="10" t="s">
        <v>14</v>
      </c>
      <c r="J13" s="11" t="s">
        <v>13</v>
      </c>
      <c r="K13" s="10" t="s">
        <v>14</v>
      </c>
      <c r="L13" s="10"/>
      <c r="M13" s="11" t="s">
        <v>13</v>
      </c>
    </row>
    <row r="14" spans="1:14" ht="63" hidden="1" x14ac:dyDescent="0.25">
      <c r="A14" s="386">
        <v>0.05</v>
      </c>
      <c r="B14" s="387" t="s">
        <v>15</v>
      </c>
      <c r="C14" s="12" t="s">
        <v>16</v>
      </c>
      <c r="D14" s="12" t="s">
        <v>17</v>
      </c>
      <c r="E14" s="13"/>
      <c r="F14" s="13"/>
      <c r="G14" s="13"/>
      <c r="H14" s="13"/>
      <c r="I14" s="13"/>
      <c r="J14" s="13"/>
      <c r="K14" s="13"/>
      <c r="L14" s="13"/>
      <c r="M14" s="13"/>
    </row>
    <row r="15" spans="1:14" ht="15.75" hidden="1" customHeight="1" x14ac:dyDescent="0.25">
      <c r="A15" s="386"/>
      <c r="B15" s="388"/>
      <c r="C15" s="14" t="s">
        <v>18</v>
      </c>
      <c r="D15" s="14"/>
      <c r="E15" s="13"/>
      <c r="F15" s="13"/>
      <c r="G15" s="13"/>
      <c r="H15" s="13"/>
      <c r="I15" s="13"/>
      <c r="J15" s="13"/>
      <c r="K15" s="13"/>
      <c r="L15" s="13"/>
      <c r="M15" s="13"/>
    </row>
    <row r="16" spans="1:14" ht="16.5" hidden="1" customHeight="1" x14ac:dyDescent="0.25">
      <c r="A16" s="386"/>
      <c r="B16" s="389"/>
      <c r="C16" s="14"/>
      <c r="D16" s="14"/>
      <c r="E16" s="12"/>
      <c r="F16" s="13"/>
      <c r="G16" s="13"/>
      <c r="H16" s="13"/>
      <c r="I16" s="13"/>
      <c r="J16" s="13"/>
      <c r="K16" s="13"/>
      <c r="L16" s="13"/>
      <c r="M16" s="13"/>
    </row>
    <row r="17" spans="1:13" ht="16.5" hidden="1" customHeight="1" x14ac:dyDescent="0.25">
      <c r="A17" s="390">
        <v>0.75</v>
      </c>
      <c r="B17" s="391" t="s">
        <v>19</v>
      </c>
      <c r="C17" s="14"/>
      <c r="D17" s="14"/>
      <c r="E17" s="12"/>
      <c r="F17" s="13"/>
      <c r="G17" s="13"/>
      <c r="H17" s="13"/>
      <c r="I17" s="13"/>
      <c r="J17" s="13"/>
      <c r="K17" s="13"/>
      <c r="L17" s="13"/>
      <c r="M17" s="13"/>
    </row>
    <row r="18" spans="1:13" ht="16.5" hidden="1" customHeight="1" x14ac:dyDescent="0.25">
      <c r="A18" s="390"/>
      <c r="B18" s="392"/>
      <c r="C18" s="14" t="s">
        <v>20</v>
      </c>
      <c r="D18" s="14"/>
      <c r="E18" s="14"/>
      <c r="F18" s="14"/>
      <c r="G18" s="14"/>
      <c r="H18" s="14"/>
      <c r="I18" s="14"/>
      <c r="J18" s="14"/>
      <c r="K18" s="14"/>
      <c r="L18" s="14"/>
      <c r="M18" s="14"/>
    </row>
    <row r="19" spans="1:13" ht="16.5" hidden="1" customHeight="1" x14ac:dyDescent="0.25">
      <c r="A19" s="390"/>
      <c r="B19" s="392"/>
      <c r="C19" s="14"/>
      <c r="D19" s="14"/>
      <c r="E19" s="14"/>
      <c r="F19" s="14"/>
      <c r="G19" s="14"/>
      <c r="H19" s="14"/>
      <c r="I19" s="14"/>
      <c r="J19" s="14"/>
      <c r="K19" s="14"/>
      <c r="L19" s="14"/>
      <c r="M19" s="14"/>
    </row>
    <row r="20" spans="1:13" ht="31.5" hidden="1" customHeight="1" x14ac:dyDescent="0.25">
      <c r="A20" s="390"/>
      <c r="B20" s="393"/>
      <c r="C20" s="14"/>
      <c r="D20" s="14"/>
      <c r="E20" s="14"/>
      <c r="F20" s="14"/>
      <c r="G20" s="14"/>
      <c r="H20" s="14"/>
      <c r="I20" s="14"/>
      <c r="J20" s="14"/>
      <c r="K20" s="14"/>
      <c r="L20" s="14"/>
      <c r="M20" s="14"/>
    </row>
    <row r="21" spans="1:13" ht="18.75" hidden="1" customHeight="1" x14ac:dyDescent="0.25">
      <c r="A21" s="390">
        <v>0.1</v>
      </c>
      <c r="B21" s="391" t="s">
        <v>21</v>
      </c>
      <c r="C21" s="14"/>
      <c r="D21" s="14"/>
      <c r="E21" s="14"/>
      <c r="F21" s="14"/>
      <c r="G21" s="14"/>
      <c r="H21" s="14"/>
      <c r="I21" s="14"/>
      <c r="J21" s="14"/>
      <c r="K21" s="14"/>
      <c r="L21" s="14"/>
      <c r="M21" s="14"/>
    </row>
    <row r="22" spans="1:13" hidden="1" x14ac:dyDescent="0.25">
      <c r="A22" s="390"/>
      <c r="B22" s="393"/>
      <c r="C22" s="14"/>
      <c r="D22" s="14"/>
      <c r="E22" s="14"/>
      <c r="F22" s="14"/>
      <c r="G22" s="14"/>
      <c r="H22" s="14"/>
      <c r="I22" s="14"/>
      <c r="J22" s="14"/>
      <c r="K22" s="14"/>
      <c r="L22" s="14"/>
      <c r="M22" s="14"/>
    </row>
    <row r="23" spans="1:13" ht="18.75" hidden="1" x14ac:dyDescent="0.25">
      <c r="A23" s="15">
        <v>0.1</v>
      </c>
      <c r="B23" s="16" t="s">
        <v>22</v>
      </c>
      <c r="C23" s="12"/>
      <c r="D23" s="14"/>
      <c r="E23" s="14"/>
      <c r="F23" s="14"/>
      <c r="G23" s="14"/>
      <c r="H23" s="14"/>
      <c r="I23" s="14"/>
      <c r="J23" s="14"/>
      <c r="K23" s="14"/>
      <c r="L23" s="14"/>
      <c r="M23" s="14"/>
    </row>
    <row r="24" spans="1:13" ht="15.75" hidden="1" x14ac:dyDescent="0.25">
      <c r="A24" s="5"/>
      <c r="B24" s="5"/>
      <c r="C24" s="6"/>
      <c r="D24" s="6"/>
      <c r="E24" s="6"/>
    </row>
    <row r="25" spans="1:13" ht="26.25" customHeight="1" x14ac:dyDescent="0.25">
      <c r="A25" s="367" t="s">
        <v>23</v>
      </c>
      <c r="B25" s="367"/>
      <c r="C25" s="367"/>
      <c r="D25" s="367"/>
      <c r="E25" s="367"/>
      <c r="F25" s="367"/>
      <c r="G25" s="367"/>
      <c r="H25" s="367"/>
      <c r="I25" s="367"/>
      <c r="J25" s="367"/>
      <c r="K25" s="367"/>
      <c r="L25" s="367"/>
      <c r="M25" s="367"/>
    </row>
    <row r="26" spans="1:13" ht="16.5" thickBot="1" x14ac:dyDescent="0.3">
      <c r="A26" s="5"/>
      <c r="B26" s="5"/>
      <c r="C26" s="6"/>
      <c r="D26" s="6"/>
      <c r="E26" s="6"/>
      <c r="I26" s="368" t="s">
        <v>24</v>
      </c>
      <c r="J26" s="368"/>
      <c r="K26" s="368"/>
      <c r="L26" s="368"/>
      <c r="M26" s="368"/>
    </row>
    <row r="27" spans="1:13" ht="38.25" thickBot="1" x14ac:dyDescent="0.3">
      <c r="A27" s="40" t="s">
        <v>272</v>
      </c>
      <c r="B27" s="41" t="s">
        <v>25</v>
      </c>
      <c r="C27" s="41" t="s">
        <v>26</v>
      </c>
      <c r="D27" s="369" t="s">
        <v>27</v>
      </c>
      <c r="E27" s="370"/>
      <c r="F27" s="371"/>
      <c r="G27" s="41" t="s">
        <v>28</v>
      </c>
      <c r="H27" s="41" t="s">
        <v>29</v>
      </c>
      <c r="I27" s="41" t="s">
        <v>30</v>
      </c>
      <c r="J27" s="41" t="s">
        <v>31</v>
      </c>
      <c r="K27" s="41" t="s">
        <v>273</v>
      </c>
      <c r="L27" s="41" t="s">
        <v>32</v>
      </c>
      <c r="M27" s="41" t="s">
        <v>33</v>
      </c>
    </row>
    <row r="28" spans="1:13" ht="70.5" customHeight="1" thickTop="1" thickBot="1" x14ac:dyDescent="0.3">
      <c r="A28" s="372" t="s">
        <v>34</v>
      </c>
      <c r="B28" s="374" t="s">
        <v>35</v>
      </c>
      <c r="C28" s="374" t="s">
        <v>36</v>
      </c>
      <c r="D28" s="376" t="s">
        <v>37</v>
      </c>
      <c r="E28" s="377"/>
      <c r="F28" s="378"/>
      <c r="G28" s="37">
        <v>1</v>
      </c>
      <c r="H28" s="38" t="s">
        <v>38</v>
      </c>
      <c r="I28" s="38"/>
      <c r="J28" s="38" t="s">
        <v>39</v>
      </c>
      <c r="K28" s="38" t="s">
        <v>39</v>
      </c>
      <c r="L28" s="38"/>
      <c r="M28" s="39" t="s">
        <v>39</v>
      </c>
    </row>
    <row r="29" spans="1:13" ht="54.75" customHeight="1" thickTop="1" thickBot="1" x14ac:dyDescent="0.3">
      <c r="A29" s="373"/>
      <c r="B29" s="375"/>
      <c r="C29" s="375"/>
      <c r="D29" s="376" t="s">
        <v>40</v>
      </c>
      <c r="E29" s="377"/>
      <c r="F29" s="378"/>
      <c r="G29" s="37">
        <v>1</v>
      </c>
      <c r="H29" s="38" t="s">
        <v>38</v>
      </c>
      <c r="I29" s="38"/>
      <c r="J29" s="38" t="s">
        <v>39</v>
      </c>
      <c r="K29" s="38" t="s">
        <v>39</v>
      </c>
      <c r="L29" s="38"/>
      <c r="M29" s="39" t="s">
        <v>39</v>
      </c>
    </row>
    <row r="30" spans="1:13" ht="57.75" customHeight="1" thickTop="1" thickBot="1" x14ac:dyDescent="0.3">
      <c r="A30" s="379" t="s">
        <v>41</v>
      </c>
      <c r="B30" s="381" t="s">
        <v>42</v>
      </c>
      <c r="C30" s="381" t="s">
        <v>43</v>
      </c>
      <c r="D30" s="383" t="s">
        <v>44</v>
      </c>
      <c r="E30" s="384"/>
      <c r="F30" s="385"/>
      <c r="G30" s="17">
        <v>1</v>
      </c>
      <c r="H30" s="18" t="s">
        <v>45</v>
      </c>
      <c r="I30" s="18"/>
      <c r="J30" s="18" t="s">
        <v>39</v>
      </c>
      <c r="K30" s="18" t="s">
        <v>39</v>
      </c>
      <c r="L30" s="18"/>
      <c r="M30" s="19" t="s">
        <v>39</v>
      </c>
    </row>
    <row r="31" spans="1:13" ht="57.75" customHeight="1" thickBot="1" x14ac:dyDescent="0.3">
      <c r="A31" s="380"/>
      <c r="B31" s="382"/>
      <c r="C31" s="382"/>
      <c r="D31" s="383" t="s">
        <v>46</v>
      </c>
      <c r="E31" s="384"/>
      <c r="F31" s="385"/>
      <c r="G31" s="17">
        <v>1</v>
      </c>
      <c r="H31" s="18" t="s">
        <v>47</v>
      </c>
      <c r="I31" s="18"/>
      <c r="J31" s="18" t="s">
        <v>39</v>
      </c>
      <c r="K31" s="18" t="s">
        <v>39</v>
      </c>
      <c r="L31" s="18" t="s">
        <v>39</v>
      </c>
      <c r="M31" s="19" t="s">
        <v>39</v>
      </c>
    </row>
    <row r="32" spans="1:13" ht="159" customHeight="1" thickTop="1" thickBot="1" x14ac:dyDescent="0.3">
      <c r="A32" s="27" t="s">
        <v>48</v>
      </c>
      <c r="B32" s="26" t="s">
        <v>49</v>
      </c>
      <c r="C32" s="26" t="s">
        <v>50</v>
      </c>
      <c r="D32" s="364" t="s">
        <v>271</v>
      </c>
      <c r="E32" s="365"/>
      <c r="F32" s="366"/>
      <c r="G32" s="42">
        <v>1</v>
      </c>
      <c r="H32" s="34" t="s">
        <v>51</v>
      </c>
      <c r="I32" s="35" t="s">
        <v>39</v>
      </c>
      <c r="J32" s="35" t="s">
        <v>39</v>
      </c>
      <c r="K32" s="35" t="s">
        <v>39</v>
      </c>
      <c r="L32" s="35" t="s">
        <v>39</v>
      </c>
      <c r="M32" s="36" t="s">
        <v>39</v>
      </c>
    </row>
    <row r="33" spans="1:13" ht="82.5" customHeight="1" thickBot="1" x14ac:dyDescent="0.3">
      <c r="A33" s="350" t="s">
        <v>52</v>
      </c>
      <c r="B33" s="352" t="s">
        <v>53</v>
      </c>
      <c r="C33" s="352" t="s">
        <v>270</v>
      </c>
      <c r="D33" s="354" t="s">
        <v>54</v>
      </c>
      <c r="E33" s="355"/>
      <c r="F33" s="356"/>
      <c r="G33" s="28">
        <v>1</v>
      </c>
      <c r="H33" s="29" t="s">
        <v>55</v>
      </c>
      <c r="I33" s="29" t="s">
        <v>39</v>
      </c>
      <c r="J33" s="29" t="s">
        <v>39</v>
      </c>
      <c r="K33" s="29" t="s">
        <v>39</v>
      </c>
      <c r="L33" s="29" t="s">
        <v>39</v>
      </c>
      <c r="M33" s="30" t="s">
        <v>39</v>
      </c>
    </row>
    <row r="34" spans="1:13" ht="129" customHeight="1" thickBot="1" x14ac:dyDescent="0.3">
      <c r="A34" s="351"/>
      <c r="B34" s="353"/>
      <c r="C34" s="353"/>
      <c r="D34" s="354" t="s">
        <v>56</v>
      </c>
      <c r="E34" s="355"/>
      <c r="F34" s="356"/>
      <c r="G34" s="28">
        <v>1</v>
      </c>
      <c r="H34" s="29" t="s">
        <v>55</v>
      </c>
      <c r="I34" s="29" t="s">
        <v>39</v>
      </c>
      <c r="J34" s="29" t="s">
        <v>39</v>
      </c>
      <c r="K34" s="29" t="s">
        <v>39</v>
      </c>
      <c r="L34" s="29" t="s">
        <v>39</v>
      </c>
      <c r="M34" s="30" t="s">
        <v>39</v>
      </c>
    </row>
    <row r="35" spans="1:13" ht="91.5" customHeight="1" thickTop="1" thickBot="1" x14ac:dyDescent="0.3">
      <c r="A35" s="357" t="s">
        <v>57</v>
      </c>
      <c r="B35" s="359" t="s">
        <v>58</v>
      </c>
      <c r="C35" s="359" t="s">
        <v>59</v>
      </c>
      <c r="D35" s="361" t="s">
        <v>60</v>
      </c>
      <c r="E35" s="362"/>
      <c r="F35" s="363"/>
      <c r="G35" s="31">
        <v>100</v>
      </c>
      <c r="H35" s="31" t="s">
        <v>55</v>
      </c>
      <c r="I35" s="31" t="s">
        <v>39</v>
      </c>
      <c r="J35" s="31" t="s">
        <v>39</v>
      </c>
      <c r="K35" s="31" t="s">
        <v>39</v>
      </c>
      <c r="L35" s="31" t="s">
        <v>39</v>
      </c>
      <c r="M35" s="32" t="s">
        <v>39</v>
      </c>
    </row>
    <row r="36" spans="1:13" ht="93" customHeight="1" thickBot="1" x14ac:dyDescent="0.3">
      <c r="A36" s="358"/>
      <c r="B36" s="360"/>
      <c r="C36" s="360"/>
      <c r="D36" s="361" t="s">
        <v>61</v>
      </c>
      <c r="E36" s="362"/>
      <c r="F36" s="363"/>
      <c r="G36" s="33">
        <v>4</v>
      </c>
      <c r="H36" s="33" t="s">
        <v>55</v>
      </c>
      <c r="I36" s="33" t="s">
        <v>39</v>
      </c>
      <c r="J36" s="33" t="s">
        <v>39</v>
      </c>
      <c r="K36" s="33" t="s">
        <v>39</v>
      </c>
      <c r="L36" s="33" t="s">
        <v>39</v>
      </c>
      <c r="M36" s="32" t="s">
        <v>39</v>
      </c>
    </row>
    <row r="37" spans="1:13" ht="15.75" thickTop="1" x14ac:dyDescent="0.25"/>
  </sheetData>
  <mergeCells count="43">
    <mergeCell ref="A1:B1"/>
    <mergeCell ref="C1:M1"/>
    <mergeCell ref="A2:M2"/>
    <mergeCell ref="A8:M8"/>
    <mergeCell ref="A5:K5"/>
    <mergeCell ref="A7:M7"/>
    <mergeCell ref="A11:B13"/>
    <mergeCell ref="C11:C13"/>
    <mergeCell ref="D11:D13"/>
    <mergeCell ref="E11:M11"/>
    <mergeCell ref="E12:F12"/>
    <mergeCell ref="G12:I12"/>
    <mergeCell ref="J12:K12"/>
    <mergeCell ref="A14:A16"/>
    <mergeCell ref="B14:B16"/>
    <mergeCell ref="A17:A20"/>
    <mergeCell ref="B17:B20"/>
    <mergeCell ref="A21:A22"/>
    <mergeCell ref="B21:B22"/>
    <mergeCell ref="D32:F32"/>
    <mergeCell ref="A25:M25"/>
    <mergeCell ref="I26:M26"/>
    <mergeCell ref="D27:F27"/>
    <mergeCell ref="A28:A29"/>
    <mergeCell ref="B28:B29"/>
    <mergeCell ref="C28:C29"/>
    <mergeCell ref="D28:F28"/>
    <mergeCell ref="D29:F29"/>
    <mergeCell ref="A30:A31"/>
    <mergeCell ref="B30:B31"/>
    <mergeCell ref="C30:C31"/>
    <mergeCell ref="D30:F30"/>
    <mergeCell ref="D31:F31"/>
    <mergeCell ref="A35:A36"/>
    <mergeCell ref="B35:B36"/>
    <mergeCell ref="C35:C36"/>
    <mergeCell ref="D35:F35"/>
    <mergeCell ref="D36:F36"/>
    <mergeCell ref="A33:A34"/>
    <mergeCell ref="B33:B34"/>
    <mergeCell ref="C33:C34"/>
    <mergeCell ref="D33:F33"/>
    <mergeCell ref="D34:F34"/>
  </mergeCells>
  <hyperlinks>
    <hyperlink ref="A35" r:id="rId1" display="C:\Users\jdelaparra\AppData\Local\Microsoft\Windows\INetCache\Content.MSO\C5 transp" xr:uid="{B627C9AE-2CEB-4415-8102-0965D6C65F8A}"/>
    <hyperlink ref="A33" r:id="rId2" display="C:\Users\jdelaparra\AppData\Local\Microsoft\Windows\INetCache\Content.MSO\C4 AC" xr:uid="{D6E6166C-44CF-4126-B5DF-CDF7CE739F41}"/>
    <hyperlink ref="A32" r:id="rId3" display="C:\Users\jdelaparra\AppData\Local\Microsoft\Windows\INetCache\Content.MSO\C3 RDC" xr:uid="{CB13FDE8-372E-4A75-9DE2-E2A3314AB0F3}"/>
    <hyperlink ref="A28" r:id="rId4" display="C:\Users\jdelaparra\AppData\Local\Microsoft\Windows\INetCache\Content.MSO\C1 RIESGO" xr:uid="{9AACBFB0-AD0C-4B0C-BF8C-EA09E5950B79}"/>
  </hyperlinks>
  <printOptions horizontalCentered="1" verticalCentered="1"/>
  <pageMargins left="0.70866141732283472" right="0.70866141732283472" top="0.74803149606299213" bottom="0.74803149606299213" header="0.31496062992125984" footer="0.31496062992125984"/>
  <pageSetup scale="28" orientation="portrait" horizontalDpi="300" verticalDpi="300" r:id="rId5"/>
  <headerFooter>
    <oddHeader>&amp;LVersión 1 
&amp;CPLAN ANTICORRUPCIÓN Y DE ATENCIÓN AL CIUDADANO 2024&amp;RPág &amp;P de &amp;N</oddHeader>
  </headerFooter>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77651-B88D-48AA-A2E3-3B6CE13096B8}">
  <sheetPr>
    <pageSetUpPr fitToPage="1"/>
  </sheetPr>
  <dimension ref="A8:B30"/>
  <sheetViews>
    <sheetView view="pageBreakPreview" topLeftCell="A3" zoomScale="80" zoomScaleNormal="100" zoomScaleSheetLayoutView="80" workbookViewId="0">
      <selection activeCell="B26" sqref="B26:B30"/>
    </sheetView>
  </sheetViews>
  <sheetFormatPr baseColWidth="10" defaultColWidth="11.42578125" defaultRowHeight="15" x14ac:dyDescent="0.25"/>
  <cols>
    <col min="1" max="1" width="68" customWidth="1"/>
    <col min="2" max="2" width="44.42578125" customWidth="1"/>
  </cols>
  <sheetData>
    <row r="8" spans="1:2" x14ac:dyDescent="0.25">
      <c r="A8" t="s">
        <v>252</v>
      </c>
    </row>
    <row r="9" spans="1:2" ht="15.75" thickBot="1" x14ac:dyDescent="0.3"/>
    <row r="10" spans="1:2" x14ac:dyDescent="0.25">
      <c r="A10" s="495" t="s">
        <v>66</v>
      </c>
    </row>
    <row r="11" spans="1:2" x14ac:dyDescent="0.25">
      <c r="A11" s="496"/>
    </row>
    <row r="12" spans="1:2" ht="45" x14ac:dyDescent="0.25">
      <c r="A12" s="23" t="s">
        <v>253</v>
      </c>
      <c r="B12" t="s">
        <v>254</v>
      </c>
    </row>
    <row r="13" spans="1:2" ht="45" x14ac:dyDescent="0.25">
      <c r="A13" s="24" t="s">
        <v>255</v>
      </c>
      <c r="B13" t="s">
        <v>254</v>
      </c>
    </row>
    <row r="14" spans="1:2" x14ac:dyDescent="0.25">
      <c r="A14" s="24" t="s">
        <v>256</v>
      </c>
      <c r="B14" t="s">
        <v>254</v>
      </c>
    </row>
    <row r="15" spans="1:2" ht="45" x14ac:dyDescent="0.25">
      <c r="A15" s="24" t="s">
        <v>257</v>
      </c>
      <c r="B15" t="s">
        <v>254</v>
      </c>
    </row>
    <row r="16" spans="1:2" ht="45" x14ac:dyDescent="0.25">
      <c r="A16" s="24" t="s">
        <v>258</v>
      </c>
      <c r="B16" t="s">
        <v>254</v>
      </c>
    </row>
    <row r="17" spans="1:2" x14ac:dyDescent="0.25">
      <c r="A17" s="24" t="s">
        <v>259</v>
      </c>
      <c r="B17" t="s">
        <v>254</v>
      </c>
    </row>
    <row r="18" spans="1:2" ht="30" x14ac:dyDescent="0.25">
      <c r="A18" s="24" t="s">
        <v>260</v>
      </c>
      <c r="B18" t="s">
        <v>254</v>
      </c>
    </row>
    <row r="19" spans="1:2" ht="45" x14ac:dyDescent="0.25">
      <c r="A19" s="24" t="s">
        <v>261</v>
      </c>
      <c r="B19" t="s">
        <v>254</v>
      </c>
    </row>
    <row r="20" spans="1:2" ht="30" x14ac:dyDescent="0.25">
      <c r="A20" s="24" t="s">
        <v>262</v>
      </c>
      <c r="B20" t="s">
        <v>254</v>
      </c>
    </row>
    <row r="21" spans="1:2" ht="30" x14ac:dyDescent="0.25">
      <c r="A21" s="24" t="s">
        <v>263</v>
      </c>
      <c r="B21" t="s">
        <v>254</v>
      </c>
    </row>
    <row r="22" spans="1:2" ht="30.75" thickBot="1" x14ac:dyDescent="0.3">
      <c r="A22" s="25" t="s">
        <v>264</v>
      </c>
      <c r="B22" t="s">
        <v>254</v>
      </c>
    </row>
    <row r="25" spans="1:2" x14ac:dyDescent="0.25">
      <c r="A25" t="s">
        <v>265</v>
      </c>
    </row>
    <row r="26" spans="1:2" ht="30" x14ac:dyDescent="0.25">
      <c r="A26" s="20" t="s">
        <v>241</v>
      </c>
      <c r="B26" t="s">
        <v>266</v>
      </c>
    </row>
    <row r="27" spans="1:2" ht="30" x14ac:dyDescent="0.25">
      <c r="A27" s="20" t="s">
        <v>244</v>
      </c>
      <c r="B27" t="s">
        <v>266</v>
      </c>
    </row>
    <row r="28" spans="1:2" ht="30" x14ac:dyDescent="0.25">
      <c r="A28" s="20" t="s">
        <v>246</v>
      </c>
      <c r="B28" t="s">
        <v>266</v>
      </c>
    </row>
    <row r="29" spans="1:2" ht="45" x14ac:dyDescent="0.25">
      <c r="A29" s="20" t="s">
        <v>248</v>
      </c>
      <c r="B29" t="s">
        <v>266</v>
      </c>
    </row>
    <row r="30" spans="1:2" ht="30.75" thickBot="1" x14ac:dyDescent="0.3">
      <c r="A30" s="21" t="s">
        <v>250</v>
      </c>
      <c r="B30" t="s">
        <v>266</v>
      </c>
    </row>
  </sheetData>
  <mergeCells count="1">
    <mergeCell ref="A10:A11"/>
  </mergeCells>
  <printOptions horizontalCentered="1" verticalCentered="1"/>
  <pageMargins left="0.70866141732283472" right="0.70866141732283472" top="0.74803149606299213" bottom="0.74803149606299213" header="0.31496062992125984" footer="0.31496062992125984"/>
  <pageSetup scale="79" orientation="portrait" horizontalDpi="300" verticalDpi="300" r:id="rId1"/>
  <headerFooter>
    <oddHeader>&amp;LBorrador para aportes de actores Internos y Externos&amp;CPLAN ANTICORRUPCIÓN Y DE ATENCIÓN AL CIUDADANO 2024&amp;RPág &amp;P de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42F32-F8C7-4299-B241-90FAF2F36D49}">
  <sheetPr>
    <tabColor theme="8"/>
    <outlinePr applyStyles="1"/>
  </sheetPr>
  <dimension ref="A1:L165"/>
  <sheetViews>
    <sheetView view="pageBreakPreview" zoomScale="85" zoomScaleNormal="115" zoomScaleSheetLayoutView="85" workbookViewId="0">
      <selection activeCell="D13" sqref="D13"/>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9" ht="18.75" x14ac:dyDescent="0.3">
      <c r="A1" s="407" t="s">
        <v>23</v>
      </c>
      <c r="B1" s="407"/>
      <c r="C1" s="407"/>
      <c r="D1" s="407"/>
      <c r="E1" s="407"/>
      <c r="F1" s="407"/>
      <c r="G1" s="407"/>
      <c r="H1" s="407"/>
    </row>
    <row r="2" spans="1:9" x14ac:dyDescent="0.25">
      <c r="A2" s="43"/>
      <c r="B2" s="43"/>
      <c r="C2" s="43"/>
      <c r="D2" s="43"/>
      <c r="E2" s="43"/>
      <c r="F2" s="43"/>
      <c r="G2" s="43"/>
      <c r="H2" s="43"/>
    </row>
    <row r="3" spans="1:9" x14ac:dyDescent="0.25">
      <c r="A3" s="43"/>
      <c r="B3" s="408"/>
      <c r="C3" s="408"/>
      <c r="D3" s="408"/>
      <c r="E3" s="44"/>
      <c r="F3" s="44"/>
      <c r="G3" s="44"/>
      <c r="H3" s="44"/>
    </row>
    <row r="4" spans="1:9" x14ac:dyDescent="0.25">
      <c r="A4" s="43"/>
      <c r="B4" s="44"/>
      <c r="C4" s="44"/>
      <c r="D4" s="44"/>
      <c r="E4" s="44"/>
      <c r="F4" s="44"/>
      <c r="G4" s="44"/>
      <c r="H4" s="45"/>
    </row>
    <row r="5" spans="1:9" ht="15" customHeight="1" x14ac:dyDescent="0.25">
      <c r="A5" s="120"/>
      <c r="B5" s="44"/>
      <c r="C5" s="44"/>
      <c r="D5" s="44"/>
      <c r="E5" s="44"/>
      <c r="F5" s="44"/>
      <c r="G5" s="122"/>
      <c r="H5" s="120"/>
      <c r="I5" s="120"/>
    </row>
    <row r="6" spans="1:9" x14ac:dyDescent="0.25">
      <c r="A6" s="120"/>
      <c r="B6" s="44"/>
      <c r="C6" s="44"/>
      <c r="D6" s="44"/>
      <c r="E6" s="44"/>
      <c r="F6" s="44"/>
      <c r="G6" s="44"/>
      <c r="H6" s="120"/>
      <c r="I6" s="120"/>
    </row>
    <row r="7" spans="1:9" x14ac:dyDescent="0.25">
      <c r="A7" s="120"/>
      <c r="B7" s="44"/>
      <c r="C7" s="44"/>
      <c r="D7" s="44"/>
      <c r="E7" s="44"/>
      <c r="F7" s="44"/>
      <c r="G7" s="44"/>
      <c r="H7" s="120"/>
      <c r="I7" s="120"/>
    </row>
    <row r="8" spans="1:9" x14ac:dyDescent="0.25">
      <c r="A8" s="120"/>
      <c r="B8" s="44"/>
      <c r="C8" s="44"/>
      <c r="D8" s="44"/>
      <c r="E8" s="121"/>
      <c r="F8" s="44"/>
      <c r="G8" s="44"/>
      <c r="H8" s="45"/>
    </row>
    <row r="9" spans="1:9" x14ac:dyDescent="0.25">
      <c r="A9" s="120"/>
      <c r="B9" s="44"/>
      <c r="C9" s="44"/>
      <c r="D9" s="44"/>
      <c r="E9" s="44"/>
      <c r="F9" s="44"/>
      <c r="G9" s="44"/>
      <c r="H9" s="45"/>
    </row>
    <row r="10" spans="1:9" x14ac:dyDescent="0.25">
      <c r="A10" s="120"/>
      <c r="B10" s="44"/>
      <c r="C10" s="44"/>
      <c r="D10" s="44"/>
      <c r="E10" s="44"/>
      <c r="F10" s="44"/>
      <c r="G10" s="44"/>
      <c r="H10" s="45"/>
    </row>
    <row r="11" spans="1:9" x14ac:dyDescent="0.25">
      <c r="A11" s="43"/>
      <c r="B11" s="44"/>
      <c r="C11" s="44"/>
      <c r="D11" s="44"/>
      <c r="E11" s="44"/>
      <c r="F11" s="44"/>
      <c r="G11" s="44"/>
      <c r="H11" s="45"/>
    </row>
    <row r="12" spans="1:9" x14ac:dyDescent="0.25">
      <c r="A12" s="43"/>
      <c r="B12" s="44"/>
      <c r="C12" s="44"/>
      <c r="D12" s="44"/>
      <c r="E12" s="44"/>
      <c r="F12" s="44"/>
      <c r="G12" s="44"/>
      <c r="H12" s="45"/>
    </row>
    <row r="13" spans="1:9" x14ac:dyDescent="0.25">
      <c r="A13" s="43"/>
      <c r="B13" s="44"/>
      <c r="C13" s="44"/>
      <c r="D13" s="44"/>
      <c r="E13" s="44"/>
      <c r="F13" s="44"/>
      <c r="G13" s="44"/>
      <c r="H13" s="43"/>
    </row>
    <row r="14" spans="1:9" x14ac:dyDescent="0.25">
      <c r="A14" s="43"/>
      <c r="B14" s="44"/>
      <c r="C14" s="44"/>
      <c r="D14" s="44"/>
      <c r="E14" s="44"/>
      <c r="F14" s="44"/>
      <c r="G14" s="44"/>
      <c r="H14" s="43"/>
    </row>
    <row r="15" spans="1:9" x14ac:dyDescent="0.25">
      <c r="A15" s="43"/>
      <c r="B15" s="44"/>
      <c r="C15" s="44"/>
      <c r="D15" s="44"/>
      <c r="E15" s="44"/>
      <c r="F15" s="44"/>
      <c r="G15" s="44"/>
      <c r="H15" s="43"/>
    </row>
    <row r="16" spans="1:9" x14ac:dyDescent="0.25">
      <c r="A16" s="43"/>
      <c r="B16" s="44"/>
      <c r="C16" s="44"/>
      <c r="D16" s="44"/>
      <c r="E16" s="44"/>
      <c r="F16" s="44"/>
      <c r="G16" s="44"/>
      <c r="H16" s="43"/>
    </row>
    <row r="17" spans="1:12" x14ac:dyDescent="0.25">
      <c r="A17" s="43"/>
      <c r="B17" s="44"/>
      <c r="C17" s="44"/>
      <c r="D17" s="44"/>
      <c r="E17" s="44"/>
      <c r="F17" s="44"/>
      <c r="G17" s="44"/>
      <c r="H17" s="43"/>
    </row>
    <row r="18" spans="1:12" x14ac:dyDescent="0.25">
      <c r="A18" s="43"/>
      <c r="B18" s="43"/>
      <c r="C18" s="43"/>
      <c r="D18" s="43"/>
      <c r="E18" s="43"/>
      <c r="F18" s="43"/>
      <c r="G18" s="43"/>
      <c r="H18" s="43"/>
    </row>
    <row r="19" spans="1:12" x14ac:dyDescent="0.25">
      <c r="A19" s="43"/>
      <c r="B19" s="43"/>
      <c r="C19" s="43"/>
      <c r="D19" s="43"/>
      <c r="E19" s="43"/>
      <c r="F19" s="43"/>
      <c r="G19" s="43"/>
      <c r="H19" s="43"/>
    </row>
    <row r="20" spans="1:12" x14ac:dyDescent="0.25">
      <c r="A20" s="43"/>
      <c r="B20" s="409"/>
      <c r="C20" s="409"/>
      <c r="D20" s="409"/>
      <c r="E20" s="409"/>
      <c r="F20" s="409"/>
      <c r="G20" s="409"/>
      <c r="H20" s="43"/>
    </row>
    <row r="21" spans="1:12" x14ac:dyDescent="0.25">
      <c r="A21" s="43"/>
      <c r="B21" s="47" t="s">
        <v>274</v>
      </c>
      <c r="C21" s="48" t="s">
        <v>275</v>
      </c>
      <c r="D21" s="49" t="s">
        <v>276</v>
      </c>
      <c r="E21" s="49" t="s">
        <v>277</v>
      </c>
      <c r="F21" s="49" t="s">
        <v>278</v>
      </c>
      <c r="G21" s="49" t="s">
        <v>279</v>
      </c>
      <c r="H21" s="43"/>
    </row>
    <row r="22" spans="1:12" x14ac:dyDescent="0.25">
      <c r="A22" s="43"/>
      <c r="B22" s="50" t="s">
        <v>84</v>
      </c>
      <c r="C22" s="51">
        <v>45317</v>
      </c>
      <c r="D22" s="51">
        <v>45657</v>
      </c>
      <c r="E22" s="52">
        <f>D22-C22+1</f>
        <v>341</v>
      </c>
      <c r="F22" s="53">
        <f>F34</f>
        <v>0</v>
      </c>
      <c r="G22" s="54">
        <f>E22*F22</f>
        <v>0</v>
      </c>
      <c r="H22" s="43"/>
    </row>
    <row r="23" spans="1:12" x14ac:dyDescent="0.25">
      <c r="A23" s="43"/>
      <c r="B23" s="50" t="s">
        <v>41</v>
      </c>
      <c r="C23" s="51">
        <v>45317</v>
      </c>
      <c r="D23" s="51">
        <v>45657</v>
      </c>
      <c r="E23" s="52">
        <f t="shared" ref="E23:E27" si="0">D23-C23+1</f>
        <v>341</v>
      </c>
      <c r="F23" s="53">
        <f t="shared" ref="F23:F26" si="1">F35</f>
        <v>0</v>
      </c>
      <c r="G23" s="54">
        <f t="shared" ref="G23:G27" si="2">E23*F23</f>
        <v>0</v>
      </c>
      <c r="H23" s="43"/>
    </row>
    <row r="24" spans="1:12" x14ac:dyDescent="0.25">
      <c r="A24" s="43"/>
      <c r="B24" s="50" t="s">
        <v>48</v>
      </c>
      <c r="C24" s="51">
        <v>45317</v>
      </c>
      <c r="D24" s="51">
        <v>45657</v>
      </c>
      <c r="E24" s="52">
        <f t="shared" si="0"/>
        <v>341</v>
      </c>
      <c r="F24" s="53">
        <f t="shared" si="1"/>
        <v>0</v>
      </c>
      <c r="G24" s="54">
        <f t="shared" si="2"/>
        <v>0</v>
      </c>
      <c r="H24" s="43"/>
    </row>
    <row r="25" spans="1:12" x14ac:dyDescent="0.25">
      <c r="A25" s="43"/>
      <c r="B25" s="50" t="s">
        <v>52</v>
      </c>
      <c r="C25" s="51">
        <v>45317</v>
      </c>
      <c r="D25" s="51">
        <v>45657</v>
      </c>
      <c r="E25" s="52">
        <f t="shared" si="0"/>
        <v>341</v>
      </c>
      <c r="F25" s="53">
        <f t="shared" si="1"/>
        <v>0</v>
      </c>
      <c r="G25" s="54">
        <f t="shared" si="2"/>
        <v>0</v>
      </c>
      <c r="H25" s="43"/>
    </row>
    <row r="26" spans="1:12" x14ac:dyDescent="0.25">
      <c r="A26" s="43"/>
      <c r="B26" s="50" t="s">
        <v>57</v>
      </c>
      <c r="C26" s="51">
        <v>45317</v>
      </c>
      <c r="D26" s="51">
        <v>45657</v>
      </c>
      <c r="E26" s="52">
        <f t="shared" si="0"/>
        <v>341</v>
      </c>
      <c r="F26" s="53">
        <f t="shared" si="1"/>
        <v>0</v>
      </c>
      <c r="G26" s="54">
        <f t="shared" si="2"/>
        <v>0</v>
      </c>
      <c r="H26" s="43"/>
    </row>
    <row r="27" spans="1:12" x14ac:dyDescent="0.25">
      <c r="A27" s="43"/>
      <c r="B27" s="50" t="s">
        <v>229</v>
      </c>
      <c r="C27" s="51">
        <v>45317</v>
      </c>
      <c r="D27" s="51">
        <v>45657</v>
      </c>
      <c r="E27" s="52">
        <f t="shared" si="0"/>
        <v>341</v>
      </c>
      <c r="F27" s="53">
        <f>F39</f>
        <v>0</v>
      </c>
      <c r="G27" s="54">
        <f t="shared" si="2"/>
        <v>0</v>
      </c>
      <c r="H27" s="43"/>
    </row>
    <row r="28" spans="1:12" x14ac:dyDescent="0.25">
      <c r="A28" s="43"/>
      <c r="B28" s="43"/>
      <c r="C28" s="43"/>
      <c r="D28" s="43"/>
      <c r="E28" s="43"/>
      <c r="F28" s="55">
        <f>AVERAGE(F22:F27)</f>
        <v>0</v>
      </c>
      <c r="G28" s="43"/>
      <c r="H28" s="43"/>
    </row>
    <row r="29" spans="1:12" x14ac:dyDescent="0.25">
      <c r="A29" s="43"/>
      <c r="B29" s="43"/>
      <c r="C29" s="43"/>
      <c r="D29" s="43"/>
      <c r="E29" s="43"/>
      <c r="F29" s="43"/>
      <c r="G29" s="43"/>
      <c r="H29" s="43"/>
    </row>
    <row r="30" spans="1:12" ht="18.75" x14ac:dyDescent="0.3">
      <c r="A30" s="407" t="s">
        <v>533</v>
      </c>
      <c r="B30" s="407"/>
      <c r="C30" s="407"/>
      <c r="D30" s="407"/>
      <c r="E30" s="407"/>
      <c r="F30" s="407"/>
      <c r="G30" s="407"/>
      <c r="H30" s="407"/>
    </row>
    <row r="31" spans="1:12" x14ac:dyDescent="0.25">
      <c r="A31" s="43"/>
      <c r="B31" s="43"/>
      <c r="C31" s="46"/>
      <c r="D31" s="46"/>
      <c r="E31" s="46"/>
      <c r="F31" s="46"/>
      <c r="G31" s="46"/>
      <c r="H31" s="46"/>
      <c r="I31" s="61"/>
      <c r="J31" s="61"/>
      <c r="K31" s="61"/>
      <c r="L31" s="61"/>
    </row>
    <row r="32" spans="1:12" x14ac:dyDescent="0.25">
      <c r="A32" s="46"/>
      <c r="B32" s="44"/>
      <c r="C32" s="406" t="s">
        <v>281</v>
      </c>
      <c r="D32" s="406"/>
      <c r="E32" s="406"/>
      <c r="F32" s="406"/>
      <c r="G32" s="405" t="s">
        <v>280</v>
      </c>
      <c r="H32" s="405"/>
      <c r="I32" s="405"/>
      <c r="J32" s="405"/>
      <c r="K32" s="61"/>
      <c r="L32" s="61"/>
    </row>
    <row r="33" spans="1:12" x14ac:dyDescent="0.25">
      <c r="A33" s="46"/>
      <c r="B33" s="44"/>
      <c r="C33" s="136" t="s">
        <v>313</v>
      </c>
      <c r="D33" s="136" t="s">
        <v>314</v>
      </c>
      <c r="E33" s="136" t="s">
        <v>315</v>
      </c>
      <c r="F33" s="136" t="s">
        <v>316</v>
      </c>
      <c r="G33" s="137" t="s">
        <v>317</v>
      </c>
      <c r="H33" s="137" t="s">
        <v>318</v>
      </c>
      <c r="I33" s="137" t="s">
        <v>319</v>
      </c>
      <c r="J33" s="61" t="s">
        <v>320</v>
      </c>
      <c r="K33" s="61"/>
      <c r="L33" s="61"/>
    </row>
    <row r="34" spans="1:12" x14ac:dyDescent="0.25">
      <c r="A34" s="46"/>
      <c r="B34" s="44" t="str">
        <f t="shared" ref="B34:B39" si="3">B22</f>
        <v>1 - Gestión del Riesgo de Corrupción “MAPA DE RIESGOS DE CORRUPCIÓN"</v>
      </c>
      <c r="C34" s="123">
        <f>'Informe 1t'!C4</f>
        <v>1</v>
      </c>
      <c r="D34" s="123">
        <f>'Informe 2t'!D4</f>
        <v>0.88888888888888884</v>
      </c>
      <c r="E34" s="123">
        <f>Informe!E9</f>
        <v>0</v>
      </c>
      <c r="F34" s="123">
        <f>Informe!F8</f>
        <v>0</v>
      </c>
      <c r="G34" s="62" t="e">
        <f>AVERAGE('PAAC II Cuatrimestre'!AD4:AD12)</f>
        <v>#DIV/0!</v>
      </c>
      <c r="H34" s="138">
        <f>'Informe 2t'!H4</f>
        <v>0.44444444444444442</v>
      </c>
      <c r="I34" s="62">
        <f>AVERAGE('PAAC II Cuatrimestre'!AF4:AF12)</f>
        <v>0</v>
      </c>
      <c r="J34" s="62" t="e">
        <f>AVERAGE('PAAC II Cuatrimestre'!AG4:AG12)</f>
        <v>#DIV/0!</v>
      </c>
      <c r="K34" s="62"/>
      <c r="L34" s="61"/>
    </row>
    <row r="35" spans="1:12" x14ac:dyDescent="0.25">
      <c r="A35" s="46"/>
      <c r="B35" s="44" t="str">
        <f t="shared" si="3"/>
        <v xml:space="preserve"> 2 - Racionalización de Trámites</v>
      </c>
      <c r="C35" s="123">
        <f>'Informe 1t'!C9</f>
        <v>0</v>
      </c>
      <c r="D35" s="123">
        <f>'Informe 2t'!D9</f>
        <v>0.25</v>
      </c>
      <c r="E35" s="123">
        <f>Informe!E9</f>
        <v>0</v>
      </c>
      <c r="F35" s="123">
        <f>Informe!F9</f>
        <v>0</v>
      </c>
      <c r="G35" s="62">
        <f>Informe!G9</f>
        <v>0</v>
      </c>
      <c r="H35" s="138">
        <f>Informe!H9</f>
        <v>0.125</v>
      </c>
      <c r="I35" s="62" t="e">
        <f>Informe!I9</f>
        <v>#DIV/0!</v>
      </c>
      <c r="J35" s="62" t="e">
        <f>Informe!J9</f>
        <v>#DIV/0!</v>
      </c>
      <c r="K35" s="62"/>
      <c r="L35" s="61"/>
    </row>
    <row r="36" spans="1:12" x14ac:dyDescent="0.25">
      <c r="A36" s="46"/>
      <c r="B36" s="44" t="str">
        <f t="shared" si="3"/>
        <v xml:space="preserve"> 3 - Rendición de Cuentas (RdC)</v>
      </c>
      <c r="C36" s="123">
        <f>'Informe 1t'!C10</f>
        <v>0.66666666666666663</v>
      </c>
      <c r="D36" s="123">
        <f>'Informe 2t'!D10</f>
        <v>0.66666666666666663</v>
      </c>
      <c r="E36" s="123">
        <f>Informe!E10</f>
        <v>0</v>
      </c>
      <c r="F36" s="123">
        <f>Informe!F10</f>
        <v>0</v>
      </c>
      <c r="G36" s="62">
        <f>Informe!G10</f>
        <v>0.16666666666666666</v>
      </c>
      <c r="H36" s="138">
        <f>Informe!H10</f>
        <v>0.33333333333333331</v>
      </c>
      <c r="I36" s="62" t="e">
        <f>Informe!I10</f>
        <v>#DIV/0!</v>
      </c>
      <c r="J36" s="62" t="e">
        <f>Informe!J10</f>
        <v>#DIV/0!</v>
      </c>
      <c r="K36" s="62"/>
      <c r="L36" s="61"/>
    </row>
    <row r="37" spans="1:12" x14ac:dyDescent="0.25">
      <c r="A37" s="46"/>
      <c r="B37" s="44" t="str">
        <f t="shared" si="3"/>
        <v xml:space="preserve"> 4 - Mecanismos para mejorar la Atención al Ciudadano</v>
      </c>
      <c r="C37" s="123">
        <f>'Informe 1t'!C13</f>
        <v>0.75</v>
      </c>
      <c r="D37" s="123">
        <f>'Informe 2t'!D13</f>
        <v>0.75454545454545463</v>
      </c>
      <c r="E37" s="123">
        <f>Informe!E13</f>
        <v>0</v>
      </c>
      <c r="F37" s="123">
        <f>Informe!F13</f>
        <v>0</v>
      </c>
      <c r="G37" s="62">
        <f>Informe!G13</f>
        <v>0.1875</v>
      </c>
      <c r="H37" s="138">
        <f>Informe!H13</f>
        <v>0.36212121212121207</v>
      </c>
      <c r="I37" s="62" t="e">
        <f>Informe!I13</f>
        <v>#DIV/0!</v>
      </c>
      <c r="J37" s="62" t="e">
        <f>Informe!J13</f>
        <v>#DIV/0!</v>
      </c>
      <c r="K37" s="62"/>
      <c r="L37" s="61"/>
    </row>
    <row r="38" spans="1:12" x14ac:dyDescent="0.25">
      <c r="A38" s="46"/>
      <c r="B38" s="44" t="str">
        <f t="shared" si="3"/>
        <v xml:space="preserve"> 5 - Mecanismos para la Transparencia y Acceso a la Información</v>
      </c>
      <c r="C38" s="123">
        <f>'Informe 1t'!C18</f>
        <v>0.53749999999999998</v>
      </c>
      <c r="D38" s="123">
        <f>'Informe 2t'!D18</f>
        <v>0.78541666666666665</v>
      </c>
      <c r="E38" s="123">
        <f>Informe!E18</f>
        <v>0</v>
      </c>
      <c r="F38" s="123">
        <f>Informe!F18</f>
        <v>0</v>
      </c>
      <c r="G38" s="62">
        <f>Informe!G18</f>
        <v>0.125</v>
      </c>
      <c r="H38" s="138">
        <f>Informe!H18</f>
        <v>0.37187500000000001</v>
      </c>
      <c r="I38" s="62" t="e">
        <f>Informe!I18</f>
        <v>#DIV/0!</v>
      </c>
      <c r="J38" s="62" t="e">
        <f>Informe!J18</f>
        <v>#DIV/0!</v>
      </c>
      <c r="K38" s="62"/>
      <c r="L38" s="61"/>
    </row>
    <row r="39" spans="1:12" x14ac:dyDescent="0.25">
      <c r="A39" s="46"/>
      <c r="B39" s="44" t="str">
        <f t="shared" si="3"/>
        <v>6- Iniciativas adicionales</v>
      </c>
      <c r="C39" s="123">
        <f>'Informe 1t'!C23</f>
        <v>0.52915000000000001</v>
      </c>
      <c r="D39" s="123">
        <f>'Informe 2t'!D23</f>
        <v>0.77777777777777779</v>
      </c>
      <c r="E39" s="123">
        <f>Informe!E23</f>
        <v>0</v>
      </c>
      <c r="F39" s="123">
        <f>Informe!F23</f>
        <v>0</v>
      </c>
      <c r="G39" s="62">
        <f>Informe!G23</f>
        <v>0.1322875</v>
      </c>
      <c r="H39" s="138">
        <f>Informe!H23</f>
        <v>0.3888888888888889</v>
      </c>
      <c r="I39" s="62" t="e">
        <f>Informe!I23</f>
        <v>#DIV/0!</v>
      </c>
      <c r="J39" s="62" t="e">
        <f>Informe!J23</f>
        <v>#DIV/0!</v>
      </c>
      <c r="K39" s="62"/>
      <c r="L39" s="61"/>
    </row>
    <row r="40" spans="1:12" x14ac:dyDescent="0.25">
      <c r="A40" s="46"/>
      <c r="B40" s="44" t="s">
        <v>408</v>
      </c>
      <c r="C40" s="123">
        <v>0.377</v>
      </c>
      <c r="D40" s="134">
        <v>0.40600000000000003</v>
      </c>
      <c r="E40" s="125"/>
      <c r="F40" s="125"/>
      <c r="G40" s="62"/>
      <c r="H40" s="62"/>
      <c r="I40" s="62"/>
      <c r="J40" s="61"/>
      <c r="K40" s="61"/>
      <c r="L40" s="61"/>
    </row>
    <row r="41" spans="1:12" x14ac:dyDescent="0.25">
      <c r="A41" s="46"/>
      <c r="B41" s="44" t="s">
        <v>407</v>
      </c>
      <c r="C41" s="123">
        <v>0.2</v>
      </c>
      <c r="D41" s="135">
        <v>0.2</v>
      </c>
      <c r="E41" s="125"/>
      <c r="F41" s="125"/>
      <c r="G41" s="46"/>
      <c r="H41" s="46"/>
      <c r="I41" s="61"/>
      <c r="J41" s="61"/>
      <c r="K41" s="61"/>
      <c r="L41" s="61"/>
    </row>
    <row r="42" spans="1:12" x14ac:dyDescent="0.25">
      <c r="A42" s="46"/>
      <c r="B42" s="44"/>
      <c r="C42" s="44"/>
      <c r="D42" s="44"/>
      <c r="E42" s="149">
        <f>AVERAGE(E34:E39)</f>
        <v>0</v>
      </c>
      <c r="F42" s="44"/>
      <c r="G42" s="46"/>
      <c r="H42" s="46"/>
      <c r="I42" s="61"/>
      <c r="J42" s="61"/>
      <c r="K42" s="61"/>
      <c r="L42" s="61"/>
    </row>
    <row r="43" spans="1:12" x14ac:dyDescent="0.25">
      <c r="A43" s="46"/>
      <c r="B43" s="44"/>
      <c r="C43" s="44"/>
      <c r="D43" s="44"/>
      <c r="E43" s="44"/>
      <c r="F43" s="44"/>
      <c r="G43" s="46"/>
      <c r="H43" s="46"/>
      <c r="I43" s="61"/>
      <c r="J43" s="61"/>
      <c r="K43" s="61"/>
      <c r="L43" s="61"/>
    </row>
    <row r="44" spans="1:12" x14ac:dyDescent="0.25">
      <c r="A44" s="46"/>
      <c r="B44" s="46"/>
      <c r="C44" s="46"/>
      <c r="D44" s="46"/>
      <c r="E44" s="46"/>
      <c r="F44" s="46"/>
      <c r="G44" s="46"/>
      <c r="H44" s="46"/>
      <c r="I44" s="61"/>
      <c r="J44" s="61"/>
      <c r="K44" s="61"/>
      <c r="L44" s="61"/>
    </row>
    <row r="45" spans="1:12" x14ac:dyDescent="0.25">
      <c r="A45" s="46"/>
      <c r="B45" s="46"/>
      <c r="C45" s="46"/>
      <c r="D45" s="46"/>
      <c r="E45" s="46"/>
      <c r="F45" s="46"/>
      <c r="G45" s="46"/>
      <c r="H45" s="46"/>
      <c r="I45" s="61"/>
      <c r="J45" s="61"/>
      <c r="K45" s="61"/>
      <c r="L45" s="61"/>
    </row>
    <row r="46" spans="1:12" x14ac:dyDescent="0.25">
      <c r="A46" s="43"/>
      <c r="B46" s="43"/>
      <c r="C46" s="43"/>
      <c r="D46" s="43"/>
      <c r="E46" s="43"/>
      <c r="F46" s="43"/>
      <c r="G46" s="43"/>
      <c r="H46" s="43"/>
    </row>
    <row r="47" spans="1:12" x14ac:dyDescent="0.25">
      <c r="A47" s="43"/>
      <c r="B47" s="43"/>
      <c r="C47" s="43"/>
      <c r="D47" s="43"/>
      <c r="E47" s="43"/>
      <c r="F47" s="43"/>
      <c r="G47" s="43"/>
      <c r="H47" s="43"/>
    </row>
    <row r="48" spans="1:12" x14ac:dyDescent="0.25">
      <c r="A48" s="43"/>
      <c r="B48" s="43"/>
      <c r="C48" s="43"/>
      <c r="D48" s="43"/>
      <c r="E48" s="43"/>
      <c r="F48" s="43"/>
      <c r="G48" s="43"/>
      <c r="H48" s="43"/>
    </row>
    <row r="49" spans="1:8" ht="18.75" x14ac:dyDescent="0.3">
      <c r="A49" s="407"/>
      <c r="B49" s="407"/>
      <c r="C49" s="407"/>
      <c r="D49" s="407"/>
      <c r="E49" s="407"/>
      <c r="F49" s="407"/>
      <c r="G49" s="407"/>
      <c r="H49" s="407"/>
    </row>
    <row r="50" spans="1:8" ht="15.75" thickBot="1" x14ac:dyDescent="0.3">
      <c r="A50" s="43"/>
      <c r="B50" s="43"/>
      <c r="C50" s="43"/>
      <c r="D50" s="43"/>
      <c r="E50" s="43"/>
      <c r="F50" s="43"/>
      <c r="G50" s="43"/>
      <c r="H50" s="43"/>
    </row>
    <row r="51" spans="1:8" x14ac:dyDescent="0.25">
      <c r="A51" s="43"/>
      <c r="B51" s="410" t="s">
        <v>411</v>
      </c>
      <c r="C51" s="411"/>
      <c r="D51" s="411" t="s">
        <v>282</v>
      </c>
      <c r="E51" s="411"/>
      <c r="F51" s="411"/>
      <c r="G51" s="412"/>
      <c r="H51" s="43"/>
    </row>
    <row r="52" spans="1:8" ht="208.5" customHeight="1" thickBot="1" x14ac:dyDescent="0.3">
      <c r="A52" s="43"/>
      <c r="B52" s="413" t="s">
        <v>497</v>
      </c>
      <c r="C52" s="414"/>
      <c r="D52" s="415" t="s">
        <v>498</v>
      </c>
      <c r="E52" s="416"/>
      <c r="F52" s="416"/>
      <c r="G52" s="417"/>
      <c r="H52" s="43"/>
    </row>
    <row r="53" spans="1:8" x14ac:dyDescent="0.25">
      <c r="A53" s="43"/>
      <c r="B53" s="43"/>
      <c r="C53" s="56"/>
      <c r="D53" s="43" t="s">
        <v>330</v>
      </c>
      <c r="E53" s="43"/>
      <c r="F53" s="43"/>
      <c r="G53" s="43"/>
      <c r="H53" s="43"/>
    </row>
    <row r="54" spans="1:8" x14ac:dyDescent="0.25">
      <c r="A54" s="43"/>
      <c r="B54" s="43"/>
      <c r="C54" s="43"/>
      <c r="D54" s="43"/>
      <c r="E54" s="43"/>
      <c r="F54" s="43"/>
      <c r="G54" s="43"/>
      <c r="H54" s="43"/>
    </row>
    <row r="55" spans="1:8" ht="18.75" x14ac:dyDescent="0.3">
      <c r="A55" s="407" t="s">
        <v>410</v>
      </c>
      <c r="B55" s="407"/>
      <c r="C55" s="407"/>
      <c r="D55" s="407"/>
      <c r="E55" s="407"/>
      <c r="F55" s="407"/>
      <c r="G55" s="407"/>
      <c r="H55" s="407"/>
    </row>
    <row r="56" spans="1:8" x14ac:dyDescent="0.25">
      <c r="A56" s="43"/>
      <c r="B56" s="43"/>
      <c r="C56" s="43"/>
      <c r="D56" s="43"/>
      <c r="E56" s="43"/>
      <c r="F56" s="43"/>
      <c r="G56" s="43"/>
      <c r="H56" s="43"/>
    </row>
    <row r="57" spans="1:8" x14ac:dyDescent="0.25">
      <c r="A57" s="43"/>
      <c r="B57" s="43" t="s">
        <v>85</v>
      </c>
      <c r="C57" s="57">
        <f>Informe!L4</f>
        <v>1</v>
      </c>
      <c r="D57" s="43"/>
      <c r="E57" s="43"/>
      <c r="F57" s="43"/>
      <c r="G57" s="43"/>
      <c r="H57" s="43"/>
    </row>
    <row r="58" spans="1:8" x14ac:dyDescent="0.25">
      <c r="A58" s="43"/>
      <c r="B58" s="43" t="s">
        <v>92</v>
      </c>
      <c r="C58" s="57">
        <f>Informe!L5</f>
        <v>1</v>
      </c>
      <c r="D58" s="43"/>
      <c r="E58" s="43"/>
      <c r="F58" s="43"/>
      <c r="G58" s="43"/>
      <c r="H58" s="43"/>
    </row>
    <row r="59" spans="1:8" x14ac:dyDescent="0.25">
      <c r="A59" s="43"/>
      <c r="B59" s="43" t="s">
        <v>96</v>
      </c>
      <c r="C59" s="57">
        <f>Informe!L6</f>
        <v>1</v>
      </c>
      <c r="D59" s="43"/>
      <c r="E59" s="43"/>
      <c r="F59" s="43"/>
      <c r="G59" s="43"/>
      <c r="H59" s="43"/>
    </row>
    <row r="60" spans="1:8" x14ac:dyDescent="0.25">
      <c r="A60" s="43"/>
      <c r="B60" s="43" t="s">
        <v>103</v>
      </c>
      <c r="C60" s="57">
        <f>Informe!L7</f>
        <v>1</v>
      </c>
      <c r="D60" s="43"/>
      <c r="E60" s="43"/>
      <c r="F60" s="43"/>
      <c r="G60" s="43"/>
      <c r="H60" s="43"/>
    </row>
    <row r="61" spans="1:8" x14ac:dyDescent="0.25">
      <c r="A61" s="43"/>
      <c r="B61" s="43" t="s">
        <v>109</v>
      </c>
      <c r="C61" s="57">
        <f>Informe!L8</f>
        <v>0.5</v>
      </c>
      <c r="D61" s="43"/>
      <c r="E61" s="43"/>
      <c r="F61" s="43"/>
      <c r="G61" s="43"/>
      <c r="H61" s="43"/>
    </row>
    <row r="62" spans="1:8" x14ac:dyDescent="0.25">
      <c r="A62" s="43"/>
      <c r="B62" s="43"/>
      <c r="C62" s="57">
        <f>AVERAGE(C57:C61)</f>
        <v>0.9</v>
      </c>
      <c r="D62" s="43"/>
      <c r="E62" s="43"/>
      <c r="F62" s="43"/>
      <c r="G62" s="43"/>
      <c r="H62" s="43"/>
    </row>
    <row r="63" spans="1:8" x14ac:dyDescent="0.25">
      <c r="A63" s="43"/>
      <c r="B63" s="43"/>
      <c r="C63" s="43">
        <v>1</v>
      </c>
      <c r="D63" s="43"/>
      <c r="E63" s="43"/>
      <c r="F63" s="43"/>
      <c r="G63" s="43"/>
      <c r="H63" s="43"/>
    </row>
    <row r="64" spans="1:8" x14ac:dyDescent="0.25">
      <c r="A64" s="43"/>
      <c r="B64" s="43"/>
      <c r="C64" s="58">
        <f>C62-C63</f>
        <v>-9.9999999999999978E-2</v>
      </c>
      <c r="D64" s="43"/>
      <c r="E64" s="43"/>
      <c r="F64" s="43"/>
      <c r="G64" s="43"/>
      <c r="H64" s="43"/>
    </row>
    <row r="65" spans="1:8" x14ac:dyDescent="0.25">
      <c r="A65" s="43"/>
      <c r="B65" s="43"/>
      <c r="C65" s="43"/>
      <c r="D65" s="43"/>
      <c r="E65" s="43"/>
      <c r="F65" s="43"/>
      <c r="G65" s="43"/>
      <c r="H65" s="43"/>
    </row>
    <row r="66" spans="1:8" x14ac:dyDescent="0.25">
      <c r="A66" s="43"/>
      <c r="B66" s="43"/>
      <c r="C66" s="43"/>
      <c r="D66" s="43"/>
      <c r="E66" s="43"/>
      <c r="F66" s="43"/>
      <c r="G66" s="43"/>
      <c r="H66" s="43"/>
    </row>
    <row r="67" spans="1:8" x14ac:dyDescent="0.25">
      <c r="A67" s="43"/>
      <c r="B67" s="43"/>
      <c r="C67" s="43"/>
      <c r="D67" s="43"/>
      <c r="E67" s="43"/>
      <c r="F67" s="43"/>
      <c r="G67" s="43"/>
      <c r="H67" s="43"/>
    </row>
    <row r="68" spans="1:8" x14ac:dyDescent="0.25">
      <c r="A68" s="43"/>
      <c r="B68" s="43"/>
      <c r="C68" s="43"/>
      <c r="D68" s="43"/>
      <c r="E68" s="43"/>
      <c r="F68" s="43"/>
      <c r="G68" s="43"/>
      <c r="H68" s="43"/>
    </row>
    <row r="69" spans="1:8" x14ac:dyDescent="0.25">
      <c r="A69" s="43"/>
      <c r="B69" s="43"/>
      <c r="C69" s="43"/>
      <c r="D69" s="43"/>
      <c r="E69" s="43"/>
      <c r="F69" s="43"/>
      <c r="G69" s="43"/>
      <c r="H69" s="43"/>
    </row>
    <row r="70" spans="1:8" x14ac:dyDescent="0.25">
      <c r="A70" s="43"/>
      <c r="B70" s="43"/>
      <c r="C70" s="43"/>
      <c r="D70" s="43"/>
      <c r="E70" s="43"/>
      <c r="F70" s="43"/>
      <c r="G70" s="43"/>
      <c r="H70" s="43"/>
    </row>
    <row r="71" spans="1:8" x14ac:dyDescent="0.25">
      <c r="A71" s="43"/>
      <c r="B71" s="43"/>
      <c r="C71" s="43"/>
      <c r="D71" s="43"/>
      <c r="E71" s="43"/>
      <c r="F71" s="43"/>
      <c r="G71" s="43"/>
      <c r="H71" s="43"/>
    </row>
    <row r="72" spans="1:8" ht="14.25" customHeight="1" x14ac:dyDescent="0.25">
      <c r="A72" s="43"/>
      <c r="B72" s="43"/>
      <c r="C72" s="43"/>
      <c r="D72" s="43"/>
      <c r="E72" s="43"/>
      <c r="F72" s="43"/>
      <c r="G72" s="43"/>
      <c r="H72" s="43"/>
    </row>
    <row r="73" spans="1:8" x14ac:dyDescent="0.25">
      <c r="A73" s="43"/>
      <c r="B73" s="43" t="str">
        <f>'PAAC II Cuatrimestre'!C13</f>
        <v>Desarrollar ejercicios semestrales de participación para la identificación y priorización de mejoras de los trámites</v>
      </c>
      <c r="C73" s="57">
        <f>'PAAC II Cuatrimestre'!AC13</f>
        <v>0</v>
      </c>
      <c r="D73" s="43"/>
      <c r="E73" s="43"/>
      <c r="F73" s="43"/>
      <c r="G73" s="43"/>
      <c r="H73" s="43"/>
    </row>
    <row r="74" spans="1:8" x14ac:dyDescent="0.25">
      <c r="A74" s="43"/>
      <c r="B74" s="43" t="str">
        <f>'PAAC II Cuatrimestre'!C14</f>
        <v>Cuantificar los costos administrativos de cada trámite e identificar mejoras en los procedimientos internos para reducirlos</v>
      </c>
      <c r="C74" s="57">
        <f>'PAAC II Cuatrimestre'!AC14</f>
        <v>0.5</v>
      </c>
      <c r="D74" s="43"/>
      <c r="E74" s="43"/>
      <c r="F74" s="43"/>
      <c r="G74" s="43"/>
      <c r="H74" s="43"/>
    </row>
    <row r="75" spans="1:8" hidden="1" x14ac:dyDescent="0.25">
      <c r="A75" s="43"/>
      <c r="B75" s="43" t="s">
        <v>404</v>
      </c>
      <c r="C75" s="57">
        <v>0.2</v>
      </c>
      <c r="D75" s="43"/>
      <c r="E75" s="43"/>
      <c r="F75" s="43"/>
      <c r="G75" s="43"/>
      <c r="H75" s="43"/>
    </row>
    <row r="76" spans="1:8" hidden="1" x14ac:dyDescent="0.25">
      <c r="A76" s="43"/>
      <c r="B76" s="43" t="s">
        <v>321</v>
      </c>
      <c r="C76" s="57">
        <v>0</v>
      </c>
      <c r="D76" s="43"/>
      <c r="E76" s="43"/>
      <c r="F76" s="43"/>
      <c r="G76" s="43"/>
      <c r="H76" s="43"/>
    </row>
    <row r="77" spans="1:8" hidden="1" x14ac:dyDescent="0.25">
      <c r="A77" s="43"/>
      <c r="B77" s="43" t="s">
        <v>405</v>
      </c>
      <c r="C77" s="57">
        <v>0</v>
      </c>
      <c r="D77" s="43"/>
      <c r="E77" s="43"/>
      <c r="F77" s="43"/>
      <c r="G77" s="43"/>
      <c r="H77" s="43"/>
    </row>
    <row r="78" spans="1:8" hidden="1" x14ac:dyDescent="0.25">
      <c r="A78" s="43"/>
      <c r="B78" s="43" t="s">
        <v>406</v>
      </c>
      <c r="C78" s="57">
        <v>0.2</v>
      </c>
      <c r="D78" s="43"/>
      <c r="E78" s="43"/>
      <c r="F78" s="43"/>
      <c r="G78" s="43"/>
      <c r="H78" s="43"/>
    </row>
    <row r="79" spans="1:8" x14ac:dyDescent="0.25">
      <c r="A79" s="43"/>
      <c r="B79" s="43"/>
      <c r="C79" s="57"/>
      <c r="D79" s="43"/>
      <c r="E79" s="43"/>
      <c r="F79" s="43"/>
      <c r="G79" s="43"/>
      <c r="H79" s="43"/>
    </row>
    <row r="80" spans="1:8" x14ac:dyDescent="0.25">
      <c r="A80" s="43"/>
      <c r="B80" s="43"/>
      <c r="C80" s="57"/>
      <c r="D80" s="43"/>
      <c r="E80" s="43"/>
      <c r="F80" s="43"/>
      <c r="G80" s="43"/>
      <c r="H80" s="43"/>
    </row>
    <row r="81" spans="1:8" x14ac:dyDescent="0.25">
      <c r="A81" s="43"/>
      <c r="B81" s="43"/>
      <c r="C81" s="57"/>
      <c r="D81" s="43"/>
      <c r="E81" s="43"/>
      <c r="F81" s="43"/>
      <c r="G81" s="43"/>
      <c r="H81" s="43"/>
    </row>
    <row r="82" spans="1:8" x14ac:dyDescent="0.25">
      <c r="A82" s="43"/>
      <c r="B82" s="43"/>
      <c r="C82" s="57"/>
      <c r="D82" s="43"/>
      <c r="E82" s="43"/>
      <c r="F82" s="43"/>
      <c r="G82" s="43"/>
      <c r="H82" s="43"/>
    </row>
    <row r="83" spans="1:8" x14ac:dyDescent="0.25">
      <c r="A83" s="43"/>
      <c r="B83" s="43"/>
      <c r="C83" s="43"/>
      <c r="D83" s="43"/>
      <c r="E83" s="43"/>
      <c r="F83" s="43"/>
      <c r="G83" s="43"/>
      <c r="H83" s="43"/>
    </row>
    <row r="84" spans="1:8" x14ac:dyDescent="0.25">
      <c r="A84" s="43"/>
      <c r="B84" s="43"/>
      <c r="C84" s="43"/>
      <c r="D84" s="43"/>
      <c r="E84" s="43"/>
      <c r="F84" s="43"/>
      <c r="G84" s="43"/>
      <c r="H84" s="43"/>
    </row>
    <row r="85" spans="1:8" x14ac:dyDescent="0.25">
      <c r="A85" s="43"/>
      <c r="B85" s="43"/>
      <c r="C85" s="43"/>
      <c r="D85" s="43"/>
      <c r="E85" s="43"/>
      <c r="F85" s="43"/>
      <c r="G85" s="43"/>
      <c r="H85" s="43"/>
    </row>
    <row r="86" spans="1:8" x14ac:dyDescent="0.25">
      <c r="A86" s="43"/>
      <c r="B86" s="43"/>
      <c r="C86" s="43"/>
      <c r="D86" s="43"/>
      <c r="E86" s="43"/>
      <c r="F86" s="43"/>
      <c r="G86" s="43"/>
      <c r="H86" s="43"/>
    </row>
    <row r="87" spans="1:8" x14ac:dyDescent="0.25">
      <c r="A87" s="43"/>
      <c r="B87" s="43"/>
      <c r="C87" s="43"/>
      <c r="D87" s="43"/>
      <c r="E87" s="43"/>
      <c r="F87" s="43"/>
      <c r="G87" s="43"/>
      <c r="H87" s="43"/>
    </row>
    <row r="88" spans="1:8" x14ac:dyDescent="0.25">
      <c r="A88" s="43"/>
      <c r="B88" s="43"/>
      <c r="C88" s="43"/>
      <c r="D88" s="43"/>
      <c r="E88" s="43"/>
      <c r="F88" s="43"/>
      <c r="G88" s="43"/>
      <c r="H88" s="43"/>
    </row>
    <row r="89" spans="1:8" x14ac:dyDescent="0.25">
      <c r="A89" s="43"/>
      <c r="B89" s="43"/>
      <c r="C89" s="43"/>
      <c r="D89" s="43"/>
      <c r="E89" s="43"/>
      <c r="F89" s="43"/>
      <c r="G89" s="43"/>
      <c r="H89" s="43"/>
    </row>
    <row r="90" spans="1:8" x14ac:dyDescent="0.25">
      <c r="A90" s="43"/>
      <c r="B90" s="43" t="s">
        <v>121</v>
      </c>
      <c r="C90" s="57">
        <f>Informe!L10</f>
        <v>1</v>
      </c>
      <c r="D90" s="43"/>
      <c r="E90" s="43"/>
      <c r="F90" s="43"/>
      <c r="G90" s="43"/>
      <c r="H90" s="43"/>
    </row>
    <row r="91" spans="1:8" x14ac:dyDescent="0.25">
      <c r="A91" s="43"/>
      <c r="B91" s="43" t="s">
        <v>128</v>
      </c>
      <c r="C91" s="57">
        <f>Informe!L11</f>
        <v>1</v>
      </c>
      <c r="D91" s="43"/>
      <c r="E91" s="43"/>
      <c r="F91" s="43"/>
      <c r="G91" s="43"/>
      <c r="H91" s="43"/>
    </row>
    <row r="92" spans="1:8" x14ac:dyDescent="0.25">
      <c r="A92" s="43"/>
      <c r="B92" s="43" t="s">
        <v>134</v>
      </c>
      <c r="C92" s="57">
        <f>Informe!L12</f>
        <v>0.33333333333333331</v>
      </c>
      <c r="D92" s="43"/>
      <c r="E92" s="43"/>
      <c r="F92" s="43"/>
      <c r="G92" s="43"/>
      <c r="H92" s="43"/>
    </row>
    <row r="93" spans="1:8" x14ac:dyDescent="0.25">
      <c r="A93" s="43"/>
      <c r="B93" s="43"/>
      <c r="C93" s="57">
        <f>AVERAGE(C90:C92)</f>
        <v>0.77777777777777779</v>
      </c>
      <c r="D93" s="43"/>
      <c r="E93" s="43"/>
      <c r="F93" s="43"/>
      <c r="G93" s="43"/>
      <c r="H93" s="43"/>
    </row>
    <row r="94" spans="1:8" x14ac:dyDescent="0.25">
      <c r="A94" s="43"/>
      <c r="B94" s="43"/>
      <c r="C94" s="43"/>
      <c r="D94" s="43"/>
      <c r="E94" s="43"/>
      <c r="F94" s="43"/>
      <c r="G94" s="43"/>
      <c r="H94" s="43"/>
    </row>
    <row r="95" spans="1:8" x14ac:dyDescent="0.25">
      <c r="A95" s="43"/>
      <c r="B95" s="43"/>
      <c r="C95" s="43"/>
      <c r="D95" s="43"/>
      <c r="E95" s="43"/>
      <c r="F95" s="43"/>
      <c r="G95" s="43"/>
      <c r="H95" s="43"/>
    </row>
    <row r="96" spans="1:8" x14ac:dyDescent="0.25">
      <c r="A96" s="43"/>
      <c r="B96" s="43"/>
      <c r="C96" s="43"/>
      <c r="D96" s="43"/>
      <c r="E96" s="43"/>
      <c r="F96" s="43"/>
      <c r="G96" s="43"/>
      <c r="H96" s="43"/>
    </row>
    <row r="97" spans="1:8" x14ac:dyDescent="0.25">
      <c r="A97" s="43"/>
      <c r="B97" s="43"/>
      <c r="C97" s="43"/>
      <c r="D97" s="43"/>
      <c r="E97" s="43"/>
      <c r="F97" s="43"/>
      <c r="G97" s="43"/>
      <c r="H97" s="43"/>
    </row>
    <row r="98" spans="1:8" x14ac:dyDescent="0.25">
      <c r="A98" s="43"/>
      <c r="B98" s="43"/>
      <c r="C98" s="43"/>
      <c r="D98" s="43"/>
      <c r="E98" s="43"/>
      <c r="F98" s="43"/>
      <c r="G98" s="43"/>
      <c r="H98" s="43"/>
    </row>
    <row r="99" spans="1:8" x14ac:dyDescent="0.25">
      <c r="A99" s="43"/>
      <c r="B99" s="43"/>
      <c r="C99" s="43"/>
      <c r="D99" s="43"/>
      <c r="E99" s="43"/>
      <c r="F99" s="43"/>
      <c r="G99" s="43"/>
      <c r="H99" s="43"/>
    </row>
    <row r="100" spans="1:8" x14ac:dyDescent="0.25">
      <c r="A100" s="43"/>
      <c r="B100" s="43"/>
      <c r="C100" s="43"/>
      <c r="D100" s="43"/>
      <c r="E100" s="43"/>
      <c r="F100" s="43"/>
      <c r="G100" s="43"/>
      <c r="H100" s="43"/>
    </row>
    <row r="101" spans="1:8" x14ac:dyDescent="0.25">
      <c r="A101" s="43"/>
      <c r="B101" s="43" t="s">
        <v>326</v>
      </c>
      <c r="C101" s="57">
        <f>Informe!L13</f>
        <v>0.8</v>
      </c>
      <c r="D101" s="43"/>
      <c r="E101" s="43"/>
      <c r="F101" s="43"/>
      <c r="G101" s="43"/>
      <c r="H101" s="43"/>
    </row>
    <row r="102" spans="1:8" x14ac:dyDescent="0.25">
      <c r="A102" s="43"/>
      <c r="B102" s="43" t="s">
        <v>156</v>
      </c>
      <c r="C102" s="57">
        <f>Informe!L14</f>
        <v>0.76666666666666661</v>
      </c>
      <c r="D102" s="43"/>
      <c r="E102" s="43"/>
      <c r="F102" s="43"/>
      <c r="G102" s="43"/>
      <c r="H102" s="43"/>
    </row>
    <row r="103" spans="1:8" x14ac:dyDescent="0.25">
      <c r="A103" s="43"/>
      <c r="B103" s="43" t="s">
        <v>168</v>
      </c>
      <c r="C103" s="57">
        <f>Informe!L15</f>
        <v>0.80000000000000016</v>
      </c>
      <c r="D103" s="43"/>
      <c r="E103" s="43"/>
      <c r="F103" s="43"/>
      <c r="G103" s="43"/>
      <c r="H103" s="43"/>
    </row>
    <row r="104" spans="1:8" x14ac:dyDescent="0.25">
      <c r="A104" s="43"/>
      <c r="B104" s="43" t="s">
        <v>177</v>
      </c>
      <c r="C104" s="57">
        <f>Informe!L16</f>
        <v>0</v>
      </c>
      <c r="D104" s="43"/>
      <c r="E104" s="43"/>
      <c r="F104" s="43"/>
      <c r="G104" s="43"/>
      <c r="H104" s="43"/>
    </row>
    <row r="105" spans="1:8" x14ac:dyDescent="0.25">
      <c r="A105" s="43"/>
      <c r="B105" s="43" t="s">
        <v>181</v>
      </c>
      <c r="C105" s="57">
        <f>Informe!L17</f>
        <v>1</v>
      </c>
      <c r="D105" s="43"/>
      <c r="E105" s="43"/>
      <c r="F105" s="43"/>
      <c r="G105" s="43"/>
      <c r="H105" s="43"/>
    </row>
    <row r="106" spans="1:8" x14ac:dyDescent="0.25">
      <c r="A106" s="43"/>
      <c r="B106" s="43"/>
      <c r="C106" s="57">
        <f>AVERAGE(C101:C105)</f>
        <v>0.67333333333333334</v>
      </c>
      <c r="D106" s="43"/>
      <c r="E106" s="43"/>
      <c r="F106" s="43"/>
      <c r="G106" s="43"/>
      <c r="H106" s="43"/>
    </row>
    <row r="107" spans="1:8" x14ac:dyDescent="0.25">
      <c r="A107" s="43"/>
      <c r="B107" s="43"/>
      <c r="C107" s="43"/>
      <c r="D107" s="43"/>
      <c r="E107" s="43"/>
      <c r="F107" s="43"/>
      <c r="G107" s="43"/>
      <c r="H107" s="43"/>
    </row>
    <row r="108" spans="1:8" x14ac:dyDescent="0.25">
      <c r="A108" s="43"/>
      <c r="B108" s="43"/>
      <c r="C108" s="43"/>
      <c r="D108" s="43"/>
      <c r="E108" s="43"/>
      <c r="F108" s="43"/>
      <c r="G108" s="43"/>
      <c r="H108" s="43"/>
    </row>
    <row r="109" spans="1:8" x14ac:dyDescent="0.25">
      <c r="A109" s="43"/>
      <c r="B109" s="43"/>
      <c r="C109" s="43"/>
      <c r="D109" s="43"/>
      <c r="E109" s="43"/>
      <c r="F109" s="43"/>
      <c r="G109" s="43"/>
      <c r="H109" s="43"/>
    </row>
    <row r="110" spans="1:8" x14ac:dyDescent="0.25">
      <c r="A110" s="43"/>
      <c r="B110" s="43"/>
      <c r="C110" s="43"/>
      <c r="D110" s="43"/>
      <c r="E110" s="43"/>
      <c r="F110" s="43"/>
      <c r="G110" s="43"/>
      <c r="H110" s="43"/>
    </row>
    <row r="111" spans="1:8" x14ac:dyDescent="0.25">
      <c r="A111" s="43"/>
      <c r="B111" s="43"/>
      <c r="C111" s="43"/>
      <c r="D111" s="43"/>
      <c r="E111" s="43"/>
      <c r="F111" s="43"/>
      <c r="G111" s="43"/>
      <c r="H111" s="43"/>
    </row>
    <row r="112" spans="1:8" x14ac:dyDescent="0.25">
      <c r="A112" s="43"/>
      <c r="B112" s="43"/>
      <c r="C112" s="43"/>
      <c r="D112" s="43"/>
      <c r="E112" s="43"/>
      <c r="F112" s="43"/>
      <c r="G112" s="43"/>
      <c r="H112" s="43"/>
    </row>
    <row r="113" spans="1:8" x14ac:dyDescent="0.25">
      <c r="A113" s="43"/>
      <c r="B113" s="43"/>
      <c r="C113" s="43"/>
      <c r="D113" s="43"/>
      <c r="E113" s="43"/>
      <c r="F113" s="43"/>
      <c r="G113" s="43"/>
      <c r="H113" s="43"/>
    </row>
    <row r="114" spans="1:8" x14ac:dyDescent="0.25">
      <c r="A114" s="43"/>
      <c r="B114" s="43"/>
      <c r="C114" s="43"/>
      <c r="D114" s="43"/>
      <c r="E114" s="43"/>
      <c r="F114" s="43"/>
      <c r="G114" s="43"/>
      <c r="H114" s="43"/>
    </row>
    <row r="115" spans="1:8" x14ac:dyDescent="0.25">
      <c r="A115" s="43"/>
      <c r="B115" s="43"/>
      <c r="C115" s="43"/>
      <c r="D115" s="43"/>
      <c r="E115" s="43"/>
      <c r="F115" s="43"/>
      <c r="G115" s="43"/>
      <c r="H115" s="43"/>
    </row>
    <row r="116" spans="1:8" x14ac:dyDescent="0.25">
      <c r="A116" s="43"/>
      <c r="B116" s="43"/>
      <c r="C116" s="43"/>
      <c r="D116" s="43"/>
      <c r="E116" s="43"/>
      <c r="F116" s="43"/>
      <c r="G116" s="43"/>
      <c r="H116" s="43"/>
    </row>
    <row r="117" spans="1:8" x14ac:dyDescent="0.25">
      <c r="A117" s="43"/>
      <c r="B117" s="43"/>
      <c r="C117" s="43"/>
      <c r="D117" s="43"/>
      <c r="E117" s="43"/>
      <c r="F117" s="43"/>
      <c r="G117" s="43"/>
      <c r="H117" s="43"/>
    </row>
    <row r="118" spans="1:8" x14ac:dyDescent="0.25">
      <c r="A118" s="43"/>
      <c r="B118" s="43" t="s">
        <v>187</v>
      </c>
      <c r="C118" s="57">
        <f>Informe!L18</f>
        <v>0.8666666666666667</v>
      </c>
      <c r="D118" s="43"/>
      <c r="E118" s="43"/>
      <c r="F118" s="43"/>
      <c r="G118" s="43"/>
      <c r="H118" s="43"/>
    </row>
    <row r="119" spans="1:8" x14ac:dyDescent="0.25">
      <c r="A119" s="43"/>
      <c r="B119" s="43" t="s">
        <v>196</v>
      </c>
      <c r="C119" s="57">
        <f>Informe!L19</f>
        <v>1</v>
      </c>
      <c r="D119" s="43"/>
      <c r="E119" s="43"/>
      <c r="F119" s="43"/>
      <c r="G119" s="43"/>
      <c r="H119" s="43"/>
    </row>
    <row r="120" spans="1:8" x14ac:dyDescent="0.25">
      <c r="A120" s="43"/>
      <c r="B120" s="43" t="s">
        <v>210</v>
      </c>
      <c r="C120" s="57">
        <f>Informe!L20</f>
        <v>1</v>
      </c>
      <c r="D120" s="43"/>
      <c r="E120" s="43"/>
      <c r="F120" s="43"/>
      <c r="G120" s="43"/>
      <c r="H120" s="43"/>
    </row>
    <row r="121" spans="1:8" x14ac:dyDescent="0.25">
      <c r="A121" s="43"/>
      <c r="B121" s="43" t="s">
        <v>214</v>
      </c>
      <c r="C121" s="57">
        <f>Informe!L21</f>
        <v>0.375</v>
      </c>
      <c r="D121" s="43"/>
      <c r="E121" s="43"/>
      <c r="F121" s="43"/>
      <c r="G121" s="43"/>
      <c r="H121" s="43"/>
    </row>
    <row r="122" spans="1:8" x14ac:dyDescent="0.25">
      <c r="A122" s="43"/>
      <c r="B122" s="43" t="s">
        <v>221</v>
      </c>
      <c r="C122" s="57">
        <f>Informe!L22</f>
        <v>0.8222222222222223</v>
      </c>
      <c r="D122" s="43"/>
      <c r="E122" s="43"/>
      <c r="F122" s="43"/>
      <c r="G122" s="43"/>
      <c r="H122" s="43"/>
    </row>
    <row r="123" spans="1:8" x14ac:dyDescent="0.25">
      <c r="A123" s="43"/>
      <c r="B123" s="43"/>
      <c r="C123" s="57">
        <f>AVERAGE(C118:C122)</f>
        <v>0.81277777777777782</v>
      </c>
      <c r="D123" s="43"/>
      <c r="E123" s="43"/>
      <c r="F123" s="43"/>
      <c r="G123" s="43"/>
      <c r="H123" s="43"/>
    </row>
    <row r="124" spans="1:8" x14ac:dyDescent="0.25">
      <c r="A124" s="43"/>
      <c r="B124" s="43"/>
      <c r="C124" s="43"/>
      <c r="D124" s="43"/>
      <c r="E124" s="43"/>
      <c r="F124" s="43"/>
      <c r="G124" s="43"/>
      <c r="H124" s="43"/>
    </row>
    <row r="125" spans="1:8" x14ac:dyDescent="0.25">
      <c r="A125" s="43"/>
      <c r="B125" s="43"/>
      <c r="C125" s="43"/>
      <c r="D125" s="43"/>
      <c r="E125" s="43"/>
      <c r="F125" s="43"/>
      <c r="G125" s="43"/>
      <c r="H125" s="43"/>
    </row>
    <row r="126" spans="1:8" x14ac:dyDescent="0.25">
      <c r="A126" s="43"/>
      <c r="B126" s="43"/>
      <c r="C126" s="43"/>
      <c r="D126" s="43"/>
      <c r="E126" s="43"/>
      <c r="F126" s="43"/>
      <c r="G126" s="43"/>
      <c r="H126" s="43"/>
    </row>
    <row r="127" spans="1:8" x14ac:dyDescent="0.25">
      <c r="A127" s="43"/>
      <c r="B127" s="43"/>
      <c r="C127" s="43"/>
      <c r="D127" s="43"/>
      <c r="E127" s="43"/>
      <c r="F127" s="43"/>
      <c r="G127" s="43"/>
      <c r="H127" s="43"/>
    </row>
    <row r="128" spans="1:8" x14ac:dyDescent="0.25">
      <c r="A128" s="43"/>
      <c r="B128" s="43"/>
      <c r="C128" s="43"/>
      <c r="D128" s="43"/>
      <c r="E128" s="43"/>
      <c r="F128" s="43"/>
      <c r="G128" s="43"/>
      <c r="H128" s="43"/>
    </row>
    <row r="129" spans="1:8" x14ac:dyDescent="0.25">
      <c r="A129" s="43"/>
      <c r="B129" s="43"/>
      <c r="C129" s="43"/>
      <c r="D129" s="43"/>
      <c r="E129" s="43"/>
      <c r="F129" s="43"/>
      <c r="G129" s="43"/>
      <c r="H129" s="43"/>
    </row>
    <row r="130" spans="1:8" x14ac:dyDescent="0.25">
      <c r="A130" s="43"/>
      <c r="B130" s="43"/>
      <c r="C130" s="43"/>
      <c r="D130" s="43"/>
      <c r="E130" s="43"/>
      <c r="F130" s="43"/>
      <c r="G130" s="43"/>
      <c r="H130" s="43"/>
    </row>
    <row r="131" spans="1:8" x14ac:dyDescent="0.25">
      <c r="A131" s="43"/>
      <c r="B131" s="43"/>
      <c r="C131" s="43"/>
      <c r="D131" s="43"/>
      <c r="E131" s="43"/>
      <c r="F131" s="43"/>
      <c r="G131" s="43"/>
      <c r="H131" s="43"/>
    </row>
    <row r="132" spans="1:8" x14ac:dyDescent="0.25">
      <c r="A132" s="43"/>
      <c r="B132" s="43"/>
      <c r="C132" s="43"/>
      <c r="D132" s="43"/>
      <c r="E132" s="43"/>
      <c r="F132" s="43"/>
      <c r="G132" s="43"/>
      <c r="H132" s="43"/>
    </row>
    <row r="133" spans="1:8" x14ac:dyDescent="0.25">
      <c r="A133" s="43"/>
      <c r="B133" s="43"/>
      <c r="C133" s="43"/>
      <c r="D133" s="43"/>
      <c r="E133" s="43"/>
      <c r="F133" s="43"/>
      <c r="G133" s="43"/>
      <c r="H133" s="43"/>
    </row>
    <row r="134" spans="1:8" x14ac:dyDescent="0.25">
      <c r="A134" s="43"/>
      <c r="B134" s="43"/>
      <c r="C134" s="43"/>
      <c r="D134" s="43"/>
      <c r="E134" s="43"/>
      <c r="F134" s="43"/>
      <c r="G134" s="43"/>
      <c r="H134" s="43"/>
    </row>
    <row r="135" spans="1:8" x14ac:dyDescent="0.25">
      <c r="A135" s="43"/>
      <c r="B135" s="43"/>
      <c r="C135" s="43"/>
      <c r="D135" s="43"/>
      <c r="E135" s="43"/>
      <c r="F135" s="43"/>
      <c r="G135" s="43"/>
      <c r="H135" s="43"/>
    </row>
    <row r="136" spans="1:8" x14ac:dyDescent="0.25">
      <c r="A136" s="43"/>
      <c r="B136" s="43"/>
      <c r="C136" s="43"/>
      <c r="D136" s="43"/>
      <c r="E136" s="43"/>
      <c r="F136" s="43"/>
      <c r="G136" s="43"/>
      <c r="H136" s="43"/>
    </row>
    <row r="137" spans="1:8" x14ac:dyDescent="0.25">
      <c r="A137" s="43"/>
      <c r="B137" s="43" t="str">
        <f>'PAAC II Cuatrimestre'!C52</f>
        <v>Implementar la caja de herramientas del código de integridad</v>
      </c>
      <c r="C137" s="57">
        <f>'PAAC II Cuatrimestre'!AC52</f>
        <v>1</v>
      </c>
      <c r="D137" s="43"/>
      <c r="E137" s="43"/>
      <c r="F137" s="43"/>
      <c r="G137" s="43"/>
      <c r="H137" s="43"/>
    </row>
    <row r="138" spans="1:8" x14ac:dyDescent="0.25">
      <c r="A138" s="43"/>
      <c r="B138" s="43" t="str">
        <f>'PAAC II Cuatrimestre'!C53</f>
        <v>Proponer a Colombia  Compra Eficiente Incorporar elementos de integridad pública en los procesos de selección, vinculación, contratación y evaluación de sus servidores, contratistas y en los procesos de contratación con personas jurídicas</v>
      </c>
      <c r="C138" s="57">
        <f>'PAAC II Cuatrimestre'!AC53</f>
        <v>1</v>
      </c>
      <c r="D138" s="43"/>
      <c r="E138" s="43"/>
      <c r="F138" s="43"/>
      <c r="G138" s="43"/>
      <c r="H138" s="43"/>
    </row>
    <row r="139" spans="1:8" x14ac:dyDescent="0.25">
      <c r="A139" s="43"/>
      <c r="B139" s="43" t="str">
        <f>'PAAC II Cuatrimestre'!C54</f>
        <v>Realizar jornadas de capacitación para divulgar información sobre conflictos de intereses y su respectivo trámite (identificación, canales, implicaciones, etc.)</v>
      </c>
      <c r="C139" s="57">
        <f>'PAAC II Cuatrimestre'!AC54</f>
        <v>0</v>
      </c>
      <c r="D139" s="43"/>
      <c r="E139" s="43"/>
      <c r="F139" s="43"/>
      <c r="G139" s="43"/>
      <c r="H139" s="43"/>
    </row>
    <row r="140" spans="1:8" x14ac:dyDescent="0.25">
      <c r="A140" s="43"/>
      <c r="B140" s="43" t="str">
        <f>'PAAC II Cuatrimestre'!C55</f>
        <v>Analizar y gestionar las declaraciones de conflictos de intereses, impedimentos y recusaciones según el procedimiento establecido</v>
      </c>
      <c r="C140" s="57">
        <f>'PAAC II Cuatrimestre'!AC55</f>
        <v>1</v>
      </c>
      <c r="D140" s="43"/>
      <c r="E140" s="43"/>
      <c r="F140" s="43"/>
      <c r="G140" s="43"/>
      <c r="H140" s="43"/>
    </row>
    <row r="141" spans="1:8" x14ac:dyDescent="0.25">
      <c r="A141" s="43"/>
      <c r="B141" s="43" t="str">
        <f>'PAAC II Cuatrimestre'!C56</f>
        <v>Realizar seguimiento al proceso de socializaciones de proyectos, con el fin de garantizar la comunicación efectiva con las comunidades.</v>
      </c>
      <c r="C141" s="57">
        <f>'PAAC II Cuatrimestre'!AC56</f>
        <v>1</v>
      </c>
      <c r="D141" s="43"/>
      <c r="E141" s="43"/>
      <c r="F141" s="43"/>
      <c r="G141" s="43"/>
      <c r="H141" s="43"/>
    </row>
    <row r="142" spans="1:8" x14ac:dyDescent="0.25">
      <c r="A142" s="43"/>
      <c r="B142" s="43" t="str">
        <f>'PAAC II Cuatrimestre'!C57</f>
        <v xml:space="preserve">Realizar Obras con Participación Comunitaria, como principal propuesta de reactivación de las regiones. </v>
      </c>
      <c r="C142" s="57">
        <f>'PAAC II Cuatrimestre'!AC57</f>
        <v>1</v>
      </c>
      <c r="D142" s="43"/>
      <c r="E142" s="43"/>
      <c r="F142" s="43"/>
      <c r="G142" s="43"/>
      <c r="H142" s="43"/>
    </row>
    <row r="143" spans="1:8" x14ac:dyDescent="0.25">
      <c r="A143" s="43"/>
      <c r="B143" s="43" t="str">
        <f>'PAAC II Cuatrimestre'!C58</f>
        <v>Generar confianza en la comunidad a través de la siembra y reforestación de árboles</v>
      </c>
      <c r="C143" s="57">
        <f>'PAAC II Cuatrimestre'!AC58</f>
        <v>0</v>
      </c>
      <c r="D143" s="43"/>
      <c r="E143" s="43"/>
      <c r="F143" s="43"/>
      <c r="G143" s="43"/>
      <c r="H143" s="43"/>
    </row>
    <row r="144" spans="1:8" x14ac:dyDescent="0.25">
      <c r="A144" s="43"/>
      <c r="B144" s="43" t="str">
        <f>'PAAC II Cuatrimestre'!C59</f>
        <v>Atender el 100% de los requerimientos dando respuesta a la comunidad para el reporte y protección de fauna vulnerable a atropellamiento en las vías administradas por el INVIAS</v>
      </c>
      <c r="C144" s="57">
        <f>'PAAC II Cuatrimestre'!AC59</f>
        <v>1</v>
      </c>
      <c r="D144" s="43"/>
      <c r="E144" s="43"/>
      <c r="F144" s="43"/>
      <c r="G144" s="43"/>
      <c r="H144" s="43"/>
    </row>
    <row r="145" spans="1:8" x14ac:dyDescent="0.25">
      <c r="A145" s="43"/>
      <c r="B145" s="43" t="str">
        <f>'PAAC II Cuatrimestre'!C60</f>
        <v>Realizar reuniones de sensibilización o capacitaciones en temas de sostenibilidad dirigidas a grupos de interés</v>
      </c>
      <c r="C145" s="57">
        <f>'PAAC II Cuatrimestre'!AC60</f>
        <v>1</v>
      </c>
      <c r="D145" s="43"/>
      <c r="E145" s="43"/>
      <c r="F145" s="43"/>
      <c r="G145" s="43"/>
      <c r="H145" s="43"/>
    </row>
    <row r="146" spans="1:8" x14ac:dyDescent="0.25">
      <c r="A146" s="43"/>
      <c r="B146" s="43"/>
      <c r="C146" s="57">
        <f>AVERAGE(C137:C145)</f>
        <v>0.77777777777777779</v>
      </c>
      <c r="D146" s="43"/>
      <c r="E146" s="43"/>
      <c r="F146" s="43"/>
      <c r="G146" s="43"/>
      <c r="H146" s="43"/>
    </row>
    <row r="147" spans="1:8" x14ac:dyDescent="0.25">
      <c r="A147" s="43"/>
      <c r="B147" s="43"/>
      <c r="C147" s="57"/>
      <c r="D147" s="43"/>
      <c r="E147" s="43"/>
      <c r="F147" s="43"/>
      <c r="G147" s="43"/>
      <c r="H147" s="43"/>
    </row>
    <row r="148" spans="1:8" x14ac:dyDescent="0.25">
      <c r="A148" s="43"/>
      <c r="B148" s="43"/>
      <c r="C148" s="57"/>
      <c r="D148" s="43"/>
      <c r="E148" s="43"/>
      <c r="F148" s="43"/>
      <c r="G148" s="43"/>
      <c r="H148" s="43"/>
    </row>
    <row r="149" spans="1:8" x14ac:dyDescent="0.25">
      <c r="A149" s="43"/>
      <c r="B149" s="43"/>
      <c r="C149" s="57"/>
      <c r="D149" s="43"/>
      <c r="E149" s="43"/>
      <c r="F149" s="43"/>
      <c r="G149" s="43"/>
      <c r="H149" s="43"/>
    </row>
    <row r="150" spans="1:8" x14ac:dyDescent="0.25">
      <c r="A150" s="43"/>
      <c r="B150" s="43"/>
      <c r="C150" s="57"/>
      <c r="D150" s="43"/>
      <c r="E150" s="43"/>
      <c r="F150" s="43"/>
      <c r="G150" s="43"/>
      <c r="H150" s="43"/>
    </row>
    <row r="151" spans="1:8" x14ac:dyDescent="0.25">
      <c r="A151" s="43"/>
      <c r="B151" s="43"/>
      <c r="C151" s="57"/>
      <c r="D151" s="43"/>
      <c r="E151" s="43"/>
      <c r="F151" s="43"/>
      <c r="G151" s="43"/>
      <c r="H151" s="43"/>
    </row>
    <row r="152" spans="1:8" x14ac:dyDescent="0.25">
      <c r="A152" s="43"/>
      <c r="B152" s="43"/>
      <c r="C152" s="57"/>
      <c r="D152" s="43"/>
      <c r="E152" s="43"/>
      <c r="F152" s="43"/>
      <c r="G152" s="43"/>
      <c r="H152" s="43"/>
    </row>
    <row r="153" spans="1:8" x14ac:dyDescent="0.25">
      <c r="A153" s="43"/>
      <c r="B153" s="43"/>
      <c r="C153" s="57"/>
      <c r="D153" s="43"/>
      <c r="E153" s="43"/>
      <c r="F153" s="43"/>
      <c r="G153" s="43"/>
      <c r="H153" s="43"/>
    </row>
    <row r="154" spans="1:8" x14ac:dyDescent="0.25">
      <c r="A154" s="43"/>
      <c r="B154" s="43"/>
      <c r="C154" s="57"/>
      <c r="D154" s="43"/>
      <c r="E154" s="43"/>
      <c r="F154" s="43"/>
      <c r="G154" s="43"/>
      <c r="H154" s="43"/>
    </row>
    <row r="155" spans="1:8" x14ac:dyDescent="0.25">
      <c r="A155" s="43"/>
      <c r="B155" s="43"/>
      <c r="C155" s="57"/>
      <c r="D155" s="43"/>
      <c r="E155" s="43"/>
      <c r="F155" s="43"/>
      <c r="G155" s="43"/>
      <c r="H155" s="43"/>
    </row>
    <row r="156" spans="1:8" x14ac:dyDescent="0.25">
      <c r="A156" s="43"/>
      <c r="B156" s="43"/>
      <c r="C156" s="57"/>
      <c r="D156" s="43"/>
      <c r="E156" s="43"/>
      <c r="F156" s="43"/>
      <c r="G156" s="43"/>
      <c r="H156" s="43"/>
    </row>
    <row r="157" spans="1:8" x14ac:dyDescent="0.25">
      <c r="A157" s="43"/>
      <c r="B157" s="43"/>
      <c r="C157" s="57"/>
      <c r="D157" s="43"/>
      <c r="E157" s="43"/>
      <c r="F157" s="43"/>
      <c r="G157" s="43"/>
      <c r="H157" s="43"/>
    </row>
    <row r="158" spans="1:8" x14ac:dyDescent="0.25">
      <c r="A158" s="43"/>
      <c r="B158" s="43"/>
      <c r="C158" s="57"/>
      <c r="D158" s="43"/>
      <c r="E158" s="43"/>
      <c r="F158" s="43"/>
      <c r="G158" s="43"/>
      <c r="H158" s="43"/>
    </row>
    <row r="159" spans="1:8" x14ac:dyDescent="0.25">
      <c r="A159" s="43"/>
      <c r="B159" s="43"/>
      <c r="C159" s="57"/>
      <c r="D159" s="43"/>
      <c r="E159" s="43"/>
      <c r="F159" s="43"/>
      <c r="G159" s="43"/>
      <c r="H159" s="43"/>
    </row>
    <row r="160" spans="1:8" x14ac:dyDescent="0.25">
      <c r="A160" s="43"/>
      <c r="B160" s="43"/>
      <c r="C160" s="57"/>
      <c r="D160" s="43"/>
      <c r="E160" s="43"/>
      <c r="F160" s="43"/>
      <c r="G160" s="43"/>
      <c r="H160" s="43"/>
    </row>
    <row r="161" spans="1:8" x14ac:dyDescent="0.25">
      <c r="A161" s="43"/>
      <c r="B161" s="43"/>
      <c r="C161" s="57"/>
      <c r="D161" s="43"/>
      <c r="E161" s="43"/>
      <c r="F161" s="43"/>
      <c r="G161" s="43"/>
      <c r="H161" s="43"/>
    </row>
    <row r="162" spans="1:8" x14ac:dyDescent="0.25">
      <c r="A162" s="43"/>
      <c r="B162" s="43"/>
      <c r="C162" s="57"/>
      <c r="D162" s="43"/>
      <c r="E162" s="43"/>
      <c r="F162" s="43"/>
      <c r="G162" s="43"/>
      <c r="H162" s="43"/>
    </row>
    <row r="163" spans="1:8" x14ac:dyDescent="0.25">
      <c r="A163" s="43"/>
      <c r="B163" s="43"/>
      <c r="C163" s="57"/>
      <c r="D163" s="43"/>
      <c r="E163" s="43"/>
      <c r="F163" s="43"/>
      <c r="G163" s="43"/>
      <c r="H163" s="43"/>
    </row>
    <row r="164" spans="1:8" x14ac:dyDescent="0.25">
      <c r="A164" s="43"/>
      <c r="B164" s="43"/>
      <c r="C164" s="57"/>
      <c r="D164" s="43"/>
      <c r="E164" s="43"/>
      <c r="F164" s="43"/>
      <c r="G164" s="43"/>
      <c r="H164" s="43"/>
    </row>
    <row r="165" spans="1:8" x14ac:dyDescent="0.25">
      <c r="A165" s="43"/>
      <c r="B165" s="43"/>
      <c r="C165" s="43"/>
      <c r="D165" s="43"/>
      <c r="E165" s="43"/>
      <c r="F165" s="43"/>
      <c r="G165" s="43"/>
      <c r="H165" s="43"/>
    </row>
  </sheetData>
  <mergeCells count="12">
    <mergeCell ref="A49:H49"/>
    <mergeCell ref="A55:H55"/>
    <mergeCell ref="B51:C51"/>
    <mergeCell ref="D51:G51"/>
    <mergeCell ref="B52:C52"/>
    <mergeCell ref="D52:G52"/>
    <mergeCell ref="G32:J32"/>
    <mergeCell ref="C32:F32"/>
    <mergeCell ref="A1:H1"/>
    <mergeCell ref="B3:D3"/>
    <mergeCell ref="B20:G20"/>
    <mergeCell ref="A30:H30"/>
  </mergeCells>
  <printOptions horizontalCentered="1" verticalCentered="1"/>
  <pageMargins left="0.70866141732283472" right="0.70866141732283472" top="0.74803149606299213" bottom="0.74803149606299213" header="0.31496062992125984" footer="0.31496062992125984"/>
  <pageSetup scale="45" fitToHeight="2" orientation="portrait" r:id="rId1"/>
  <headerFooter>
    <oddHeader>&amp;LPágina &amp;P de &amp;N&amp;CInforme de Monitoreo Plan Anticorrupción y de Atención al Ciudadano 2024&amp;RCorte 2° trimestre de 2024
Oficina Asesora de Planeación</oddHeader>
  </headerFooter>
  <rowBreaks count="1" manualBreakCount="1">
    <brk id="71" max="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B3C91-1A4A-44CF-A162-95A67E10FE40}">
  <dimension ref="A1:R29"/>
  <sheetViews>
    <sheetView zoomScale="70" zoomScaleNormal="70" workbookViewId="0">
      <selection activeCell="D4" sqref="D4:D23"/>
    </sheetView>
  </sheetViews>
  <sheetFormatPr baseColWidth="10" defaultRowHeight="15" x14ac:dyDescent="0.25"/>
  <cols>
    <col min="1" max="1" width="23.42578125" customWidth="1"/>
    <col min="2" max="2" width="34.42578125" customWidth="1"/>
    <col min="3" max="3" width="20.7109375" hidden="1" customWidth="1"/>
    <col min="4" max="4" width="20.7109375" customWidth="1"/>
    <col min="5" max="7" width="20.7109375" hidden="1" customWidth="1"/>
    <col min="8" max="8" width="20.7109375" customWidth="1"/>
    <col min="9" max="11" width="20.7109375" hidden="1" customWidth="1"/>
    <col min="12" max="12" width="20.7109375" customWidth="1"/>
    <col min="13" max="15" width="20.7109375" hidden="1" customWidth="1"/>
    <col min="16" max="16" width="11.42578125" customWidth="1"/>
    <col min="17" max="18" width="11.42578125" hidden="1" customWidth="1"/>
  </cols>
  <sheetData>
    <row r="1" spans="1:18" ht="15.75" thickBot="1" x14ac:dyDescent="0.3">
      <c r="C1" s="418" t="s">
        <v>309</v>
      </c>
      <c r="D1" s="419"/>
      <c r="E1" s="419"/>
      <c r="F1" s="419"/>
      <c r="G1" s="419"/>
      <c r="H1" s="419"/>
      <c r="I1" s="419"/>
      <c r="J1" s="420"/>
      <c r="K1" s="418" t="s">
        <v>310</v>
      </c>
      <c r="L1" s="419"/>
      <c r="M1" s="419"/>
      <c r="N1" s="419"/>
      <c r="O1" s="419"/>
      <c r="P1" s="419"/>
      <c r="Q1" s="419"/>
      <c r="R1" s="420"/>
    </row>
    <row r="2" spans="1:18" ht="65.25" customHeight="1" thickBot="1" x14ac:dyDescent="0.3">
      <c r="C2" s="421" t="s">
        <v>303</v>
      </c>
      <c r="D2" s="422"/>
      <c r="E2" s="422"/>
      <c r="F2" s="423"/>
      <c r="G2" s="421" t="s">
        <v>304</v>
      </c>
      <c r="H2" s="422"/>
      <c r="I2" s="422"/>
      <c r="J2" s="423"/>
      <c r="K2" s="421" t="s">
        <v>303</v>
      </c>
      <c r="L2" s="422"/>
      <c r="M2" s="422"/>
      <c r="N2" s="423"/>
      <c r="O2" s="424" t="s">
        <v>304</v>
      </c>
      <c r="P2" s="425"/>
      <c r="Q2" s="425"/>
      <c r="R2" s="425"/>
    </row>
    <row r="3" spans="1:18" ht="23.25" thickBot="1" x14ac:dyDescent="0.3">
      <c r="A3" s="96"/>
      <c r="B3" s="97" t="s">
        <v>409</v>
      </c>
      <c r="C3" s="98" t="s">
        <v>305</v>
      </c>
      <c r="D3" s="99" t="s">
        <v>306</v>
      </c>
      <c r="E3" s="99" t="s">
        <v>307</v>
      </c>
      <c r="F3" s="100" t="s">
        <v>308</v>
      </c>
      <c r="G3" s="113" t="s">
        <v>305</v>
      </c>
      <c r="H3" s="101" t="s">
        <v>306</v>
      </c>
      <c r="I3" s="99" t="s">
        <v>307</v>
      </c>
      <c r="J3" s="114" t="s">
        <v>308</v>
      </c>
      <c r="K3" s="98" t="s">
        <v>305</v>
      </c>
      <c r="L3" s="99" t="s">
        <v>306</v>
      </c>
      <c r="M3" s="99" t="s">
        <v>307</v>
      </c>
      <c r="N3" s="100" t="s">
        <v>308</v>
      </c>
      <c r="O3" s="101" t="s">
        <v>305</v>
      </c>
      <c r="P3" s="99" t="s">
        <v>306</v>
      </c>
      <c r="Q3" s="99" t="s">
        <v>307</v>
      </c>
      <c r="R3" s="100" t="s">
        <v>308</v>
      </c>
    </row>
    <row r="4" spans="1:18" ht="30" x14ac:dyDescent="0.25">
      <c r="A4" s="434" t="s">
        <v>84</v>
      </c>
      <c r="B4" s="102" t="s">
        <v>85</v>
      </c>
      <c r="C4" s="433">
        <f>AVERAGE('PAAC II Cuatrimestre'!Z4:Z12)</f>
        <v>1</v>
      </c>
      <c r="D4" s="427">
        <f>AVERAGE('PAAC II Cuatrimestre'!AC4:AC12)</f>
        <v>0.88888888888888884</v>
      </c>
      <c r="E4" s="427">
        <f>AVERAGE('PAAC II Cuatrimestre'!AF4:AF12)</f>
        <v>0</v>
      </c>
      <c r="F4" s="429">
        <f>AVERAGE('PAAC II Cuatrimestre'!AI4:AI12)</f>
        <v>0</v>
      </c>
      <c r="G4" s="435">
        <f>AVERAGE('PAAC II Cuatrimestre'!Y4:Y12)</f>
        <v>0.28125</v>
      </c>
      <c r="H4" s="426">
        <f>AVERAGE('PAAC II Cuatrimestre'!AB4:AB12)</f>
        <v>0.44444444444444442</v>
      </c>
      <c r="I4" s="426" t="e">
        <f>AVERAGE('PAAC II Cuatrimestre'!AE4:AE12)</f>
        <v>#DIV/0!</v>
      </c>
      <c r="J4" s="428" t="e">
        <f>AVERAGE('PAAC II Cuatrimestre'!AH4:AH12)</f>
        <v>#DIV/0!</v>
      </c>
      <c r="K4" s="71">
        <f>AVERAGE('PAAC II Cuatrimestre'!Z4:Z5)</f>
        <v>1</v>
      </c>
      <c r="L4" s="72">
        <f>AVERAGE('PAAC II Cuatrimestre'!AC4:AC5)</f>
        <v>1</v>
      </c>
      <c r="M4" s="72">
        <f>AVERAGE('PAAC II Cuatrimestre'!AF4:AF5)</f>
        <v>0</v>
      </c>
      <c r="N4" s="73">
        <f>AVERAGE('PAAC II Cuatrimestre'!AI4:AI5)</f>
        <v>0</v>
      </c>
      <c r="O4" s="71">
        <f>AVERAGE('PAAC II Cuatrimestre'!Y4:Y5)</f>
        <v>0.25</v>
      </c>
      <c r="P4" s="72">
        <f>AVERAGE('PAAC II Cuatrimestre'!AB4:AB5)</f>
        <v>0.5</v>
      </c>
      <c r="Q4" s="72" t="e">
        <f>AVERAGE('PAAC II Cuatrimestre'!AE4:AE5)</f>
        <v>#DIV/0!</v>
      </c>
      <c r="R4" s="73" t="e">
        <f>AVERAGE('PAAC II Cuatrimestre'!AH4:AH5)</f>
        <v>#DIV/0!</v>
      </c>
    </row>
    <row r="5" spans="1:18" ht="30" x14ac:dyDescent="0.25">
      <c r="A5" s="431"/>
      <c r="B5" s="103" t="s">
        <v>92</v>
      </c>
      <c r="C5" s="433"/>
      <c r="D5" s="427"/>
      <c r="E5" s="427"/>
      <c r="F5" s="429"/>
      <c r="G5" s="433"/>
      <c r="H5" s="427"/>
      <c r="I5" s="427"/>
      <c r="J5" s="429"/>
      <c r="K5" s="65">
        <f>'PAAC II Cuatrimestre'!Z6</f>
        <v>1</v>
      </c>
      <c r="L5" s="59">
        <f>'PAAC II Cuatrimestre'!AC6</f>
        <v>1</v>
      </c>
      <c r="M5" s="59">
        <f>'PAAC II Cuatrimestre'!AF6</f>
        <v>0</v>
      </c>
      <c r="N5" s="66">
        <f>'PAAC II Cuatrimestre'!AI6</f>
        <v>0</v>
      </c>
      <c r="O5" s="65">
        <f>'PAAC II Cuatrimestre'!Y6</f>
        <v>0.25</v>
      </c>
      <c r="P5" s="59">
        <f>'PAAC II Cuatrimestre'!AB6</f>
        <v>0.5</v>
      </c>
      <c r="Q5" s="59">
        <f>'PAAC II Cuatrimestre'!AE6</f>
        <v>0</v>
      </c>
      <c r="R5" s="66">
        <f>'PAAC II Cuatrimestre'!AH6</f>
        <v>0</v>
      </c>
    </row>
    <row r="6" spans="1:18" x14ac:dyDescent="0.25">
      <c r="A6" s="431"/>
      <c r="B6" s="103" t="s">
        <v>96</v>
      </c>
      <c r="C6" s="433"/>
      <c r="D6" s="427"/>
      <c r="E6" s="427"/>
      <c r="F6" s="429"/>
      <c r="G6" s="433"/>
      <c r="H6" s="427"/>
      <c r="I6" s="427"/>
      <c r="J6" s="429"/>
      <c r="K6" s="65">
        <f>AVERAGE('PAAC II Cuatrimestre'!Z7:Z8)</f>
        <v>1</v>
      </c>
      <c r="L6" s="59">
        <f>AVERAGE('PAAC II Cuatrimestre'!AC7:AC8)</f>
        <v>1</v>
      </c>
      <c r="M6" s="59">
        <f>AVERAGE('PAAC II Cuatrimestre'!AF7:AF8)</f>
        <v>0</v>
      </c>
      <c r="N6" s="66">
        <f>AVERAGE('PAAC II Cuatrimestre'!AI7:AI8)</f>
        <v>0</v>
      </c>
      <c r="O6" s="65">
        <f>AVERAGE('PAAC II Cuatrimestre'!Y7:Y8)</f>
        <v>0.375</v>
      </c>
      <c r="P6" s="59">
        <f>AVERAGE('PAAC II Cuatrimestre'!AB7:AB8)</f>
        <v>0.5</v>
      </c>
      <c r="Q6" s="59" t="e">
        <f>AVERAGE('PAAC II Cuatrimestre'!AE7:AE8)</f>
        <v>#DIV/0!</v>
      </c>
      <c r="R6" s="66" t="e">
        <f>AVERAGE('PAAC II Cuatrimestre'!AH7:AH8)</f>
        <v>#DIV/0!</v>
      </c>
    </row>
    <row r="7" spans="1:18" x14ac:dyDescent="0.25">
      <c r="A7" s="431"/>
      <c r="B7" s="103" t="s">
        <v>103</v>
      </c>
      <c r="C7" s="433"/>
      <c r="D7" s="427"/>
      <c r="E7" s="427"/>
      <c r="F7" s="429"/>
      <c r="G7" s="433"/>
      <c r="H7" s="427"/>
      <c r="I7" s="427"/>
      <c r="J7" s="429"/>
      <c r="K7" s="65">
        <f>AVERAGE('PAAC II Cuatrimestre'!Z9:Z10)</f>
        <v>1</v>
      </c>
      <c r="L7" s="59">
        <f>AVERAGE('PAAC II Cuatrimestre'!AC9:AC10)</f>
        <v>1</v>
      </c>
      <c r="M7" s="59">
        <f>AVERAGE('PAAC II Cuatrimestre'!AF9:AF10)</f>
        <v>0</v>
      </c>
      <c r="N7" s="66">
        <f>AVERAGE('PAAC II Cuatrimestre'!AI9:AI10)</f>
        <v>0</v>
      </c>
      <c r="O7" s="65">
        <f>AVERAGE('PAAC II Cuatrimestre'!Y9:Y10)</f>
        <v>0.25</v>
      </c>
      <c r="P7" s="59">
        <f>AVERAGE('PAAC II Cuatrimestre'!AB9:AB10)</f>
        <v>0.5</v>
      </c>
      <c r="Q7" s="59" t="e">
        <f>AVERAGE('PAAC II Cuatrimestre'!AE9:AE10)</f>
        <v>#DIV/0!</v>
      </c>
      <c r="R7" s="66" t="e">
        <f>AVERAGE('PAAC II Cuatrimestre'!AH9:AH10)</f>
        <v>#DIV/0!</v>
      </c>
    </row>
    <row r="8" spans="1:18" ht="15.75" thickBot="1" x14ac:dyDescent="0.3">
      <c r="A8" s="432"/>
      <c r="B8" s="104" t="s">
        <v>109</v>
      </c>
      <c r="C8" s="433"/>
      <c r="D8" s="427"/>
      <c r="E8" s="427"/>
      <c r="F8" s="429"/>
      <c r="G8" s="433"/>
      <c r="H8" s="427"/>
      <c r="I8" s="427"/>
      <c r="J8" s="429"/>
      <c r="K8" s="74">
        <f>AVERAGE('PAAC II Cuatrimestre'!Z11:Z12)</f>
        <v>1</v>
      </c>
      <c r="L8" s="75">
        <f>AVERAGE('PAAC II Cuatrimestre'!AC11:AC12)</f>
        <v>0.5</v>
      </c>
      <c r="M8" s="75">
        <f>AVERAGE('PAAC II Cuatrimestre'!AF11:AF12)</f>
        <v>0</v>
      </c>
      <c r="N8" s="76">
        <f>AVERAGE('PAAC II Cuatrimestre'!AI11:AI12)</f>
        <v>0</v>
      </c>
      <c r="O8" s="74">
        <f>AVERAGE('PAAC II Cuatrimestre'!Y11:Y12)</f>
        <v>0.25</v>
      </c>
      <c r="P8" s="75">
        <f>AVERAGE('PAAC II Cuatrimestre'!AB11:AB12)</f>
        <v>0.25</v>
      </c>
      <c r="Q8" s="75" t="e">
        <f>AVERAGE('PAAC II Cuatrimestre'!AE11:AE12)</f>
        <v>#DIV/0!</v>
      </c>
      <c r="R8" s="76" t="e">
        <f>AVERAGE('PAAC II Cuatrimestre'!AH11:AH12)</f>
        <v>#DIV/0!</v>
      </c>
    </row>
    <row r="9" spans="1:18" ht="30.75" thickBot="1" x14ac:dyDescent="0.3">
      <c r="A9" s="105" t="s">
        <v>41</v>
      </c>
      <c r="B9" s="106" t="s">
        <v>115</v>
      </c>
      <c r="C9" s="79">
        <f>AVERAGE('PAAC II Cuatrimestre'!Z13:Z14)</f>
        <v>0</v>
      </c>
      <c r="D9" s="80">
        <f>AVERAGE('PAAC II Cuatrimestre'!AC13:AC14)</f>
        <v>0.25</v>
      </c>
      <c r="E9" s="80">
        <f>AVERAGE('PAAC II Cuatrimestre'!AF13:AF14)</f>
        <v>0</v>
      </c>
      <c r="F9" s="81">
        <f>AVERAGE('PAAC II Cuatrimestre'!AI13:AI14)</f>
        <v>0</v>
      </c>
      <c r="G9" s="79">
        <f>AVERAGE('PAAC II Cuatrimestre'!Y13:Y14)</f>
        <v>0</v>
      </c>
      <c r="H9" s="80">
        <f>AVERAGE('PAAC II Cuatrimestre'!AB13:AB14)</f>
        <v>0.125</v>
      </c>
      <c r="I9" s="80" t="e">
        <f>AVERAGE('PAAC II Cuatrimestre'!AE13:AE14)</f>
        <v>#DIV/0!</v>
      </c>
      <c r="J9" s="81" t="e">
        <f>AVERAGE('PAAC II Cuatrimestre'!AH13:AH14)</f>
        <v>#DIV/0!</v>
      </c>
      <c r="K9" s="79">
        <f>C9</f>
        <v>0</v>
      </c>
      <c r="L9" s="75">
        <f>AVERAGE('PAAC II Cuatrimestre'!AC13:AC14)</f>
        <v>0.25</v>
      </c>
      <c r="M9" s="80">
        <f t="shared" ref="M9:N9" si="0">E9</f>
        <v>0</v>
      </c>
      <c r="N9" s="81">
        <f t="shared" si="0"/>
        <v>0</v>
      </c>
      <c r="O9" s="79">
        <f>G9</f>
        <v>0</v>
      </c>
      <c r="P9" s="59">
        <f>AVERAGE('PAAC II Cuatrimestre'!AB13:AB14)</f>
        <v>0.125</v>
      </c>
      <c r="Q9" s="80" t="e">
        <f t="shared" ref="Q9:R9" si="1">I9</f>
        <v>#DIV/0!</v>
      </c>
      <c r="R9" s="81" t="e">
        <f t="shared" si="1"/>
        <v>#DIV/0!</v>
      </c>
    </row>
    <row r="10" spans="1:18" x14ac:dyDescent="0.25">
      <c r="A10" s="430" t="s">
        <v>48</v>
      </c>
      <c r="B10" s="102" t="s">
        <v>121</v>
      </c>
      <c r="C10" s="433">
        <f>AVERAGE('PAAC II Cuatrimestre'!Z15:Z22)</f>
        <v>0.66666666666666663</v>
      </c>
      <c r="D10" s="427">
        <f>AVERAGE('PAAC II Cuatrimestre'!AC15:AC22)</f>
        <v>0.66666666666666663</v>
      </c>
      <c r="E10" s="427">
        <f>AVERAGE('PAAC II Cuatrimestre'!AF15:AF22)</f>
        <v>0</v>
      </c>
      <c r="F10" s="429">
        <f>AVERAGE('PAAC II Cuatrimestre'!AI15:AI22)</f>
        <v>0</v>
      </c>
      <c r="G10" s="433">
        <f>AVERAGE('PAAC II Cuatrimestre'!Y15:Y22)</f>
        <v>0.16666666666666666</v>
      </c>
      <c r="H10" s="427">
        <f>AVERAGE('PAAC II Cuatrimestre'!AB15:AB22)</f>
        <v>0.33333333333333331</v>
      </c>
      <c r="I10" s="427" t="e">
        <f>AVERAGE('PAAC II Cuatrimestre'!AE15:AE22)</f>
        <v>#DIV/0!</v>
      </c>
      <c r="J10" s="429" t="e">
        <f>AVERAGE('PAAC II Cuatrimestre'!AH15:AH22)</f>
        <v>#DIV/0!</v>
      </c>
      <c r="K10" s="77">
        <f>AVERAGE('PAAC II Cuatrimestre'!Z15:Z16)</f>
        <v>1</v>
      </c>
      <c r="L10" s="70">
        <f>AVERAGE('PAAC II Cuatrimestre'!AC15:AC16)</f>
        <v>1</v>
      </c>
      <c r="M10" s="70">
        <f>AVERAGE('PAAC II Cuatrimestre'!AF15:AF16)</f>
        <v>0</v>
      </c>
      <c r="N10" s="78">
        <f>AVERAGE('PAAC II Cuatrimestre'!AI15:AI16)</f>
        <v>0</v>
      </c>
      <c r="O10" s="77">
        <f>AVERAGE('PAAC II Cuatrimestre'!Y15:Y16)</f>
        <v>0.25</v>
      </c>
      <c r="P10" s="70">
        <f>AVERAGE('PAAC II Cuatrimestre'!AB15:AB16)</f>
        <v>0.5</v>
      </c>
      <c r="Q10" s="70" t="e">
        <f>AVERAGE('PAAC II Cuatrimestre'!AE15:AE16)</f>
        <v>#DIV/0!</v>
      </c>
      <c r="R10" s="78" t="e">
        <f>AVERAGE('PAAC II Cuatrimestre'!AH15:AH16)</f>
        <v>#DIV/0!</v>
      </c>
    </row>
    <row r="11" spans="1:18" x14ac:dyDescent="0.25">
      <c r="A11" s="431"/>
      <c r="B11" s="103" t="s">
        <v>128</v>
      </c>
      <c r="C11" s="433"/>
      <c r="D11" s="427"/>
      <c r="E11" s="427"/>
      <c r="F11" s="429"/>
      <c r="G11" s="433"/>
      <c r="H11" s="427"/>
      <c r="I11" s="427"/>
      <c r="J11" s="429"/>
      <c r="K11" s="65">
        <f>AVERAGE('PAAC II Cuatrimestre'!Z17:Z18)</f>
        <v>1</v>
      </c>
      <c r="L11" s="59">
        <f>AVERAGE('PAAC II Cuatrimestre'!AC17:AC18)</f>
        <v>1</v>
      </c>
      <c r="M11" s="59">
        <f>AVERAGE('PAAC II Cuatrimestre'!AF17:AF18)</f>
        <v>0</v>
      </c>
      <c r="N11" s="66">
        <f>AVERAGE('PAAC II Cuatrimestre'!AI17:AI18)</f>
        <v>0</v>
      </c>
      <c r="O11" s="65">
        <f>AVERAGE('PAAC II Cuatrimestre'!Y17:Y18)</f>
        <v>0.25</v>
      </c>
      <c r="P11" s="59">
        <f>AVERAGE('PAAC II Cuatrimestre'!AB17:AB18)</f>
        <v>0.5</v>
      </c>
      <c r="Q11" s="59" t="e">
        <f>AVERAGE('PAAC II Cuatrimestre'!AE17:AE18)</f>
        <v>#DIV/0!</v>
      </c>
      <c r="R11" s="66" t="e">
        <f>AVERAGE('PAAC II Cuatrimestre'!AH17:AH18)</f>
        <v>#DIV/0!</v>
      </c>
    </row>
    <row r="12" spans="1:18" ht="15.75" thickBot="1" x14ac:dyDescent="0.3">
      <c r="A12" s="432"/>
      <c r="B12" s="104" t="s">
        <v>134</v>
      </c>
      <c r="C12" s="433"/>
      <c r="D12" s="427"/>
      <c r="E12" s="427"/>
      <c r="F12" s="429"/>
      <c r="G12" s="433"/>
      <c r="H12" s="427"/>
      <c r="I12" s="427"/>
      <c r="J12" s="429"/>
      <c r="K12" s="74">
        <f>AVERAGE('PAAC II Cuatrimestre'!Z19:Z22)</f>
        <v>0.33333333333333331</v>
      </c>
      <c r="L12" s="75">
        <f>AVERAGE('PAAC II Cuatrimestre'!AC19:AC22)</f>
        <v>0.33333333333333331</v>
      </c>
      <c r="M12" s="75">
        <f>AVERAGE('PAAC II Cuatrimestre'!AF19:AF22)</f>
        <v>0</v>
      </c>
      <c r="N12" s="76">
        <f>AVERAGE('PAAC II Cuatrimestre'!AI19:AI22)</f>
        <v>0</v>
      </c>
      <c r="O12" s="74">
        <f>AVERAGE('PAAC II Cuatrimestre'!Y19:Y22)</f>
        <v>8.3333333333333329E-2</v>
      </c>
      <c r="P12" s="75">
        <f>AVERAGE('PAAC II Cuatrimestre'!AB19:AB22)</f>
        <v>0.16666666666666666</v>
      </c>
      <c r="Q12" s="75" t="e">
        <f>AVERAGE('PAAC II Cuatrimestre'!AE19:AE22)</f>
        <v>#DIV/0!</v>
      </c>
      <c r="R12" s="76" t="e">
        <f>AVERAGE('PAAC II Cuatrimestre'!AH19:AH22)</f>
        <v>#DIV/0!</v>
      </c>
    </row>
    <row r="13" spans="1:18" ht="30" x14ac:dyDescent="0.25">
      <c r="A13" s="434" t="s">
        <v>52</v>
      </c>
      <c r="B13" s="107" t="s">
        <v>311</v>
      </c>
      <c r="C13" s="435">
        <f>AVERAGE('PAAC II Cuatrimestre'!Z23:Z35)</f>
        <v>0.75</v>
      </c>
      <c r="D13" s="426">
        <f>AVERAGE('PAAC II Cuatrimestre'!AC23:AC35)</f>
        <v>0.75454545454545463</v>
      </c>
      <c r="E13" s="426">
        <f>AVERAGE('PAAC II Cuatrimestre'!AF23:AF35)</f>
        <v>0</v>
      </c>
      <c r="F13" s="428">
        <f>AVERAGE('PAAC II Cuatrimestre'!AI23:AI35)</f>
        <v>0</v>
      </c>
      <c r="G13" s="435">
        <f>AVERAGE('PAAC II Cuatrimestre'!Y23:Y35)</f>
        <v>0.1875</v>
      </c>
      <c r="H13" s="426">
        <f>AVERAGE('PAAC II Cuatrimestre'!AB23:AB35)</f>
        <v>0.36212121212121207</v>
      </c>
      <c r="I13" s="426" t="e">
        <f>AVERAGE('PAAC II Cuatrimestre'!AE23:AE35)</f>
        <v>#DIV/0!</v>
      </c>
      <c r="J13" s="428" t="e">
        <f>AVERAGE('PAAC II Cuatrimestre'!AH23:AH35)</f>
        <v>#DIV/0!</v>
      </c>
      <c r="K13" s="71">
        <f>AVERAGE('PAAC II Cuatrimestre'!Z23:Z25)</f>
        <v>1</v>
      </c>
      <c r="L13" s="72">
        <f>AVERAGE('PAAC II Cuatrimestre'!AC23:AC25)</f>
        <v>0.8</v>
      </c>
      <c r="M13" s="72">
        <f>AVERAGE('PAAC II Cuatrimestre'!AF23:AF25)</f>
        <v>0</v>
      </c>
      <c r="N13" s="73">
        <f>AVERAGE('PAAC II Cuatrimestre'!AI23:AI25)</f>
        <v>0</v>
      </c>
      <c r="O13" s="71">
        <f>AVERAGE('PAAC II Cuatrimestre'!Y23:Y25)</f>
        <v>0.25</v>
      </c>
      <c r="P13" s="73">
        <f>AVERAGE('PAAC II Cuatrimestre'!AB23:AB25)</f>
        <v>0.4</v>
      </c>
      <c r="Q13" s="141" t="e">
        <f>AVERAGE('PAAC II Cuatrimestre'!AE23:AE25)</f>
        <v>#DIV/0!</v>
      </c>
      <c r="R13" s="73" t="e">
        <f>AVERAGE('PAAC II Cuatrimestre'!AH23:AH25)</f>
        <v>#DIV/0!</v>
      </c>
    </row>
    <row r="14" spans="1:18" ht="30" x14ac:dyDescent="0.25">
      <c r="A14" s="431"/>
      <c r="B14" s="103" t="s">
        <v>156</v>
      </c>
      <c r="C14" s="433"/>
      <c r="D14" s="427"/>
      <c r="E14" s="427"/>
      <c r="F14" s="429"/>
      <c r="G14" s="433"/>
      <c r="H14" s="427"/>
      <c r="I14" s="427"/>
      <c r="J14" s="429"/>
      <c r="K14" s="65" t="e">
        <f>AVERAGE('PAAC II Cuatrimestre'!Z26:Z29)</f>
        <v>#DIV/0!</v>
      </c>
      <c r="L14" s="59">
        <f>AVERAGE('PAAC II Cuatrimestre'!AC26:AC29)</f>
        <v>0.76666666666666661</v>
      </c>
      <c r="M14" s="59">
        <f>AVERAGE('PAAC II Cuatrimestre'!AF26:AF29)</f>
        <v>0</v>
      </c>
      <c r="N14" s="66">
        <f>AVERAGE('PAAC II Cuatrimestre'!AI26:AI29)</f>
        <v>0</v>
      </c>
      <c r="O14" s="65" t="e">
        <f>AVERAGE('PAAC II Cuatrimestre'!Y26:Y29)</f>
        <v>#DIV/0!</v>
      </c>
      <c r="P14" s="66">
        <f>AVERAGE('PAAC II Cuatrimestre'!AB26:AB29)</f>
        <v>0.32777777777777778</v>
      </c>
      <c r="Q14" s="142" t="e">
        <f>AVERAGE('PAAC II Cuatrimestre'!AE26:AE29)</f>
        <v>#DIV/0!</v>
      </c>
      <c r="R14" s="66" t="e">
        <f>AVERAGE('PAAC II Cuatrimestre'!AH26:AH29)</f>
        <v>#DIV/0!</v>
      </c>
    </row>
    <row r="15" spans="1:18" ht="30" x14ac:dyDescent="0.25">
      <c r="A15" s="431"/>
      <c r="B15" s="103" t="s">
        <v>168</v>
      </c>
      <c r="C15" s="433"/>
      <c r="D15" s="427"/>
      <c r="E15" s="427"/>
      <c r="F15" s="429"/>
      <c r="G15" s="433"/>
      <c r="H15" s="427"/>
      <c r="I15" s="427"/>
      <c r="J15" s="429"/>
      <c r="K15" s="65">
        <f>AVERAGE('PAAC II Cuatrimestre'!Z30:Z32)</f>
        <v>0.5</v>
      </c>
      <c r="L15" s="59">
        <f>AVERAGE('PAAC II Cuatrimestre'!AC30:AC32)</f>
        <v>0.80000000000000016</v>
      </c>
      <c r="M15" s="59">
        <f>AVERAGE('PAAC II Cuatrimestre'!AF30:AF32)</f>
        <v>0</v>
      </c>
      <c r="N15" s="66">
        <f>AVERAGE('PAAC II Cuatrimestre'!AI30:AI32)</f>
        <v>0</v>
      </c>
      <c r="O15" s="65">
        <f>AVERAGE('PAAC II Cuatrimestre'!Y30:Y32)</f>
        <v>0.125</v>
      </c>
      <c r="P15" s="66">
        <f>AVERAGE('PAAC II Cuatrimestre'!AB30:AB32)</f>
        <v>0.40000000000000008</v>
      </c>
      <c r="Q15" s="142" t="e">
        <f>AVERAGE('PAAC II Cuatrimestre'!AE30:AE32)</f>
        <v>#DIV/0!</v>
      </c>
      <c r="R15" s="66" t="e">
        <f>AVERAGE('PAAC II Cuatrimestre'!AH30:AH32)</f>
        <v>#DIV/0!</v>
      </c>
    </row>
    <row r="16" spans="1:18" ht="30" x14ac:dyDescent="0.25">
      <c r="A16" s="431"/>
      <c r="B16" s="103" t="s">
        <v>177</v>
      </c>
      <c r="C16" s="433"/>
      <c r="D16" s="427"/>
      <c r="E16" s="427"/>
      <c r="F16" s="429"/>
      <c r="G16" s="433"/>
      <c r="H16" s="427"/>
      <c r="I16" s="427"/>
      <c r="J16" s="429"/>
      <c r="K16" s="65">
        <f>AVERAGE('PAAC II Cuatrimestre'!Z33)</f>
        <v>0.5</v>
      </c>
      <c r="L16" s="59">
        <f>AVERAGE('PAAC II Cuatrimestre'!AC33)</f>
        <v>0</v>
      </c>
      <c r="M16" s="59">
        <f>AVERAGE('PAAC II Cuatrimestre'!AF33)</f>
        <v>0</v>
      </c>
      <c r="N16" s="66">
        <f>AVERAGE('PAAC II Cuatrimestre'!AI33)</f>
        <v>0</v>
      </c>
      <c r="O16" s="65">
        <f>AVERAGE('PAAC II Cuatrimestre'!Y33)</f>
        <v>0.125</v>
      </c>
      <c r="P16" s="66">
        <f>AVERAGE('PAAC II Cuatrimestre'!AB33)</f>
        <v>0</v>
      </c>
      <c r="Q16" s="142" t="e">
        <f>AVERAGE('PAAC II Cuatrimestre'!AE33)</f>
        <v>#DIV/0!</v>
      </c>
      <c r="R16" s="66" t="e">
        <f>AVERAGE('PAAC II Cuatrimestre'!AH33)</f>
        <v>#DIV/0!</v>
      </c>
    </row>
    <row r="17" spans="1:18" ht="30.75" thickBot="1" x14ac:dyDescent="0.3">
      <c r="A17" s="436"/>
      <c r="B17" s="108" t="s">
        <v>181</v>
      </c>
      <c r="C17" s="437"/>
      <c r="D17" s="438"/>
      <c r="E17" s="438"/>
      <c r="F17" s="439"/>
      <c r="G17" s="437"/>
      <c r="H17" s="438"/>
      <c r="I17" s="438"/>
      <c r="J17" s="439"/>
      <c r="K17" s="67">
        <f>AVERAGE('PAAC II Cuatrimestre'!Z34:Z35)</f>
        <v>1</v>
      </c>
      <c r="L17" s="68">
        <f>AVERAGE('PAAC II Cuatrimestre'!AC34:AC35)</f>
        <v>1</v>
      </c>
      <c r="M17" s="68">
        <f>AVERAGE('PAAC II Cuatrimestre'!AF34:AF35)</f>
        <v>0</v>
      </c>
      <c r="N17" s="69">
        <f>AVERAGE('PAAC II Cuatrimestre'!AI34:AI35)</f>
        <v>0</v>
      </c>
      <c r="O17" s="67">
        <f>AVERAGE('PAAC II Cuatrimestre'!Y34:Y35)</f>
        <v>0.25</v>
      </c>
      <c r="P17" s="69">
        <f>AVERAGE('PAAC II Cuatrimestre'!AB34:AB35)</f>
        <v>0.5</v>
      </c>
      <c r="Q17" s="143" t="e">
        <f>AVERAGE('PAAC II Cuatrimestre'!AE34:AE35)</f>
        <v>#DIV/0!</v>
      </c>
      <c r="R17" s="69" t="e">
        <f>AVERAGE('PAAC II Cuatrimestre'!AH34:AH35)</f>
        <v>#DIV/0!</v>
      </c>
    </row>
    <row r="18" spans="1:18" ht="30" x14ac:dyDescent="0.25">
      <c r="A18" s="430" t="s">
        <v>57</v>
      </c>
      <c r="B18" s="109" t="s">
        <v>187</v>
      </c>
      <c r="C18" s="433">
        <f>AVERAGE('PAAC II Cuatrimestre'!Z36:Z51)</f>
        <v>0.53749999999999998</v>
      </c>
      <c r="D18" s="427">
        <f>AVERAGE('PAAC II Cuatrimestre'!AC36:AC51)</f>
        <v>0.78541666666666665</v>
      </c>
      <c r="E18" s="427">
        <f>AVERAGE('PAAC II Cuatrimestre'!AF36:AF51)</f>
        <v>0</v>
      </c>
      <c r="F18" s="429">
        <f>AVERAGE('PAAC II Cuatrimestre'!AI36:AI51)</f>
        <v>0</v>
      </c>
      <c r="G18" s="433">
        <f>AVERAGE('PAAC II Cuatrimestre'!Y36:Y51)</f>
        <v>0.125</v>
      </c>
      <c r="H18" s="427">
        <f>AVERAGE('PAAC II Cuatrimestre'!AB36:AB51)</f>
        <v>0.37187500000000001</v>
      </c>
      <c r="I18" s="427" t="e">
        <f>AVERAGE('PAAC II Cuatrimestre'!AE36:AE51)</f>
        <v>#DIV/0!</v>
      </c>
      <c r="J18" s="429" t="e">
        <f>AVERAGE('PAAC II Cuatrimestre'!AH36:AH51)</f>
        <v>#DIV/0!</v>
      </c>
      <c r="K18" s="77">
        <f>AVERAGE('PAAC II Cuatrimestre'!Z36:Z38)</f>
        <v>0</v>
      </c>
      <c r="L18" s="70">
        <f>AVERAGE('PAAC II Cuatrimestre'!AC36:AC38)</f>
        <v>0.8666666666666667</v>
      </c>
      <c r="M18" s="70">
        <f>AVERAGE('PAAC II Cuatrimestre'!AF36:AF38)</f>
        <v>0</v>
      </c>
      <c r="N18" s="78">
        <f>AVERAGE('PAAC II Cuatrimestre'!AI36:AI38)</f>
        <v>0</v>
      </c>
      <c r="O18" s="77">
        <f>AVERAGE('PAAC II Cuatrimestre'!Y36:Y38)</f>
        <v>0</v>
      </c>
      <c r="P18" s="70">
        <f>AVERAGE('PAAC II Cuatrimestre'!AB36:AB38)</f>
        <v>0.3666666666666667</v>
      </c>
      <c r="Q18" s="70" t="e">
        <f>AVERAGE('PAAC II Cuatrimestre'!AE36:AE38)</f>
        <v>#DIV/0!</v>
      </c>
      <c r="R18" s="78" t="e">
        <f>AVERAGE('PAAC II Cuatrimestre'!AH36:AH38)</f>
        <v>#DIV/0!</v>
      </c>
    </row>
    <row r="19" spans="1:18" ht="30" x14ac:dyDescent="0.25">
      <c r="A19" s="431"/>
      <c r="B19" s="110" t="s">
        <v>196</v>
      </c>
      <c r="C19" s="433"/>
      <c r="D19" s="427"/>
      <c r="E19" s="427"/>
      <c r="F19" s="429"/>
      <c r="G19" s="433"/>
      <c r="H19" s="427"/>
      <c r="I19" s="427"/>
      <c r="J19" s="429"/>
      <c r="K19" s="65">
        <f>AVERAGE('PAAC II Cuatrimestre'!Z39:Z43)</f>
        <v>1</v>
      </c>
      <c r="L19" s="59">
        <f>AVERAGE('PAAC II Cuatrimestre'!AC39:AC43)</f>
        <v>1</v>
      </c>
      <c r="M19" s="59">
        <f>AVERAGE('PAAC II Cuatrimestre'!AF39:AF43)</f>
        <v>0</v>
      </c>
      <c r="N19" s="66">
        <f>AVERAGE('PAAC II Cuatrimestre'!AI39:AI43)</f>
        <v>0</v>
      </c>
      <c r="O19" s="65">
        <f>AVERAGE('PAAC II Cuatrimestre'!Y39:Y43)</f>
        <v>0.25</v>
      </c>
      <c r="P19" s="59">
        <f>AVERAGE('PAAC II Cuatrimestre'!AB39:AB43)</f>
        <v>0.5</v>
      </c>
      <c r="Q19" s="59" t="e">
        <f>AVERAGE('PAAC II Cuatrimestre'!AE39:AE43)</f>
        <v>#DIV/0!</v>
      </c>
      <c r="R19" s="66" t="e">
        <f>AVERAGE('PAAC II Cuatrimestre'!AH39:AH43)</f>
        <v>#DIV/0!</v>
      </c>
    </row>
    <row r="20" spans="1:18" ht="30" x14ac:dyDescent="0.25">
      <c r="A20" s="431"/>
      <c r="B20" s="110" t="s">
        <v>210</v>
      </c>
      <c r="C20" s="433"/>
      <c r="D20" s="427"/>
      <c r="E20" s="427"/>
      <c r="F20" s="429"/>
      <c r="G20" s="433"/>
      <c r="H20" s="427"/>
      <c r="I20" s="427"/>
      <c r="J20" s="429"/>
      <c r="K20" s="65">
        <f>AVERAGE('PAAC II Cuatrimestre'!Z44)</f>
        <v>0.8</v>
      </c>
      <c r="L20" s="59">
        <f>AVERAGE('PAAC II Cuatrimestre'!AC44)</f>
        <v>1</v>
      </c>
      <c r="M20" s="59">
        <f>AVERAGE('PAAC II Cuatrimestre'!AF44)</f>
        <v>0</v>
      </c>
      <c r="N20" s="66">
        <f>AVERAGE('PAAC II Cuatrimestre'!AI44)</f>
        <v>0</v>
      </c>
      <c r="O20" s="65">
        <f>AVERAGE('PAAC II Cuatrimestre'!Y44)</f>
        <v>0.2</v>
      </c>
      <c r="P20" s="59">
        <f>AVERAGE('PAAC II Cuatrimestre'!AB44)</f>
        <v>0.5</v>
      </c>
      <c r="Q20" s="59" t="e">
        <f>AVERAGE('PAAC II Cuatrimestre'!AE44)</f>
        <v>#DIV/0!</v>
      </c>
      <c r="R20" s="66" t="e">
        <f>AVERAGE('PAAC II Cuatrimestre'!AH44)</f>
        <v>#DIV/0!</v>
      </c>
    </row>
    <row r="21" spans="1:18" ht="30" x14ac:dyDescent="0.25">
      <c r="A21" s="431"/>
      <c r="B21" s="110" t="s">
        <v>214</v>
      </c>
      <c r="C21" s="433"/>
      <c r="D21" s="427"/>
      <c r="E21" s="427"/>
      <c r="F21" s="429"/>
      <c r="G21" s="433"/>
      <c r="H21" s="427"/>
      <c r="I21" s="427"/>
      <c r="J21" s="429"/>
      <c r="K21" s="65">
        <f>AVERAGE('PAAC II Cuatrimestre'!Z45:Z48)</f>
        <v>0.125</v>
      </c>
      <c r="L21" s="59">
        <f>AVERAGE('PAAC II Cuatrimestre'!AC45:AC48)</f>
        <v>0.375</v>
      </c>
      <c r="M21" s="59">
        <f>AVERAGE('PAAC II Cuatrimestre'!AF45:AF48)</f>
        <v>0</v>
      </c>
      <c r="N21" s="66">
        <f>AVERAGE('PAAC II Cuatrimestre'!AI45:AI48)</f>
        <v>0</v>
      </c>
      <c r="O21" s="65">
        <f>AVERAGE('PAAC II Cuatrimestre'!Y45:Y48)</f>
        <v>3.125E-2</v>
      </c>
      <c r="P21" s="59">
        <f>AVERAGE('PAAC II Cuatrimestre'!AB45:AB48)</f>
        <v>0.1875</v>
      </c>
      <c r="Q21" s="59" t="e">
        <f>AVERAGE('PAAC II Cuatrimestre'!AE45:AE48)</f>
        <v>#DIV/0!</v>
      </c>
      <c r="R21" s="66" t="e">
        <f>AVERAGE('PAAC II Cuatrimestre'!AH45:AH48)</f>
        <v>#DIV/0!</v>
      </c>
    </row>
    <row r="22" spans="1:18" ht="30.75" thickBot="1" x14ac:dyDescent="0.3">
      <c r="A22" s="432"/>
      <c r="B22" s="111" t="s">
        <v>221</v>
      </c>
      <c r="C22" s="433"/>
      <c r="D22" s="427"/>
      <c r="E22" s="427"/>
      <c r="F22" s="429"/>
      <c r="G22" s="433"/>
      <c r="H22" s="427"/>
      <c r="I22" s="427"/>
      <c r="J22" s="429"/>
      <c r="K22" s="74">
        <f>AVERAGE('PAAC II Cuatrimestre'!Z49:Z51)</f>
        <v>0.76666666666666661</v>
      </c>
      <c r="L22" s="75">
        <f>AVERAGE('PAAC II Cuatrimestre'!AC49:AC51)</f>
        <v>0.8222222222222223</v>
      </c>
      <c r="M22" s="75">
        <f>AVERAGE('PAAC II Cuatrimestre'!AF49:AF51)</f>
        <v>0</v>
      </c>
      <c r="N22" s="76">
        <f>AVERAGE('PAAC II Cuatrimestre'!AI49:AI51)</f>
        <v>0</v>
      </c>
      <c r="O22" s="74">
        <f>AVERAGE('PAAC II Cuatrimestre'!Y49:Y51)</f>
        <v>0.14166666666666669</v>
      </c>
      <c r="P22" s="75">
        <f>AVERAGE('PAAC II Cuatrimestre'!AB49:AB51)</f>
        <v>0.3666666666666667</v>
      </c>
      <c r="Q22" s="75" t="e">
        <f>AVERAGE('PAAC II Cuatrimestre'!AE49:AE51)</f>
        <v>#DIV/0!</v>
      </c>
      <c r="R22" s="76" t="e">
        <f>AVERAGE('PAAC II Cuatrimestre'!AH49:AH51)</f>
        <v>#DIV/0!</v>
      </c>
    </row>
    <row r="23" spans="1:18" ht="15.75" thickBot="1" x14ac:dyDescent="0.3">
      <c r="A23" s="105" t="s">
        <v>229</v>
      </c>
      <c r="B23" s="106" t="s">
        <v>115</v>
      </c>
      <c r="C23" s="79">
        <f>AVERAGE('PAAC II Cuatrimestre'!Z52:Z60)</f>
        <v>0.52915000000000001</v>
      </c>
      <c r="D23" s="80">
        <f>AVERAGE('PAAC II Cuatrimestre'!AC52:AC60)</f>
        <v>0.77777777777777779</v>
      </c>
      <c r="E23" s="80">
        <f>AVERAGE('PAAC II Cuatrimestre'!AF52:AF60)</f>
        <v>0</v>
      </c>
      <c r="F23" s="81">
        <f>AVERAGE('PAAC II Cuatrimestre'!AI52:AI60)</f>
        <v>0</v>
      </c>
      <c r="G23" s="79">
        <f>AVERAGE('PAAC II Cuatrimestre'!Y52:Y60)</f>
        <v>0.1322875</v>
      </c>
      <c r="H23" s="80">
        <f>AVERAGE('PAAC II Cuatrimestre'!AB52:AB60)</f>
        <v>0.3888888888888889</v>
      </c>
      <c r="I23" s="80" t="e">
        <f>AVERAGE('PAAC II Cuatrimestre'!AE52:AE60)</f>
        <v>#DIV/0!</v>
      </c>
      <c r="J23" s="81" t="e">
        <f>AVERAGE('PAAC II Cuatrimestre'!AH52:AH60)</f>
        <v>#DIV/0!</v>
      </c>
      <c r="K23" s="79">
        <f>C23</f>
        <v>0.52915000000000001</v>
      </c>
      <c r="L23" s="80">
        <f>AVERAGE('PAAC II Cuatrimestre'!AC52:AC60)</f>
        <v>0.77777777777777779</v>
      </c>
      <c r="M23" s="80">
        <f t="shared" ref="M23:R23" si="2">E23</f>
        <v>0</v>
      </c>
      <c r="N23" s="81">
        <f t="shared" si="2"/>
        <v>0</v>
      </c>
      <c r="O23" s="79">
        <f t="shared" si="2"/>
        <v>0.1322875</v>
      </c>
      <c r="P23" s="81">
        <f>AVERAGE('PAAC II Cuatrimestre'!AB52:AB60)</f>
        <v>0.3888888888888889</v>
      </c>
      <c r="Q23" s="140" t="e">
        <f t="shared" si="2"/>
        <v>#DIV/0!</v>
      </c>
      <c r="R23" s="81" t="e">
        <f t="shared" si="2"/>
        <v>#DIV/0!</v>
      </c>
    </row>
    <row r="27" spans="1:18" x14ac:dyDescent="0.25">
      <c r="A27" s="139"/>
    </row>
    <row r="28" spans="1:18" x14ac:dyDescent="0.25">
      <c r="A28" s="139"/>
    </row>
    <row r="29" spans="1:18" x14ac:dyDescent="0.25">
      <c r="A29" s="139"/>
    </row>
  </sheetData>
  <sheetProtection algorithmName="SHA-512" hashValue="h5i8NLKrII1jYfT8LB/pE7y+lmIjrZ1byQII08njvzRt1uJLozADypvvnAjRpgjqj4WfR40ocksWIestvZyLtw==" saltValue="mtXDrOXZXMNs6YIBMhPQPg==" spinCount="100000" sheet="1" objects="1" scenarios="1"/>
  <mergeCells count="42">
    <mergeCell ref="G18:G22"/>
    <mergeCell ref="H18:H22"/>
    <mergeCell ref="I18:I22"/>
    <mergeCell ref="J18:J22"/>
    <mergeCell ref="A18:A22"/>
    <mergeCell ref="C18:C22"/>
    <mergeCell ref="D18:D22"/>
    <mergeCell ref="E18:E22"/>
    <mergeCell ref="F18:F22"/>
    <mergeCell ref="I10:I12"/>
    <mergeCell ref="J10:J12"/>
    <mergeCell ref="A13:A17"/>
    <mergeCell ref="C13:C17"/>
    <mergeCell ref="D13:D17"/>
    <mergeCell ref="E13:E17"/>
    <mergeCell ref="F13:F17"/>
    <mergeCell ref="G13:G17"/>
    <mergeCell ref="H13:H17"/>
    <mergeCell ref="I13:I17"/>
    <mergeCell ref="J13:J17"/>
    <mergeCell ref="H4:H8"/>
    <mergeCell ref="I4:I8"/>
    <mergeCell ref="J4:J8"/>
    <mergeCell ref="A10:A12"/>
    <mergeCell ref="C10:C12"/>
    <mergeCell ref="D10:D12"/>
    <mergeCell ref="E10:E12"/>
    <mergeCell ref="F10:F12"/>
    <mergeCell ref="G10:G12"/>
    <mergeCell ref="H10:H12"/>
    <mergeCell ref="A4:A8"/>
    <mergeCell ref="C4:C8"/>
    <mergeCell ref="D4:D8"/>
    <mergeCell ref="E4:E8"/>
    <mergeCell ref="F4:F8"/>
    <mergeCell ref="G4:G8"/>
    <mergeCell ref="C1:J1"/>
    <mergeCell ref="K1:R1"/>
    <mergeCell ref="C2:F2"/>
    <mergeCell ref="G2:J2"/>
    <mergeCell ref="K2:N2"/>
    <mergeCell ref="O2:R2"/>
  </mergeCells>
  <conditionalFormatting sqref="C4:J4 C9:J10 C13:J13 C18:J18 C23:J23">
    <cfRule type="cellIs" dxfId="57" priority="7" operator="greaterThan">
      <formula>1</formula>
    </cfRule>
    <cfRule type="cellIs" dxfId="56" priority="8" operator="between">
      <formula>0%</formula>
      <formula>24%</formula>
    </cfRule>
    <cfRule type="cellIs" dxfId="55" priority="9" operator="between">
      <formula>25%</formula>
      <formula>49%</formula>
    </cfRule>
    <cfRule type="cellIs" dxfId="54" priority="10" operator="between">
      <formula>50%</formula>
      <formula>74%</formula>
    </cfRule>
    <cfRule type="cellIs" dxfId="53" priority="11" operator="between">
      <formula>75%</formula>
      <formula>90%</formula>
    </cfRule>
    <cfRule type="cellIs" dxfId="52" priority="12" operator="between">
      <formula>91%</formula>
      <formula>100%</formula>
    </cfRule>
  </conditionalFormatting>
  <conditionalFormatting sqref="K4:R23">
    <cfRule type="cellIs" dxfId="51" priority="1" operator="greaterThan">
      <formula>1</formula>
    </cfRule>
    <cfRule type="cellIs" dxfId="50" priority="2" operator="between">
      <formula>0%</formula>
      <formula>24%</formula>
    </cfRule>
    <cfRule type="cellIs" dxfId="49" priority="3" operator="between">
      <formula>25%</formula>
      <formula>49%</formula>
    </cfRule>
    <cfRule type="cellIs" dxfId="48" priority="4" operator="between">
      <formula>50%</formula>
      <formula>74%</formula>
    </cfRule>
    <cfRule type="cellIs" dxfId="47" priority="5" operator="between">
      <formula>75%</formula>
      <formula>90%</formula>
    </cfRule>
    <cfRule type="cellIs" dxfId="46" priority="6" operator="between">
      <formula>91%</formula>
      <formula>100%</formula>
    </cfRule>
  </conditionalFormatting>
  <printOptions horizontalCentered="1" verticalCentered="1"/>
  <pageMargins left="0.70866141732283472" right="0.70866141732283472" top="0.74803149606299213" bottom="0.74803149606299213" header="0.31496062992125984" footer="0.31496062992125984"/>
  <pageSetup scale="45" orientation="portrait" r:id="rId1"/>
  <headerFooter>
    <oddHeader>&amp;LPágina &amp;P de &amp;N&amp;CInforme de Monitoreo Plan Anticorrupción y de Atención al Ciudadano 2024&amp;RCorte 2° trimestre de 2024
Oficina Asesora de Planeación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D1875-ADC0-4D6F-809E-205628309ED3}">
  <dimension ref="A1:R29"/>
  <sheetViews>
    <sheetView zoomScale="70" zoomScaleNormal="70" workbookViewId="0">
      <selection activeCell="A4" sqref="A4:A8"/>
    </sheetView>
  </sheetViews>
  <sheetFormatPr baseColWidth="10" defaultRowHeight="15" x14ac:dyDescent="0.25"/>
  <cols>
    <col min="1" max="1" width="23.42578125" customWidth="1"/>
    <col min="2" max="2" width="34.42578125" customWidth="1"/>
    <col min="3" max="4" width="20.7109375" hidden="1" customWidth="1"/>
    <col min="5" max="5" width="20.7109375" customWidth="1"/>
    <col min="6" max="8" width="20.7109375" hidden="1" customWidth="1"/>
    <col min="9" max="9" width="20.7109375" customWidth="1"/>
    <col min="10" max="12" width="20.7109375" hidden="1" customWidth="1"/>
    <col min="13" max="13" width="20.7109375" customWidth="1"/>
    <col min="14" max="15" width="20.7109375" hidden="1" customWidth="1"/>
    <col min="16" max="16" width="11.42578125" hidden="1" customWidth="1"/>
    <col min="17" max="17" width="11.42578125" customWidth="1"/>
    <col min="18" max="18" width="11.42578125" hidden="1" customWidth="1"/>
  </cols>
  <sheetData>
    <row r="1" spans="1:18" ht="15.75" thickBot="1" x14ac:dyDescent="0.3">
      <c r="C1" s="418" t="s">
        <v>309</v>
      </c>
      <c r="D1" s="419"/>
      <c r="E1" s="419"/>
      <c r="F1" s="419"/>
      <c r="G1" s="419"/>
      <c r="H1" s="419"/>
      <c r="I1" s="419"/>
      <c r="J1" s="420"/>
      <c r="K1" s="418" t="s">
        <v>310</v>
      </c>
      <c r="L1" s="419"/>
      <c r="M1" s="419"/>
      <c r="N1" s="419"/>
      <c r="O1" s="419"/>
      <c r="P1" s="419"/>
      <c r="Q1" s="419"/>
      <c r="R1" s="420"/>
    </row>
    <row r="2" spans="1:18" ht="65.25" customHeight="1" thickBot="1" x14ac:dyDescent="0.3">
      <c r="C2" s="421" t="s">
        <v>303</v>
      </c>
      <c r="D2" s="422"/>
      <c r="E2" s="422"/>
      <c r="F2" s="423"/>
      <c r="G2" s="421" t="s">
        <v>304</v>
      </c>
      <c r="H2" s="422"/>
      <c r="I2" s="422"/>
      <c r="J2" s="423"/>
      <c r="K2" s="421" t="s">
        <v>303</v>
      </c>
      <c r="L2" s="422"/>
      <c r="M2" s="422"/>
      <c r="N2" s="423"/>
      <c r="O2" s="424" t="s">
        <v>304</v>
      </c>
      <c r="P2" s="425"/>
      <c r="Q2" s="425"/>
      <c r="R2" s="425"/>
    </row>
    <row r="3" spans="1:18" ht="23.25" thickBot="1" x14ac:dyDescent="0.3">
      <c r="A3" s="96"/>
      <c r="B3" s="97" t="s">
        <v>409</v>
      </c>
      <c r="C3" s="98" t="s">
        <v>305</v>
      </c>
      <c r="D3" s="99" t="s">
        <v>306</v>
      </c>
      <c r="E3" s="99" t="s">
        <v>307</v>
      </c>
      <c r="F3" s="100" t="s">
        <v>308</v>
      </c>
      <c r="G3" s="113" t="s">
        <v>305</v>
      </c>
      <c r="H3" s="101" t="s">
        <v>306</v>
      </c>
      <c r="I3" s="99" t="s">
        <v>307</v>
      </c>
      <c r="J3" s="114" t="s">
        <v>308</v>
      </c>
      <c r="K3" s="98" t="s">
        <v>305</v>
      </c>
      <c r="L3" s="99" t="s">
        <v>306</v>
      </c>
      <c r="M3" s="99" t="s">
        <v>307</v>
      </c>
      <c r="N3" s="100" t="s">
        <v>308</v>
      </c>
      <c r="O3" s="101" t="s">
        <v>305</v>
      </c>
      <c r="P3" s="99" t="s">
        <v>306</v>
      </c>
      <c r="Q3" s="99" t="s">
        <v>307</v>
      </c>
      <c r="R3" s="100" t="s">
        <v>308</v>
      </c>
    </row>
    <row r="4" spans="1:18" ht="30" x14ac:dyDescent="0.25">
      <c r="A4" s="434" t="s">
        <v>84</v>
      </c>
      <c r="B4" s="102" t="s">
        <v>85</v>
      </c>
      <c r="C4" s="433">
        <f>AVERAGE('PAAC II Cuatrimestre'!Z4:Z12)</f>
        <v>1</v>
      </c>
      <c r="D4" s="427">
        <f>AVERAGE('PAAC II Cuatrimestre'!AC4:AC12)</f>
        <v>0.88888888888888884</v>
      </c>
      <c r="E4" s="427">
        <f>AVERAGE('PAAC II Cuatrimestre'!AF4:AF12)</f>
        <v>0</v>
      </c>
      <c r="F4" s="429">
        <f>AVERAGE('PAAC II Cuatrimestre'!AI4:AI12)</f>
        <v>0</v>
      </c>
      <c r="G4" s="435">
        <f>AVERAGE('PAAC II Cuatrimestre'!Y4:Y12)</f>
        <v>0.28125</v>
      </c>
      <c r="H4" s="426">
        <f>AVERAGE('PAAC II Cuatrimestre'!AB4:AB12)</f>
        <v>0.44444444444444442</v>
      </c>
      <c r="I4" s="426" t="e">
        <f>AVERAGE('PAAC II Cuatrimestre'!AE4:AE12)</f>
        <v>#DIV/0!</v>
      </c>
      <c r="J4" s="428" t="e">
        <f>AVERAGE('PAAC II Cuatrimestre'!AH4:AH12)</f>
        <v>#DIV/0!</v>
      </c>
      <c r="K4" s="71">
        <f>AVERAGE('PAAC II Cuatrimestre'!Z4:Z5)</f>
        <v>1</v>
      </c>
      <c r="L4" s="72">
        <f>AVERAGE('PAAC II Cuatrimestre'!AC4:AC5)</f>
        <v>1</v>
      </c>
      <c r="M4" s="72">
        <f>AVERAGE('PAAC II Cuatrimestre'!AF4:AF5)</f>
        <v>0</v>
      </c>
      <c r="N4" s="73">
        <f>AVERAGE('PAAC II Cuatrimestre'!AI4:AI5)</f>
        <v>0</v>
      </c>
      <c r="O4" s="71">
        <f>AVERAGE('PAAC II Cuatrimestre'!Y4:Y5)</f>
        <v>0.25</v>
      </c>
      <c r="P4" s="72">
        <f>AVERAGE('PAAC II Cuatrimestre'!AB4:AB5)</f>
        <v>0.5</v>
      </c>
      <c r="Q4" s="72" t="e">
        <f>AVERAGE('PAAC II Cuatrimestre'!AE4:AE5)</f>
        <v>#DIV/0!</v>
      </c>
      <c r="R4" s="73" t="e">
        <f>AVERAGE('PAAC II Cuatrimestre'!AH4:AH5)</f>
        <v>#DIV/0!</v>
      </c>
    </row>
    <row r="5" spans="1:18" ht="30" x14ac:dyDescent="0.25">
      <c r="A5" s="431"/>
      <c r="B5" s="103" t="s">
        <v>92</v>
      </c>
      <c r="C5" s="433"/>
      <c r="D5" s="427"/>
      <c r="E5" s="427"/>
      <c r="F5" s="429"/>
      <c r="G5" s="433"/>
      <c r="H5" s="427"/>
      <c r="I5" s="427"/>
      <c r="J5" s="429"/>
      <c r="K5" s="65">
        <f>'PAAC II Cuatrimestre'!Z6</f>
        <v>1</v>
      </c>
      <c r="L5" s="59">
        <f>'PAAC II Cuatrimestre'!AC6</f>
        <v>1</v>
      </c>
      <c r="M5" s="59">
        <f>'PAAC II Cuatrimestre'!AF6</f>
        <v>0</v>
      </c>
      <c r="N5" s="66">
        <f>'PAAC II Cuatrimestre'!AI6</f>
        <v>0</v>
      </c>
      <c r="O5" s="65">
        <f>'PAAC II Cuatrimestre'!Y6</f>
        <v>0.25</v>
      </c>
      <c r="P5" s="59">
        <f>'PAAC II Cuatrimestre'!AB6</f>
        <v>0.5</v>
      </c>
      <c r="Q5" s="59">
        <f>'PAAC II Cuatrimestre'!AE6</f>
        <v>0</v>
      </c>
      <c r="R5" s="66">
        <f>'PAAC II Cuatrimestre'!AH6</f>
        <v>0</v>
      </c>
    </row>
    <row r="6" spans="1:18" x14ac:dyDescent="0.25">
      <c r="A6" s="431"/>
      <c r="B6" s="103" t="s">
        <v>96</v>
      </c>
      <c r="C6" s="433"/>
      <c r="D6" s="427"/>
      <c r="E6" s="427"/>
      <c r="F6" s="429"/>
      <c r="G6" s="433"/>
      <c r="H6" s="427"/>
      <c r="I6" s="427"/>
      <c r="J6" s="429"/>
      <c r="K6" s="65">
        <f>AVERAGE('PAAC II Cuatrimestre'!Z7:Z8)</f>
        <v>1</v>
      </c>
      <c r="L6" s="59">
        <f>AVERAGE('PAAC II Cuatrimestre'!AC7:AC8)</f>
        <v>1</v>
      </c>
      <c r="M6" s="59">
        <f>AVERAGE('PAAC II Cuatrimestre'!AF7:AF8)</f>
        <v>0</v>
      </c>
      <c r="N6" s="66">
        <f>AVERAGE('PAAC II Cuatrimestre'!AI7:AI8)</f>
        <v>0</v>
      </c>
      <c r="O6" s="65">
        <f>AVERAGE('PAAC II Cuatrimestre'!Y7:Y8)</f>
        <v>0.375</v>
      </c>
      <c r="P6" s="59">
        <f>AVERAGE('PAAC II Cuatrimestre'!AB7:AB8)</f>
        <v>0.5</v>
      </c>
      <c r="Q6" s="59" t="e">
        <f>AVERAGE('PAAC II Cuatrimestre'!AE7:AE8)</f>
        <v>#DIV/0!</v>
      </c>
      <c r="R6" s="66" t="e">
        <f>AVERAGE('PAAC II Cuatrimestre'!AH7:AH8)</f>
        <v>#DIV/0!</v>
      </c>
    </row>
    <row r="7" spans="1:18" x14ac:dyDescent="0.25">
      <c r="A7" s="431"/>
      <c r="B7" s="103" t="s">
        <v>103</v>
      </c>
      <c r="C7" s="433"/>
      <c r="D7" s="427"/>
      <c r="E7" s="427"/>
      <c r="F7" s="429"/>
      <c r="G7" s="433"/>
      <c r="H7" s="427"/>
      <c r="I7" s="427"/>
      <c r="J7" s="429"/>
      <c r="K7" s="65">
        <f>AVERAGE('PAAC II Cuatrimestre'!Z9:Z10)</f>
        <v>1</v>
      </c>
      <c r="L7" s="59">
        <f>AVERAGE('PAAC II Cuatrimestre'!AC9:AC10)</f>
        <v>1</v>
      </c>
      <c r="M7" s="59">
        <f>AVERAGE('PAAC II Cuatrimestre'!AF9:AF10)</f>
        <v>0</v>
      </c>
      <c r="N7" s="66">
        <f>AVERAGE('PAAC II Cuatrimestre'!AI9:AI10)</f>
        <v>0</v>
      </c>
      <c r="O7" s="65">
        <f>AVERAGE('PAAC II Cuatrimestre'!Y9:Y10)</f>
        <v>0.25</v>
      </c>
      <c r="P7" s="59">
        <f>AVERAGE('PAAC II Cuatrimestre'!AB9:AB10)</f>
        <v>0.5</v>
      </c>
      <c r="Q7" s="59" t="e">
        <f>AVERAGE('PAAC II Cuatrimestre'!AE9:AE10)</f>
        <v>#DIV/0!</v>
      </c>
      <c r="R7" s="66" t="e">
        <f>AVERAGE('PAAC II Cuatrimestre'!AH9:AH10)</f>
        <v>#DIV/0!</v>
      </c>
    </row>
    <row r="8" spans="1:18" ht="15.75" thickBot="1" x14ac:dyDescent="0.3">
      <c r="A8" s="432"/>
      <c r="B8" s="104" t="s">
        <v>109</v>
      </c>
      <c r="C8" s="433"/>
      <c r="D8" s="427"/>
      <c r="E8" s="427"/>
      <c r="F8" s="429"/>
      <c r="G8" s="433"/>
      <c r="H8" s="427"/>
      <c r="I8" s="427"/>
      <c r="J8" s="429"/>
      <c r="K8" s="74">
        <f>AVERAGE('PAAC II Cuatrimestre'!Z11:Z12)</f>
        <v>1</v>
      </c>
      <c r="L8" s="75">
        <f>AVERAGE('PAAC II Cuatrimestre'!AC11:AC12)</f>
        <v>0.5</v>
      </c>
      <c r="M8" s="75">
        <f>AVERAGE('PAAC II Cuatrimestre'!AF11:AF12)</f>
        <v>0</v>
      </c>
      <c r="N8" s="76">
        <f>AVERAGE('PAAC II Cuatrimestre'!AI11:AI12)</f>
        <v>0</v>
      </c>
      <c r="O8" s="74">
        <f>AVERAGE('PAAC II Cuatrimestre'!Y11:Y12)</f>
        <v>0.25</v>
      </c>
      <c r="P8" s="75">
        <f>AVERAGE('PAAC II Cuatrimestre'!AB11:AB12)</f>
        <v>0.25</v>
      </c>
      <c r="Q8" s="75" t="e">
        <f>AVERAGE('PAAC II Cuatrimestre'!AE11:AE12)</f>
        <v>#DIV/0!</v>
      </c>
      <c r="R8" s="76" t="e">
        <f>AVERAGE('PAAC II Cuatrimestre'!AH11:AH12)</f>
        <v>#DIV/0!</v>
      </c>
    </row>
    <row r="9" spans="1:18" ht="30.75" thickBot="1" x14ac:dyDescent="0.3">
      <c r="A9" s="105" t="s">
        <v>41</v>
      </c>
      <c r="B9" s="106" t="s">
        <v>115</v>
      </c>
      <c r="C9" s="79">
        <f>AVERAGE('PAAC II Cuatrimestre'!Z13:Z14)</f>
        <v>0</v>
      </c>
      <c r="D9" s="80">
        <f>AVERAGE('PAAC II Cuatrimestre'!AC13:AC14)</f>
        <v>0.25</v>
      </c>
      <c r="E9" s="80">
        <f>AVERAGE('PAAC II Cuatrimestre'!AF13:AF14)</f>
        <v>0</v>
      </c>
      <c r="F9" s="81">
        <f>AVERAGE('PAAC II Cuatrimestre'!AI13:AI14)</f>
        <v>0</v>
      </c>
      <c r="G9" s="79">
        <f>AVERAGE('PAAC II Cuatrimestre'!Y13:Y14)</f>
        <v>0</v>
      </c>
      <c r="H9" s="80">
        <f>AVERAGE('PAAC II Cuatrimestre'!AB13:AB14)</f>
        <v>0.125</v>
      </c>
      <c r="I9" s="80" t="e">
        <f>AVERAGE('PAAC II Cuatrimestre'!AE13:AE14)</f>
        <v>#DIV/0!</v>
      </c>
      <c r="J9" s="81" t="e">
        <f>AVERAGE('PAAC II Cuatrimestre'!AH13:AH14)</f>
        <v>#DIV/0!</v>
      </c>
      <c r="K9" s="79">
        <f>C9</f>
        <v>0</v>
      </c>
      <c r="L9" s="75">
        <f>AVERAGE('PAAC II Cuatrimestre'!AC13:AC14)</f>
        <v>0.25</v>
      </c>
      <c r="M9" s="80">
        <f t="shared" ref="M9:N9" si="0">E9</f>
        <v>0</v>
      </c>
      <c r="N9" s="81">
        <f t="shared" si="0"/>
        <v>0</v>
      </c>
      <c r="O9" s="79">
        <f>G9</f>
        <v>0</v>
      </c>
      <c r="P9" s="59">
        <f>AVERAGE('PAAC II Cuatrimestre'!AB13:AB14)</f>
        <v>0.125</v>
      </c>
      <c r="Q9" s="80" t="e">
        <f t="shared" ref="Q9:R9" si="1">I9</f>
        <v>#DIV/0!</v>
      </c>
      <c r="R9" s="81" t="e">
        <f t="shared" si="1"/>
        <v>#DIV/0!</v>
      </c>
    </row>
    <row r="10" spans="1:18" x14ac:dyDescent="0.25">
      <c r="A10" s="430" t="s">
        <v>48</v>
      </c>
      <c r="B10" s="102" t="s">
        <v>121</v>
      </c>
      <c r="C10" s="433">
        <f>AVERAGE('PAAC II Cuatrimestre'!Z15:Z22)</f>
        <v>0.66666666666666663</v>
      </c>
      <c r="D10" s="427">
        <f>AVERAGE('PAAC II Cuatrimestre'!AC15:AC22)</f>
        <v>0.66666666666666663</v>
      </c>
      <c r="E10" s="427">
        <f>AVERAGE('PAAC II Cuatrimestre'!AF15:AF22)</f>
        <v>0</v>
      </c>
      <c r="F10" s="429">
        <f>AVERAGE('PAAC II Cuatrimestre'!AI15:AI22)</f>
        <v>0</v>
      </c>
      <c r="G10" s="433">
        <f>AVERAGE('PAAC II Cuatrimestre'!Y15:Y22)</f>
        <v>0.16666666666666666</v>
      </c>
      <c r="H10" s="427">
        <f>AVERAGE('PAAC II Cuatrimestre'!AB15:AB22)</f>
        <v>0.33333333333333331</v>
      </c>
      <c r="I10" s="427" t="e">
        <f>AVERAGE('PAAC II Cuatrimestre'!AE15:AE22)</f>
        <v>#DIV/0!</v>
      </c>
      <c r="J10" s="429" t="e">
        <f>AVERAGE('PAAC II Cuatrimestre'!AH15:AH22)</f>
        <v>#DIV/0!</v>
      </c>
      <c r="K10" s="77">
        <f>AVERAGE('PAAC II Cuatrimestre'!Z15:Z16)</f>
        <v>1</v>
      </c>
      <c r="L10" s="70">
        <f>AVERAGE('PAAC II Cuatrimestre'!AC15:AC16)</f>
        <v>1</v>
      </c>
      <c r="M10" s="70">
        <f>AVERAGE('PAAC II Cuatrimestre'!AF15:AF16)</f>
        <v>0</v>
      </c>
      <c r="N10" s="78">
        <f>AVERAGE('PAAC II Cuatrimestre'!AI15:AI16)</f>
        <v>0</v>
      </c>
      <c r="O10" s="77">
        <f>AVERAGE('PAAC II Cuatrimestre'!Y15:Y16)</f>
        <v>0.25</v>
      </c>
      <c r="P10" s="70">
        <f>AVERAGE('PAAC II Cuatrimestre'!AB15:AB16)</f>
        <v>0.5</v>
      </c>
      <c r="Q10" s="70" t="e">
        <f>AVERAGE('PAAC II Cuatrimestre'!AE15:AE16)</f>
        <v>#DIV/0!</v>
      </c>
      <c r="R10" s="78" t="e">
        <f>AVERAGE('PAAC II Cuatrimestre'!AH15:AH16)</f>
        <v>#DIV/0!</v>
      </c>
    </row>
    <row r="11" spans="1:18" x14ac:dyDescent="0.25">
      <c r="A11" s="431"/>
      <c r="B11" s="103" t="s">
        <v>128</v>
      </c>
      <c r="C11" s="433"/>
      <c r="D11" s="427"/>
      <c r="E11" s="427"/>
      <c r="F11" s="429"/>
      <c r="G11" s="433"/>
      <c r="H11" s="427"/>
      <c r="I11" s="427"/>
      <c r="J11" s="429"/>
      <c r="K11" s="65">
        <f>AVERAGE('PAAC II Cuatrimestre'!Z17:Z18)</f>
        <v>1</v>
      </c>
      <c r="L11" s="59">
        <f>AVERAGE('PAAC II Cuatrimestre'!AC17:AC18)</f>
        <v>1</v>
      </c>
      <c r="M11" s="59">
        <f>AVERAGE('PAAC II Cuatrimestre'!AF17:AF18)</f>
        <v>0</v>
      </c>
      <c r="N11" s="66">
        <f>AVERAGE('PAAC II Cuatrimestre'!AI17:AI18)</f>
        <v>0</v>
      </c>
      <c r="O11" s="65">
        <f>AVERAGE('PAAC II Cuatrimestre'!Y17:Y18)</f>
        <v>0.25</v>
      </c>
      <c r="P11" s="59">
        <f>AVERAGE('PAAC II Cuatrimestre'!AB17:AB18)</f>
        <v>0.5</v>
      </c>
      <c r="Q11" s="59" t="e">
        <f>AVERAGE('PAAC II Cuatrimestre'!AE17:AE18)</f>
        <v>#DIV/0!</v>
      </c>
      <c r="R11" s="66" t="e">
        <f>AVERAGE('PAAC II Cuatrimestre'!AH17:AH18)</f>
        <v>#DIV/0!</v>
      </c>
    </row>
    <row r="12" spans="1:18" ht="15.75" thickBot="1" x14ac:dyDescent="0.3">
      <c r="A12" s="432"/>
      <c r="B12" s="104" t="s">
        <v>134</v>
      </c>
      <c r="C12" s="433"/>
      <c r="D12" s="427"/>
      <c r="E12" s="427"/>
      <c r="F12" s="429"/>
      <c r="G12" s="433"/>
      <c r="H12" s="427"/>
      <c r="I12" s="427"/>
      <c r="J12" s="429"/>
      <c r="K12" s="74">
        <f>AVERAGE('PAAC II Cuatrimestre'!Z19:Z22)</f>
        <v>0.33333333333333331</v>
      </c>
      <c r="L12" s="75">
        <f>AVERAGE('PAAC II Cuatrimestre'!AC19:AC22)</f>
        <v>0.33333333333333331</v>
      </c>
      <c r="M12" s="75">
        <f>AVERAGE('PAAC II Cuatrimestre'!AF19:AF22)</f>
        <v>0</v>
      </c>
      <c r="N12" s="76">
        <f>AVERAGE('PAAC II Cuatrimestre'!AI19:AI22)</f>
        <v>0</v>
      </c>
      <c r="O12" s="74">
        <f>AVERAGE('PAAC II Cuatrimestre'!Y19:Y22)</f>
        <v>8.3333333333333329E-2</v>
      </c>
      <c r="P12" s="75">
        <f>AVERAGE('PAAC II Cuatrimestre'!AB19:AB22)</f>
        <v>0.16666666666666666</v>
      </c>
      <c r="Q12" s="75" t="e">
        <f>AVERAGE('PAAC II Cuatrimestre'!AE19:AE22)</f>
        <v>#DIV/0!</v>
      </c>
      <c r="R12" s="76" t="e">
        <f>AVERAGE('PAAC II Cuatrimestre'!AH19:AH22)</f>
        <v>#DIV/0!</v>
      </c>
    </row>
    <row r="13" spans="1:18" ht="30" x14ac:dyDescent="0.25">
      <c r="A13" s="434" t="s">
        <v>52</v>
      </c>
      <c r="B13" s="107" t="s">
        <v>311</v>
      </c>
      <c r="C13" s="435">
        <f>AVERAGE('PAAC II Cuatrimestre'!Z23:Z35)</f>
        <v>0.75</v>
      </c>
      <c r="D13" s="426">
        <f>AVERAGE('PAAC II Cuatrimestre'!AC23:AC35)</f>
        <v>0.75454545454545463</v>
      </c>
      <c r="E13" s="426">
        <f>AVERAGE('PAAC II Cuatrimestre'!AF23:AF35)</f>
        <v>0</v>
      </c>
      <c r="F13" s="428">
        <f>AVERAGE('PAAC II Cuatrimestre'!AI23:AI35)</f>
        <v>0</v>
      </c>
      <c r="G13" s="435">
        <f>AVERAGE('PAAC II Cuatrimestre'!Y23:Y35)</f>
        <v>0.1875</v>
      </c>
      <c r="H13" s="426">
        <f>AVERAGE('PAAC II Cuatrimestre'!AB23:AB35)</f>
        <v>0.36212121212121207</v>
      </c>
      <c r="I13" s="426" t="e">
        <f>AVERAGE('PAAC II Cuatrimestre'!AE23:AE35)</f>
        <v>#DIV/0!</v>
      </c>
      <c r="J13" s="428" t="e">
        <f>AVERAGE('PAAC II Cuatrimestre'!AH23:AH35)</f>
        <v>#DIV/0!</v>
      </c>
      <c r="K13" s="71">
        <f>AVERAGE('PAAC II Cuatrimestre'!Z23:Z25)</f>
        <v>1</v>
      </c>
      <c r="L13" s="72">
        <f>AVERAGE('PAAC II Cuatrimestre'!AC23:AC25)</f>
        <v>0.8</v>
      </c>
      <c r="M13" s="72">
        <f>AVERAGE('PAAC II Cuatrimestre'!AF23:AF25)</f>
        <v>0</v>
      </c>
      <c r="N13" s="73">
        <f>AVERAGE('PAAC II Cuatrimestre'!AI23:AI25)</f>
        <v>0</v>
      </c>
      <c r="O13" s="71">
        <f>AVERAGE('PAAC II Cuatrimestre'!Y23:Y25)</f>
        <v>0.25</v>
      </c>
      <c r="P13" s="73">
        <f>AVERAGE('PAAC II Cuatrimestre'!AB23:AB25)</f>
        <v>0.4</v>
      </c>
      <c r="Q13" s="141" t="e">
        <f>AVERAGE('PAAC II Cuatrimestre'!AE23:AE25)</f>
        <v>#DIV/0!</v>
      </c>
      <c r="R13" s="73" t="e">
        <f>AVERAGE('PAAC II Cuatrimestre'!AH23:AH25)</f>
        <v>#DIV/0!</v>
      </c>
    </row>
    <row r="14" spans="1:18" ht="30" x14ac:dyDescent="0.25">
      <c r="A14" s="431"/>
      <c r="B14" s="103" t="s">
        <v>156</v>
      </c>
      <c r="C14" s="433"/>
      <c r="D14" s="427"/>
      <c r="E14" s="427"/>
      <c r="F14" s="429"/>
      <c r="G14" s="433"/>
      <c r="H14" s="427"/>
      <c r="I14" s="427"/>
      <c r="J14" s="429"/>
      <c r="K14" s="65" t="e">
        <f>AVERAGE('PAAC II Cuatrimestre'!Z26:Z29)</f>
        <v>#DIV/0!</v>
      </c>
      <c r="L14" s="59">
        <f>AVERAGE('PAAC II Cuatrimestre'!AC26:AC29)</f>
        <v>0.76666666666666661</v>
      </c>
      <c r="M14" s="59">
        <f>AVERAGE('PAAC II Cuatrimestre'!AF26:AF29)</f>
        <v>0</v>
      </c>
      <c r="N14" s="66">
        <f>AVERAGE('PAAC II Cuatrimestre'!AI26:AI29)</f>
        <v>0</v>
      </c>
      <c r="O14" s="65" t="e">
        <f>AVERAGE('PAAC II Cuatrimestre'!Y26:Y29)</f>
        <v>#DIV/0!</v>
      </c>
      <c r="P14" s="66">
        <f>AVERAGE('PAAC II Cuatrimestre'!AB26:AB29)</f>
        <v>0.32777777777777778</v>
      </c>
      <c r="Q14" s="142" t="e">
        <f>AVERAGE('PAAC II Cuatrimestre'!AE26:AE29)</f>
        <v>#DIV/0!</v>
      </c>
      <c r="R14" s="66" t="e">
        <f>AVERAGE('PAAC II Cuatrimestre'!AH26:AH29)</f>
        <v>#DIV/0!</v>
      </c>
    </row>
    <row r="15" spans="1:18" ht="30" x14ac:dyDescent="0.25">
      <c r="A15" s="431"/>
      <c r="B15" s="103" t="s">
        <v>168</v>
      </c>
      <c r="C15" s="433"/>
      <c r="D15" s="427"/>
      <c r="E15" s="427"/>
      <c r="F15" s="429"/>
      <c r="G15" s="433"/>
      <c r="H15" s="427"/>
      <c r="I15" s="427"/>
      <c r="J15" s="429"/>
      <c r="K15" s="65">
        <f>AVERAGE('PAAC II Cuatrimestre'!Z30:Z32)</f>
        <v>0.5</v>
      </c>
      <c r="L15" s="59">
        <f>AVERAGE('PAAC II Cuatrimestre'!AC30:AC32)</f>
        <v>0.80000000000000016</v>
      </c>
      <c r="M15" s="59">
        <f>AVERAGE('PAAC II Cuatrimestre'!AF30:AF32)</f>
        <v>0</v>
      </c>
      <c r="N15" s="66">
        <f>AVERAGE('PAAC II Cuatrimestre'!AI30:AI32)</f>
        <v>0</v>
      </c>
      <c r="O15" s="65">
        <f>AVERAGE('PAAC II Cuatrimestre'!Y30:Y32)</f>
        <v>0.125</v>
      </c>
      <c r="P15" s="66">
        <f>AVERAGE('PAAC II Cuatrimestre'!AB30:AB32)</f>
        <v>0.40000000000000008</v>
      </c>
      <c r="Q15" s="142" t="e">
        <f>AVERAGE('PAAC II Cuatrimestre'!AE30:AE32)</f>
        <v>#DIV/0!</v>
      </c>
      <c r="R15" s="66" t="e">
        <f>AVERAGE('PAAC II Cuatrimestre'!AH30:AH32)</f>
        <v>#DIV/0!</v>
      </c>
    </row>
    <row r="16" spans="1:18" ht="30" x14ac:dyDescent="0.25">
      <c r="A16" s="431"/>
      <c r="B16" s="103" t="s">
        <v>177</v>
      </c>
      <c r="C16" s="433"/>
      <c r="D16" s="427"/>
      <c r="E16" s="427"/>
      <c r="F16" s="429"/>
      <c r="G16" s="433"/>
      <c r="H16" s="427"/>
      <c r="I16" s="427"/>
      <c r="J16" s="429"/>
      <c r="K16" s="65">
        <f>AVERAGE('PAAC II Cuatrimestre'!Z33)</f>
        <v>0.5</v>
      </c>
      <c r="L16" s="59">
        <f>AVERAGE('PAAC II Cuatrimestre'!AC33)</f>
        <v>0</v>
      </c>
      <c r="M16" s="59">
        <f>AVERAGE('PAAC II Cuatrimestre'!AF33)</f>
        <v>0</v>
      </c>
      <c r="N16" s="66">
        <f>AVERAGE('PAAC II Cuatrimestre'!AI33)</f>
        <v>0</v>
      </c>
      <c r="O16" s="65">
        <f>AVERAGE('PAAC II Cuatrimestre'!Y33)</f>
        <v>0.125</v>
      </c>
      <c r="P16" s="66">
        <f>AVERAGE('PAAC II Cuatrimestre'!AB33)</f>
        <v>0</v>
      </c>
      <c r="Q16" s="142" t="e">
        <f>AVERAGE('PAAC II Cuatrimestre'!AE33)</f>
        <v>#DIV/0!</v>
      </c>
      <c r="R16" s="66" t="e">
        <f>AVERAGE('PAAC II Cuatrimestre'!AH33)</f>
        <v>#DIV/0!</v>
      </c>
    </row>
    <row r="17" spans="1:18" ht="30.75" thickBot="1" x14ac:dyDescent="0.3">
      <c r="A17" s="436"/>
      <c r="B17" s="108" t="s">
        <v>181</v>
      </c>
      <c r="C17" s="437"/>
      <c r="D17" s="438"/>
      <c r="E17" s="438"/>
      <c r="F17" s="439"/>
      <c r="G17" s="437"/>
      <c r="H17" s="438"/>
      <c r="I17" s="438"/>
      <c r="J17" s="439"/>
      <c r="K17" s="67">
        <f>AVERAGE('PAAC II Cuatrimestre'!Z34:Z35)</f>
        <v>1</v>
      </c>
      <c r="L17" s="68">
        <f>AVERAGE('PAAC II Cuatrimestre'!AC34:AC35)</f>
        <v>1</v>
      </c>
      <c r="M17" s="68">
        <f>AVERAGE('PAAC II Cuatrimestre'!AF34:AF35)</f>
        <v>0</v>
      </c>
      <c r="N17" s="69">
        <f>AVERAGE('PAAC II Cuatrimestre'!AI34:AI35)</f>
        <v>0</v>
      </c>
      <c r="O17" s="67">
        <f>AVERAGE('PAAC II Cuatrimestre'!Y34:Y35)</f>
        <v>0.25</v>
      </c>
      <c r="P17" s="69">
        <f>AVERAGE('PAAC II Cuatrimestre'!AB34:AB35)</f>
        <v>0.5</v>
      </c>
      <c r="Q17" s="143" t="e">
        <f>AVERAGE('PAAC II Cuatrimestre'!AE34:AE35)</f>
        <v>#DIV/0!</v>
      </c>
      <c r="R17" s="69" t="e">
        <f>AVERAGE('PAAC II Cuatrimestre'!AH34:AH35)</f>
        <v>#DIV/0!</v>
      </c>
    </row>
    <row r="18" spans="1:18" ht="30" x14ac:dyDescent="0.25">
      <c r="A18" s="430" t="s">
        <v>57</v>
      </c>
      <c r="B18" s="109" t="s">
        <v>187</v>
      </c>
      <c r="C18" s="433">
        <f>AVERAGE('PAAC II Cuatrimestre'!Z36:Z51)</f>
        <v>0.53749999999999998</v>
      </c>
      <c r="D18" s="427">
        <f>AVERAGE('PAAC II Cuatrimestre'!AC36:AC51)</f>
        <v>0.78541666666666665</v>
      </c>
      <c r="E18" s="427">
        <f>AVERAGE('PAAC II Cuatrimestre'!AF36:AF51)</f>
        <v>0</v>
      </c>
      <c r="F18" s="429">
        <f>AVERAGE('PAAC II Cuatrimestre'!AI36:AI51)</f>
        <v>0</v>
      </c>
      <c r="G18" s="433">
        <f>AVERAGE('PAAC II Cuatrimestre'!Y36:Y51)</f>
        <v>0.125</v>
      </c>
      <c r="H18" s="427">
        <f>AVERAGE('PAAC II Cuatrimestre'!AB36:AB51)</f>
        <v>0.37187500000000001</v>
      </c>
      <c r="I18" s="427" t="e">
        <f>AVERAGE('PAAC II Cuatrimestre'!AE36:AE51)</f>
        <v>#DIV/0!</v>
      </c>
      <c r="J18" s="429" t="e">
        <f>AVERAGE('PAAC II Cuatrimestre'!AH36:AH51)</f>
        <v>#DIV/0!</v>
      </c>
      <c r="K18" s="77">
        <f>AVERAGE('PAAC II Cuatrimestre'!Z36:Z38)</f>
        <v>0</v>
      </c>
      <c r="L18" s="70">
        <f>AVERAGE('PAAC II Cuatrimestre'!AC36:AC38)</f>
        <v>0.8666666666666667</v>
      </c>
      <c r="M18" s="70">
        <f>AVERAGE('PAAC II Cuatrimestre'!AF36:AF38)</f>
        <v>0</v>
      </c>
      <c r="N18" s="78">
        <f>AVERAGE('PAAC II Cuatrimestre'!AI36:AI38)</f>
        <v>0</v>
      </c>
      <c r="O18" s="77">
        <f>AVERAGE('PAAC II Cuatrimestre'!Y36:Y38)</f>
        <v>0</v>
      </c>
      <c r="P18" s="70">
        <f>AVERAGE('PAAC II Cuatrimestre'!AB36:AB38)</f>
        <v>0.3666666666666667</v>
      </c>
      <c r="Q18" s="70" t="e">
        <f>AVERAGE('PAAC II Cuatrimestre'!AE36:AE38)</f>
        <v>#DIV/0!</v>
      </c>
      <c r="R18" s="78" t="e">
        <f>AVERAGE('PAAC II Cuatrimestre'!AH36:AH38)</f>
        <v>#DIV/0!</v>
      </c>
    </row>
    <row r="19" spans="1:18" ht="30" x14ac:dyDescent="0.25">
      <c r="A19" s="431"/>
      <c r="B19" s="110" t="s">
        <v>196</v>
      </c>
      <c r="C19" s="433"/>
      <c r="D19" s="427"/>
      <c r="E19" s="427"/>
      <c r="F19" s="429"/>
      <c r="G19" s="433"/>
      <c r="H19" s="427"/>
      <c r="I19" s="427"/>
      <c r="J19" s="429"/>
      <c r="K19" s="65">
        <f>AVERAGE('PAAC II Cuatrimestre'!Z39:Z43)</f>
        <v>1</v>
      </c>
      <c r="L19" s="59">
        <f>AVERAGE('PAAC II Cuatrimestre'!AC39:AC43)</f>
        <v>1</v>
      </c>
      <c r="M19" s="59">
        <f>AVERAGE('PAAC II Cuatrimestre'!AF39:AF43)</f>
        <v>0</v>
      </c>
      <c r="N19" s="66">
        <f>AVERAGE('PAAC II Cuatrimestre'!AI39:AI43)</f>
        <v>0</v>
      </c>
      <c r="O19" s="65">
        <f>AVERAGE('PAAC II Cuatrimestre'!Y39:Y43)</f>
        <v>0.25</v>
      </c>
      <c r="P19" s="59">
        <f>AVERAGE('PAAC II Cuatrimestre'!AB39:AB43)</f>
        <v>0.5</v>
      </c>
      <c r="Q19" s="59" t="e">
        <f>AVERAGE('PAAC II Cuatrimestre'!AE39:AE43)</f>
        <v>#DIV/0!</v>
      </c>
      <c r="R19" s="66" t="e">
        <f>AVERAGE('PAAC II Cuatrimestre'!AH39:AH43)</f>
        <v>#DIV/0!</v>
      </c>
    </row>
    <row r="20" spans="1:18" ht="30" x14ac:dyDescent="0.25">
      <c r="A20" s="431"/>
      <c r="B20" s="110" t="s">
        <v>210</v>
      </c>
      <c r="C20" s="433"/>
      <c r="D20" s="427"/>
      <c r="E20" s="427"/>
      <c r="F20" s="429"/>
      <c r="G20" s="433"/>
      <c r="H20" s="427"/>
      <c r="I20" s="427"/>
      <c r="J20" s="429"/>
      <c r="K20" s="65">
        <f>AVERAGE('PAAC II Cuatrimestre'!Z44)</f>
        <v>0.8</v>
      </c>
      <c r="L20" s="59">
        <f>AVERAGE('PAAC II Cuatrimestre'!AC44)</f>
        <v>1</v>
      </c>
      <c r="M20" s="59">
        <f>AVERAGE('PAAC II Cuatrimestre'!AF44)</f>
        <v>0</v>
      </c>
      <c r="N20" s="66">
        <f>AVERAGE('PAAC II Cuatrimestre'!AI44)</f>
        <v>0</v>
      </c>
      <c r="O20" s="65">
        <f>AVERAGE('PAAC II Cuatrimestre'!Y44)</f>
        <v>0.2</v>
      </c>
      <c r="P20" s="59">
        <f>AVERAGE('PAAC II Cuatrimestre'!AB44)</f>
        <v>0.5</v>
      </c>
      <c r="Q20" s="59" t="e">
        <f>AVERAGE('PAAC II Cuatrimestre'!AE44)</f>
        <v>#DIV/0!</v>
      </c>
      <c r="R20" s="66" t="e">
        <f>AVERAGE('PAAC II Cuatrimestre'!AH44)</f>
        <v>#DIV/0!</v>
      </c>
    </row>
    <row r="21" spans="1:18" ht="30" x14ac:dyDescent="0.25">
      <c r="A21" s="431"/>
      <c r="B21" s="110" t="s">
        <v>214</v>
      </c>
      <c r="C21" s="433"/>
      <c r="D21" s="427"/>
      <c r="E21" s="427"/>
      <c r="F21" s="429"/>
      <c r="G21" s="433"/>
      <c r="H21" s="427"/>
      <c r="I21" s="427"/>
      <c r="J21" s="429"/>
      <c r="K21" s="65">
        <f>AVERAGE('PAAC II Cuatrimestre'!Z45:Z48)</f>
        <v>0.125</v>
      </c>
      <c r="L21" s="59">
        <f>AVERAGE('PAAC II Cuatrimestre'!AC45:AC48)</f>
        <v>0.375</v>
      </c>
      <c r="M21" s="59">
        <f>AVERAGE('PAAC II Cuatrimestre'!AF45:AF48)</f>
        <v>0</v>
      </c>
      <c r="N21" s="66">
        <f>AVERAGE('PAAC II Cuatrimestre'!AI45:AI48)</f>
        <v>0</v>
      </c>
      <c r="O21" s="65">
        <f>AVERAGE('PAAC II Cuatrimestre'!Y45:Y48)</f>
        <v>3.125E-2</v>
      </c>
      <c r="P21" s="59">
        <f>AVERAGE('PAAC II Cuatrimestre'!AB45:AB48)</f>
        <v>0.1875</v>
      </c>
      <c r="Q21" s="59" t="e">
        <f>AVERAGE('PAAC II Cuatrimestre'!AE45:AE48)</f>
        <v>#DIV/0!</v>
      </c>
      <c r="R21" s="66" t="e">
        <f>AVERAGE('PAAC II Cuatrimestre'!AH45:AH48)</f>
        <v>#DIV/0!</v>
      </c>
    </row>
    <row r="22" spans="1:18" ht="30.75" thickBot="1" x14ac:dyDescent="0.3">
      <c r="A22" s="432"/>
      <c r="B22" s="111" t="s">
        <v>221</v>
      </c>
      <c r="C22" s="433"/>
      <c r="D22" s="427"/>
      <c r="E22" s="427"/>
      <c r="F22" s="429"/>
      <c r="G22" s="433"/>
      <c r="H22" s="427"/>
      <c r="I22" s="427"/>
      <c r="J22" s="429"/>
      <c r="K22" s="74">
        <f>AVERAGE('PAAC II Cuatrimestre'!Z49:Z51)</f>
        <v>0.76666666666666661</v>
      </c>
      <c r="L22" s="75">
        <f>AVERAGE('PAAC II Cuatrimestre'!AC49:AC51)</f>
        <v>0.8222222222222223</v>
      </c>
      <c r="M22" s="75">
        <f>AVERAGE('PAAC II Cuatrimestre'!AF49:AF51)</f>
        <v>0</v>
      </c>
      <c r="N22" s="76">
        <f>AVERAGE('PAAC II Cuatrimestre'!AI49:AI51)</f>
        <v>0</v>
      </c>
      <c r="O22" s="74">
        <f>AVERAGE('PAAC II Cuatrimestre'!Y49:Y51)</f>
        <v>0.14166666666666669</v>
      </c>
      <c r="P22" s="75">
        <f>AVERAGE('PAAC II Cuatrimestre'!AB49:AB51)</f>
        <v>0.3666666666666667</v>
      </c>
      <c r="Q22" s="75" t="e">
        <f>AVERAGE('PAAC II Cuatrimestre'!AE49:AE51)</f>
        <v>#DIV/0!</v>
      </c>
      <c r="R22" s="76" t="e">
        <f>AVERAGE('PAAC II Cuatrimestre'!AH49:AH51)</f>
        <v>#DIV/0!</v>
      </c>
    </row>
    <row r="23" spans="1:18" ht="15.75" thickBot="1" x14ac:dyDescent="0.3">
      <c r="A23" s="105" t="s">
        <v>229</v>
      </c>
      <c r="B23" s="106" t="s">
        <v>115</v>
      </c>
      <c r="C23" s="79">
        <f>AVERAGE('PAAC II Cuatrimestre'!Z52:Z60)</f>
        <v>0.52915000000000001</v>
      </c>
      <c r="D23" s="80">
        <f>AVERAGE('PAAC II Cuatrimestre'!AC52:AC60)</f>
        <v>0.77777777777777779</v>
      </c>
      <c r="E23" s="80">
        <f>AVERAGE('PAAC II Cuatrimestre'!AF52:AF60)</f>
        <v>0</v>
      </c>
      <c r="F23" s="81">
        <f>AVERAGE('PAAC II Cuatrimestre'!AI52:AI60)</f>
        <v>0</v>
      </c>
      <c r="G23" s="79">
        <f>AVERAGE('PAAC II Cuatrimestre'!Y52:Y60)</f>
        <v>0.1322875</v>
      </c>
      <c r="H23" s="80">
        <f>AVERAGE('PAAC II Cuatrimestre'!AB52:AB60)</f>
        <v>0.3888888888888889</v>
      </c>
      <c r="I23" s="80" t="e">
        <f>AVERAGE('PAAC II Cuatrimestre'!AE52:AE60)</f>
        <v>#DIV/0!</v>
      </c>
      <c r="J23" s="81" t="e">
        <f>AVERAGE('PAAC II Cuatrimestre'!AH52:AH60)</f>
        <v>#DIV/0!</v>
      </c>
      <c r="K23" s="79">
        <f>C23</f>
        <v>0.52915000000000001</v>
      </c>
      <c r="L23" s="80">
        <f>AVERAGE('PAAC II Cuatrimestre'!AC52:AC60)</f>
        <v>0.77777777777777779</v>
      </c>
      <c r="M23" s="80">
        <f t="shared" ref="M23:R23" si="2">E23</f>
        <v>0</v>
      </c>
      <c r="N23" s="81">
        <f t="shared" si="2"/>
        <v>0</v>
      </c>
      <c r="O23" s="79">
        <f t="shared" si="2"/>
        <v>0.1322875</v>
      </c>
      <c r="P23" s="81">
        <f>AVERAGE('PAAC II Cuatrimestre'!AB52:AB60)</f>
        <v>0.3888888888888889</v>
      </c>
      <c r="Q23" s="140" t="e">
        <f t="shared" si="2"/>
        <v>#DIV/0!</v>
      </c>
      <c r="R23" s="81" t="e">
        <f t="shared" si="2"/>
        <v>#DIV/0!</v>
      </c>
    </row>
    <row r="27" spans="1:18" x14ac:dyDescent="0.25">
      <c r="A27" s="139"/>
    </row>
    <row r="28" spans="1:18" x14ac:dyDescent="0.25">
      <c r="A28" s="139"/>
    </row>
    <row r="29" spans="1:18" x14ac:dyDescent="0.25">
      <c r="A29" s="139"/>
    </row>
  </sheetData>
  <sheetProtection algorithmName="SHA-512" hashValue="y5eHiRK4tbhWC6WVKh8rH+lFzmsHOgIlhAzEmzLhNo7E5Q/ZXJRPCSnH7OKapV+ttN3ViQQcNIUy/POZgjDX1g==" saltValue="NafgAcWeCBSMKAo2uKaYZA==" spinCount="100000" sheet="1" objects="1" scenarios="1"/>
  <mergeCells count="42">
    <mergeCell ref="C1:J1"/>
    <mergeCell ref="K1:R1"/>
    <mergeCell ref="C2:F2"/>
    <mergeCell ref="G2:J2"/>
    <mergeCell ref="K2:N2"/>
    <mergeCell ref="O2:R2"/>
    <mergeCell ref="H4:H8"/>
    <mergeCell ref="I4:I8"/>
    <mergeCell ref="J4:J8"/>
    <mergeCell ref="A10:A12"/>
    <mergeCell ref="C10:C12"/>
    <mergeCell ref="D10:D12"/>
    <mergeCell ref="E10:E12"/>
    <mergeCell ref="F10:F12"/>
    <mergeCell ref="G10:G12"/>
    <mergeCell ref="H10:H12"/>
    <mergeCell ref="A4:A8"/>
    <mergeCell ref="C4:C8"/>
    <mergeCell ref="D4:D8"/>
    <mergeCell ref="E4:E8"/>
    <mergeCell ref="F4:F8"/>
    <mergeCell ref="G4:G8"/>
    <mergeCell ref="I10:I12"/>
    <mergeCell ref="J10:J12"/>
    <mergeCell ref="A13:A17"/>
    <mergeCell ref="C13:C17"/>
    <mergeCell ref="D13:D17"/>
    <mergeCell ref="E13:E17"/>
    <mergeCell ref="F13:F17"/>
    <mergeCell ref="G13:G17"/>
    <mergeCell ref="H13:H17"/>
    <mergeCell ref="I13:I17"/>
    <mergeCell ref="J13:J17"/>
    <mergeCell ref="G18:G22"/>
    <mergeCell ref="H18:H22"/>
    <mergeCell ref="I18:I22"/>
    <mergeCell ref="J18:J22"/>
    <mergeCell ref="A18:A22"/>
    <mergeCell ref="C18:C22"/>
    <mergeCell ref="D18:D22"/>
    <mergeCell ref="E18:E22"/>
    <mergeCell ref="F18:F22"/>
  </mergeCells>
  <conditionalFormatting sqref="C4:J4 C9:J10 C13:J13 C18:J18 C23:J23">
    <cfRule type="cellIs" dxfId="45" priority="7" operator="greaterThan">
      <formula>1</formula>
    </cfRule>
    <cfRule type="cellIs" dxfId="44" priority="8" operator="between">
      <formula>0%</formula>
      <formula>24%</formula>
    </cfRule>
    <cfRule type="cellIs" dxfId="43" priority="9" operator="between">
      <formula>25%</formula>
      <formula>49%</formula>
    </cfRule>
    <cfRule type="cellIs" dxfId="42" priority="10" operator="between">
      <formula>50%</formula>
      <formula>74%</formula>
    </cfRule>
    <cfRule type="cellIs" dxfId="41" priority="11" operator="between">
      <formula>75%</formula>
      <formula>90%</formula>
    </cfRule>
    <cfRule type="cellIs" dxfId="40" priority="12" operator="between">
      <formula>91%</formula>
      <formula>100%</formula>
    </cfRule>
  </conditionalFormatting>
  <conditionalFormatting sqref="K4:R23">
    <cfRule type="cellIs" dxfId="39" priority="1" operator="greaterThan">
      <formula>1</formula>
    </cfRule>
    <cfRule type="cellIs" dxfId="38" priority="2" operator="between">
      <formula>0%</formula>
      <formula>24%</formula>
    </cfRule>
    <cfRule type="cellIs" dxfId="37" priority="3" operator="between">
      <formula>25%</formula>
      <formula>49%</formula>
    </cfRule>
    <cfRule type="cellIs" dxfId="36" priority="4" operator="between">
      <formula>50%</formula>
      <formula>74%</formula>
    </cfRule>
    <cfRule type="cellIs" dxfId="35" priority="5" operator="between">
      <formula>75%</formula>
      <formula>90%</formula>
    </cfRule>
    <cfRule type="cellIs" dxfId="34" priority="6" operator="between">
      <formula>91%</formula>
      <formula>100%</formula>
    </cfRule>
  </conditionalFormatting>
  <printOptions horizontalCentered="1" verticalCentered="1"/>
  <pageMargins left="0.70866141732283472" right="0.70866141732283472" top="0.74803149606299213" bottom="0.74803149606299213" header="0.31496062992125984" footer="0.31496062992125984"/>
  <pageSetup scale="45" orientation="portrait" r:id="rId1"/>
  <headerFooter>
    <oddHeader>&amp;LPágina &amp;P de &amp;N&amp;CInforme de Monitoreo Plan Anticorrupción y de Atención al Ciudadano 2024&amp;RCorte 2° trimestre de 2024
Oficina Asesora de Planeación</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13E49-3AC8-48DE-B52B-0A8D1C9374E2}">
  <dimension ref="A1:BD60"/>
  <sheetViews>
    <sheetView tabSelected="1" zoomScale="60" zoomScaleNormal="60" zoomScaleSheetLayoutView="70" workbookViewId="0">
      <pane xSplit="4" ySplit="3" topLeftCell="E4" activePane="bottomRight" state="frozen"/>
      <selection pane="topRight" activeCell="E1" sqref="E1"/>
      <selection pane="bottomLeft" activeCell="A4" sqref="A4"/>
      <selection pane="bottomRight" activeCell="AY11" sqref="AY11"/>
    </sheetView>
  </sheetViews>
  <sheetFormatPr baseColWidth="10" defaultColWidth="11.42578125" defaultRowHeight="15" x14ac:dyDescent="0.25"/>
  <cols>
    <col min="1" max="1" width="11.42578125" customWidth="1"/>
    <col min="2" max="2" width="28.140625" customWidth="1"/>
    <col min="3" max="3" width="52.140625" customWidth="1"/>
    <col min="4" max="4" width="42.5703125" customWidth="1"/>
    <col min="5" max="5" width="21" customWidth="1"/>
    <col min="6" max="15" width="6.7109375" hidden="1" customWidth="1"/>
    <col min="16" max="16" width="7.28515625" hidden="1" customWidth="1"/>
    <col min="17" max="18" width="7.42578125" hidden="1" customWidth="1"/>
    <col min="19" max="19" width="9.140625" hidden="1" customWidth="1"/>
    <col min="20" max="20" width="6.5703125" customWidth="1"/>
    <col min="21" max="21" width="8.85546875" customWidth="1"/>
    <col min="22" max="22" width="6.42578125" hidden="1" customWidth="1"/>
    <col min="23" max="23" width="9.7109375" hidden="1" customWidth="1"/>
    <col min="24" max="24" width="65.85546875" customWidth="1"/>
    <col min="25" max="25" width="11.42578125" customWidth="1"/>
    <col min="26" max="26" width="11.42578125" hidden="1" customWidth="1"/>
    <col min="27" max="27" width="41.140625" hidden="1" customWidth="1"/>
    <col min="28" max="28" width="11.42578125" customWidth="1"/>
    <col min="29" max="29" width="11.42578125" hidden="1" customWidth="1"/>
    <col min="30" max="30" width="97.85546875" hidden="1" customWidth="1"/>
    <col min="31" max="32" width="11.42578125" customWidth="1"/>
    <col min="33" max="33" width="70.7109375" customWidth="1"/>
    <col min="34" max="36" width="11.42578125" hidden="1" customWidth="1"/>
    <col min="37" max="40" width="5.140625" hidden="1" customWidth="1"/>
    <col min="41" max="41" width="33.42578125" hidden="1" customWidth="1"/>
    <col min="42" max="45" width="5.140625" hidden="1" customWidth="1"/>
    <col min="46" max="46" width="33.42578125" hidden="1" customWidth="1"/>
    <col min="47" max="49" width="5.140625" hidden="1" customWidth="1"/>
    <col min="50" max="50" width="5.140625" customWidth="1"/>
    <col min="51" max="51" width="33.42578125" customWidth="1"/>
    <col min="52" max="55" width="5.140625" hidden="1" customWidth="1"/>
    <col min="56" max="56" width="33.42578125" hidden="1" customWidth="1"/>
  </cols>
  <sheetData>
    <row r="1" spans="1:56" ht="52.5" customHeight="1" thickBot="1" x14ac:dyDescent="0.3">
      <c r="A1" s="96"/>
      <c r="B1" s="470"/>
      <c r="C1" s="470"/>
      <c r="D1" s="471"/>
      <c r="E1" s="467" t="s">
        <v>62</v>
      </c>
      <c r="F1" s="468"/>
      <c r="G1" s="468"/>
      <c r="H1" s="468"/>
      <c r="I1" s="468"/>
      <c r="J1" s="468"/>
      <c r="K1" s="468"/>
      <c r="L1" s="468"/>
      <c r="M1" s="468"/>
      <c r="N1" s="468"/>
      <c r="O1" s="469"/>
      <c r="P1" s="484" t="s">
        <v>63</v>
      </c>
      <c r="Q1" s="485"/>
      <c r="R1" s="485"/>
      <c r="S1" s="485"/>
      <c r="T1" s="485"/>
      <c r="U1" s="485"/>
      <c r="V1" s="485"/>
      <c r="W1" s="486"/>
      <c r="X1" s="489" t="s">
        <v>64</v>
      </c>
      <c r="Y1" s="442" t="s">
        <v>296</v>
      </c>
      <c r="Z1" s="443"/>
      <c r="AA1" s="443"/>
      <c r="AB1" s="443"/>
      <c r="AC1" s="443"/>
      <c r="AD1" s="443"/>
      <c r="AE1" s="443"/>
      <c r="AF1" s="443"/>
      <c r="AG1" s="443"/>
      <c r="AH1" s="443"/>
      <c r="AI1" s="443"/>
      <c r="AJ1" s="444"/>
      <c r="AK1" s="441" t="s">
        <v>295</v>
      </c>
      <c r="AL1" s="440"/>
      <c r="AM1" s="440"/>
      <c r="AN1" s="440"/>
      <c r="AO1" s="440"/>
      <c r="AP1" s="440"/>
      <c r="AQ1" s="440"/>
      <c r="AR1" s="440"/>
      <c r="AS1" s="440"/>
      <c r="AT1" s="440"/>
      <c r="AU1" s="440"/>
      <c r="AV1" s="440"/>
      <c r="AW1" s="440"/>
      <c r="AX1" s="440"/>
      <c r="AY1" s="440"/>
      <c r="AZ1" s="440"/>
      <c r="BA1" s="440"/>
      <c r="BB1" s="440"/>
      <c r="BC1" s="440"/>
      <c r="BD1" s="440"/>
    </row>
    <row r="2" spans="1:56" ht="27.75" customHeight="1" thickBot="1" x14ac:dyDescent="0.3">
      <c r="A2" s="150"/>
      <c r="B2" s="474" t="s">
        <v>65</v>
      </c>
      <c r="C2" s="476" t="s">
        <v>66</v>
      </c>
      <c r="D2" s="463" t="s">
        <v>67</v>
      </c>
      <c r="E2" s="487" t="s">
        <v>68</v>
      </c>
      <c r="F2" s="465" t="s">
        <v>69</v>
      </c>
      <c r="G2" s="465"/>
      <c r="H2" s="465"/>
      <c r="I2" s="465"/>
      <c r="J2" s="465"/>
      <c r="K2" s="465"/>
      <c r="L2" s="465"/>
      <c r="M2" s="465"/>
      <c r="N2" s="465"/>
      <c r="O2" s="466"/>
      <c r="P2" s="492" t="s">
        <v>70</v>
      </c>
      <c r="Q2" s="482"/>
      <c r="R2" s="482" t="s">
        <v>71</v>
      </c>
      <c r="S2" s="482"/>
      <c r="T2" s="482" t="s">
        <v>72</v>
      </c>
      <c r="U2" s="482"/>
      <c r="V2" s="482" t="s">
        <v>73</v>
      </c>
      <c r="W2" s="483"/>
      <c r="X2" s="490"/>
      <c r="Y2" s="445" t="s">
        <v>283</v>
      </c>
      <c r="Z2" s="446"/>
      <c r="AA2" s="446"/>
      <c r="AB2" s="446" t="s">
        <v>284</v>
      </c>
      <c r="AC2" s="446"/>
      <c r="AD2" s="446"/>
      <c r="AE2" s="446" t="s">
        <v>285</v>
      </c>
      <c r="AF2" s="446"/>
      <c r="AG2" s="446"/>
      <c r="AH2" s="446" t="s">
        <v>286</v>
      </c>
      <c r="AI2" s="446"/>
      <c r="AJ2" s="447"/>
      <c r="AK2" s="441" t="s">
        <v>299</v>
      </c>
      <c r="AL2" s="440"/>
      <c r="AM2" s="440"/>
      <c r="AN2" s="440"/>
      <c r="AO2" s="440"/>
      <c r="AP2" s="440" t="s">
        <v>300</v>
      </c>
      <c r="AQ2" s="440"/>
      <c r="AR2" s="440"/>
      <c r="AS2" s="440"/>
      <c r="AT2" s="440"/>
      <c r="AU2" s="440" t="s">
        <v>301</v>
      </c>
      <c r="AV2" s="440"/>
      <c r="AW2" s="440"/>
      <c r="AX2" s="440"/>
      <c r="AY2" s="440"/>
      <c r="AZ2" s="440" t="s">
        <v>302</v>
      </c>
      <c r="BA2" s="440"/>
      <c r="BB2" s="440"/>
      <c r="BC2" s="440"/>
      <c r="BD2" s="440"/>
    </row>
    <row r="3" spans="1:56" ht="112.5" customHeight="1" thickBot="1" x14ac:dyDescent="0.3">
      <c r="A3" s="96"/>
      <c r="B3" s="475"/>
      <c r="C3" s="477"/>
      <c r="D3" s="464"/>
      <c r="E3" s="488"/>
      <c r="F3" s="151" t="s">
        <v>74</v>
      </c>
      <c r="G3" s="151" t="s">
        <v>75</v>
      </c>
      <c r="H3" s="151" t="s">
        <v>76</v>
      </c>
      <c r="I3" s="151" t="s">
        <v>77</v>
      </c>
      <c r="J3" s="151" t="s">
        <v>78</v>
      </c>
      <c r="K3" s="151" t="s">
        <v>79</v>
      </c>
      <c r="L3" s="151" t="s">
        <v>80</v>
      </c>
      <c r="M3" s="151" t="s">
        <v>81</v>
      </c>
      <c r="N3" s="151" t="s">
        <v>82</v>
      </c>
      <c r="O3" s="152" t="s">
        <v>83</v>
      </c>
      <c r="P3" s="153" t="s">
        <v>13</v>
      </c>
      <c r="Q3" s="115" t="s">
        <v>14</v>
      </c>
      <c r="R3" s="154" t="s">
        <v>13</v>
      </c>
      <c r="S3" s="115" t="s">
        <v>14</v>
      </c>
      <c r="T3" s="154" t="s">
        <v>13</v>
      </c>
      <c r="U3" s="115" t="s">
        <v>14</v>
      </c>
      <c r="V3" s="154" t="s">
        <v>13</v>
      </c>
      <c r="W3" s="116" t="s">
        <v>14</v>
      </c>
      <c r="X3" s="491"/>
      <c r="Y3" s="155" t="s">
        <v>287</v>
      </c>
      <c r="Z3" s="156" t="s">
        <v>288</v>
      </c>
      <c r="AA3" s="157" t="s">
        <v>289</v>
      </c>
      <c r="AB3" s="156" t="s">
        <v>287</v>
      </c>
      <c r="AC3" s="156" t="s">
        <v>288</v>
      </c>
      <c r="AD3" s="157" t="s">
        <v>290</v>
      </c>
      <c r="AE3" s="156" t="s">
        <v>287</v>
      </c>
      <c r="AF3" s="156" t="s">
        <v>288</v>
      </c>
      <c r="AG3" s="157" t="s">
        <v>290</v>
      </c>
      <c r="AH3" s="156" t="s">
        <v>287</v>
      </c>
      <c r="AI3" s="156" t="s">
        <v>288</v>
      </c>
      <c r="AJ3" s="158" t="s">
        <v>289</v>
      </c>
      <c r="AK3" s="159" t="s">
        <v>297</v>
      </c>
      <c r="AL3" s="160" t="s">
        <v>291</v>
      </c>
      <c r="AM3" s="160" t="s">
        <v>292</v>
      </c>
      <c r="AN3" s="160" t="s">
        <v>293</v>
      </c>
      <c r="AO3" s="161" t="s">
        <v>294</v>
      </c>
      <c r="AP3" s="160" t="s">
        <v>297</v>
      </c>
      <c r="AQ3" s="162" t="s">
        <v>412</v>
      </c>
      <c r="AR3" s="160" t="s">
        <v>292</v>
      </c>
      <c r="AS3" s="160" t="s">
        <v>293</v>
      </c>
      <c r="AT3" s="161" t="s">
        <v>294</v>
      </c>
      <c r="AU3" s="160" t="s">
        <v>297</v>
      </c>
      <c r="AV3" s="160" t="s">
        <v>291</v>
      </c>
      <c r="AW3" s="160" t="s">
        <v>292</v>
      </c>
      <c r="AX3" s="160" t="s">
        <v>293</v>
      </c>
      <c r="AY3" s="161" t="s">
        <v>294</v>
      </c>
      <c r="AZ3" s="160" t="s">
        <v>297</v>
      </c>
      <c r="BA3" s="160" t="s">
        <v>291</v>
      </c>
      <c r="BB3" s="160" t="s">
        <v>292</v>
      </c>
      <c r="BC3" s="160" t="s">
        <v>293</v>
      </c>
      <c r="BD3" s="161" t="s">
        <v>294</v>
      </c>
    </row>
    <row r="4" spans="1:56" ht="309" customHeight="1" x14ac:dyDescent="0.25">
      <c r="A4" s="451" t="s">
        <v>84</v>
      </c>
      <c r="B4" s="448" t="s">
        <v>85</v>
      </c>
      <c r="C4" s="163" t="s">
        <v>86</v>
      </c>
      <c r="D4" s="164" t="s">
        <v>87</v>
      </c>
      <c r="E4" s="165" t="s">
        <v>79</v>
      </c>
      <c r="F4" s="166" t="s">
        <v>39</v>
      </c>
      <c r="G4" s="166"/>
      <c r="H4" s="166" t="s">
        <v>39</v>
      </c>
      <c r="I4" s="166" t="s">
        <v>39</v>
      </c>
      <c r="J4" s="166" t="s">
        <v>39</v>
      </c>
      <c r="K4" s="166" t="s">
        <v>39</v>
      </c>
      <c r="L4" s="166"/>
      <c r="M4" s="166" t="s">
        <v>39</v>
      </c>
      <c r="N4" s="166" t="s">
        <v>39</v>
      </c>
      <c r="O4" s="167" t="s">
        <v>39</v>
      </c>
      <c r="P4" s="168">
        <v>0.25</v>
      </c>
      <c r="Q4" s="82">
        <f t="shared" ref="Q4:Q5" si="0">P4/V4</f>
        <v>0.25</v>
      </c>
      <c r="R4" s="169">
        <v>0.5</v>
      </c>
      <c r="S4" s="82">
        <f t="shared" ref="S4:S5" si="1">R4/V4</f>
        <v>0.5</v>
      </c>
      <c r="T4" s="169">
        <v>0.75</v>
      </c>
      <c r="U4" s="82">
        <f t="shared" ref="U4:U5" si="2">T4/V4</f>
        <v>0.75</v>
      </c>
      <c r="V4" s="169">
        <v>1</v>
      </c>
      <c r="W4" s="82">
        <f t="shared" ref="W4:W5" si="3">V4/V4</f>
        <v>1</v>
      </c>
      <c r="X4" s="170" t="s">
        <v>88</v>
      </c>
      <c r="Y4" s="71">
        <v>0.25</v>
      </c>
      <c r="Z4" s="72">
        <f>Y4/Q4</f>
        <v>1</v>
      </c>
      <c r="AA4" s="171" t="s">
        <v>370</v>
      </c>
      <c r="AB4" s="72">
        <v>0.5</v>
      </c>
      <c r="AC4" s="72">
        <f>AB4/S4</f>
        <v>1</v>
      </c>
      <c r="AD4" s="171" t="s">
        <v>490</v>
      </c>
      <c r="AE4" s="127"/>
      <c r="AF4" s="72">
        <f>AE4/U4</f>
        <v>0</v>
      </c>
      <c r="AG4" s="89" t="s">
        <v>574</v>
      </c>
      <c r="AH4" s="72"/>
      <c r="AI4" s="72">
        <f>AH4/W4</f>
        <v>0</v>
      </c>
      <c r="AJ4" s="172"/>
      <c r="AK4" s="173" t="str">
        <f>IF((COUNTIF($F4:$O4,"X"))&gt;=8,"X","")</f>
        <v>X</v>
      </c>
      <c r="AL4" s="174" t="s">
        <v>298</v>
      </c>
      <c r="AM4" s="174"/>
      <c r="AN4" s="174" t="str">
        <f>IF((COUNTIF(AK4:AM4,"X"))&gt;=1,"Si","No")</f>
        <v>Si</v>
      </c>
      <c r="AO4" s="175" t="s">
        <v>387</v>
      </c>
      <c r="AP4" s="176" t="str">
        <f>AK4</f>
        <v>X</v>
      </c>
      <c r="AQ4" s="176" t="str">
        <f>IF(Z4&lt;100%,"X","")</f>
        <v/>
      </c>
      <c r="AR4" s="176"/>
      <c r="AS4" s="174" t="str">
        <f>IF((COUNTIF(AP4:AR4,"X"))&gt;=1,"Si","No")</f>
        <v>Si</v>
      </c>
      <c r="AT4" s="176"/>
      <c r="AU4" s="176" t="str">
        <f>AP4</f>
        <v>X</v>
      </c>
      <c r="AV4" s="176" t="str">
        <f>IF(AC4&lt;100%,"X","")</f>
        <v/>
      </c>
      <c r="AW4" s="176"/>
      <c r="AX4" s="174" t="str">
        <f>IF((COUNTIF(AU4:AW4,"X"))&gt;=1,"Si","No")</f>
        <v>Si</v>
      </c>
      <c r="AY4" s="176"/>
      <c r="AZ4" s="176" t="str">
        <f>AU4</f>
        <v>X</v>
      </c>
      <c r="BA4" s="176" t="str">
        <f>IF(AF4&lt;100%,"X","")</f>
        <v>X</v>
      </c>
      <c r="BB4" s="176"/>
      <c r="BC4" s="174" t="str">
        <f>IF((COUNTIF(AZ4:BB4,"X"))&gt;=1,"Si","No")</f>
        <v>Si</v>
      </c>
      <c r="BD4" s="177"/>
    </row>
    <row r="5" spans="1:56" ht="409.6" thickBot="1" x14ac:dyDescent="0.3">
      <c r="A5" s="452"/>
      <c r="B5" s="457"/>
      <c r="C5" s="178" t="s">
        <v>89</v>
      </c>
      <c r="D5" s="179" t="s">
        <v>90</v>
      </c>
      <c r="E5" s="180" t="s">
        <v>79</v>
      </c>
      <c r="F5" s="181" t="s">
        <v>39</v>
      </c>
      <c r="G5" s="181"/>
      <c r="H5" s="181" t="s">
        <v>39</v>
      </c>
      <c r="I5" s="181" t="s">
        <v>39</v>
      </c>
      <c r="J5" s="181" t="s">
        <v>39</v>
      </c>
      <c r="K5" s="181"/>
      <c r="L5" s="181" t="s">
        <v>39</v>
      </c>
      <c r="M5" s="181" t="s">
        <v>39</v>
      </c>
      <c r="N5" s="181" t="s">
        <v>39</v>
      </c>
      <c r="O5" s="182" t="s">
        <v>39</v>
      </c>
      <c r="P5" s="183">
        <v>0.25</v>
      </c>
      <c r="Q5" s="87">
        <f t="shared" si="0"/>
        <v>0.25</v>
      </c>
      <c r="R5" s="184">
        <v>0.5</v>
      </c>
      <c r="S5" s="87">
        <f t="shared" si="1"/>
        <v>0.5</v>
      </c>
      <c r="T5" s="184">
        <v>0.75</v>
      </c>
      <c r="U5" s="87">
        <f t="shared" si="2"/>
        <v>0.75</v>
      </c>
      <c r="V5" s="184">
        <v>1</v>
      </c>
      <c r="W5" s="87">
        <f t="shared" si="3"/>
        <v>1</v>
      </c>
      <c r="X5" s="185" t="s">
        <v>91</v>
      </c>
      <c r="Y5" s="74">
        <v>0.25</v>
      </c>
      <c r="Z5" s="75">
        <f t="shared" ref="Z5:Z60" si="4">Y5/Q5</f>
        <v>1</v>
      </c>
      <c r="AA5" s="186" t="s">
        <v>371</v>
      </c>
      <c r="AB5" s="75">
        <v>0.5</v>
      </c>
      <c r="AC5" s="75">
        <f t="shared" ref="AC5:AC60" si="5">AB5/S5</f>
        <v>1</v>
      </c>
      <c r="AD5" s="186" t="s">
        <v>489</v>
      </c>
      <c r="AE5" s="128"/>
      <c r="AF5" s="75">
        <f t="shared" ref="AF5:AF60" si="6">AE5/U5</f>
        <v>0</v>
      </c>
      <c r="AG5" s="88" t="s">
        <v>575</v>
      </c>
      <c r="AH5" s="75"/>
      <c r="AI5" s="75">
        <f t="shared" ref="AI5:AI60" si="7">AH5/W5</f>
        <v>0</v>
      </c>
      <c r="AJ5" s="187"/>
      <c r="AK5" s="188" t="str">
        <f t="shared" ref="AK5:AK60" si="8">IF((COUNTIF($F5:$O5,"X"))&gt;=8,"X","")</f>
        <v>X</v>
      </c>
      <c r="AL5" s="189" t="s">
        <v>298</v>
      </c>
      <c r="AM5" s="189"/>
      <c r="AN5" s="189" t="str">
        <f t="shared" ref="AN5:AN60" si="9">IF((COUNTIF(AK5:AM5,"X"))&gt;=1,"Si","No")</f>
        <v>Si</v>
      </c>
      <c r="AO5" s="190" t="s">
        <v>387</v>
      </c>
      <c r="AP5" s="191" t="str">
        <f t="shared" ref="AP5:AP60" si="10">AK5</f>
        <v>X</v>
      </c>
      <c r="AQ5" s="191" t="str">
        <f t="shared" ref="AQ5:AQ60" si="11">IF(Z5&lt;100%,"X","")</f>
        <v/>
      </c>
      <c r="AR5" s="191"/>
      <c r="AS5" s="189" t="str">
        <f t="shared" ref="AS5:AS60" si="12">IF((COUNTIF(AP5:AR5,"X"))&gt;=1,"Si","No")</f>
        <v>Si</v>
      </c>
      <c r="AT5" s="191"/>
      <c r="AU5" s="191" t="str">
        <f t="shared" ref="AU5:AU60" si="13">AP5</f>
        <v>X</v>
      </c>
      <c r="AV5" s="191" t="str">
        <f t="shared" ref="AV5:AV60" si="14">IF(AC5&lt;100%,"X","")</f>
        <v/>
      </c>
      <c r="AW5" s="191"/>
      <c r="AX5" s="189" t="str">
        <f t="shared" ref="AX5:AX60" si="15">IF((COUNTIF(AU5:AW5,"X"))&gt;=1,"Si","No")</f>
        <v>Si</v>
      </c>
      <c r="AY5" s="191"/>
      <c r="AZ5" s="191" t="str">
        <f t="shared" ref="AZ5:AZ60" si="16">AU5</f>
        <v>X</v>
      </c>
      <c r="BA5" s="191" t="str">
        <f t="shared" ref="BA5:BA60" si="17">IF(AF5&lt;100%,"X","")</f>
        <v>X</v>
      </c>
      <c r="BB5" s="191"/>
      <c r="BC5" s="189" t="str">
        <f t="shared" ref="BC5:BC60" si="18">IF((COUNTIF(AZ5:BB5,"X"))&gt;=1,"Si","No")</f>
        <v>Si</v>
      </c>
      <c r="BD5" s="192"/>
    </row>
    <row r="6" spans="1:56" ht="409.5" customHeight="1" thickBot="1" x14ac:dyDescent="0.3">
      <c r="A6" s="452"/>
      <c r="B6" s="193" t="s">
        <v>92</v>
      </c>
      <c r="C6" s="194" t="s">
        <v>93</v>
      </c>
      <c r="D6" s="195" t="s">
        <v>94</v>
      </c>
      <c r="E6" s="196" t="s">
        <v>79</v>
      </c>
      <c r="F6" s="197"/>
      <c r="G6" s="197"/>
      <c r="H6" s="197" t="s">
        <v>39</v>
      </c>
      <c r="I6" s="197" t="s">
        <v>39</v>
      </c>
      <c r="J6" s="197" t="s">
        <v>39</v>
      </c>
      <c r="K6" s="197"/>
      <c r="L6" s="197" t="s">
        <v>39</v>
      </c>
      <c r="M6" s="197" t="s">
        <v>39</v>
      </c>
      <c r="N6" s="197" t="s">
        <v>39</v>
      </c>
      <c r="O6" s="198" t="s">
        <v>39</v>
      </c>
      <c r="P6" s="199">
        <v>0.25</v>
      </c>
      <c r="Q6" s="94">
        <f t="shared" ref="Q6" si="19">P6/V6</f>
        <v>0.25</v>
      </c>
      <c r="R6" s="200">
        <v>0.5</v>
      </c>
      <c r="S6" s="94">
        <f t="shared" ref="S6" si="20">R6/V6</f>
        <v>0.5</v>
      </c>
      <c r="T6" s="200">
        <v>0.75</v>
      </c>
      <c r="U6" s="94">
        <f t="shared" ref="U6" si="21">T6/V6</f>
        <v>0.75</v>
      </c>
      <c r="V6" s="200">
        <v>1</v>
      </c>
      <c r="W6" s="94">
        <f t="shared" ref="W6" si="22">V6/V6</f>
        <v>1</v>
      </c>
      <c r="X6" s="201" t="s">
        <v>95</v>
      </c>
      <c r="Y6" s="79">
        <v>0.25</v>
      </c>
      <c r="Z6" s="80">
        <f t="shared" si="4"/>
        <v>1</v>
      </c>
      <c r="AA6" s="202" t="s">
        <v>372</v>
      </c>
      <c r="AB6" s="80">
        <v>0.5</v>
      </c>
      <c r="AC6" s="80">
        <f t="shared" si="5"/>
        <v>1</v>
      </c>
      <c r="AD6" s="202" t="s">
        <v>413</v>
      </c>
      <c r="AE6" s="129"/>
      <c r="AF6" s="80">
        <f t="shared" si="6"/>
        <v>0</v>
      </c>
      <c r="AG6" s="95" t="s">
        <v>563</v>
      </c>
      <c r="AH6" s="80"/>
      <c r="AI6" s="80">
        <f t="shared" si="7"/>
        <v>0</v>
      </c>
      <c r="AJ6" s="203"/>
      <c r="AK6" s="204" t="str">
        <f t="shared" si="8"/>
        <v/>
      </c>
      <c r="AL6" s="205" t="s">
        <v>298</v>
      </c>
      <c r="AM6" s="205"/>
      <c r="AN6" s="205" t="str">
        <f t="shared" si="9"/>
        <v>No</v>
      </c>
      <c r="AO6" s="206"/>
      <c r="AP6" s="207" t="str">
        <f t="shared" si="10"/>
        <v/>
      </c>
      <c r="AQ6" s="207" t="str">
        <f t="shared" si="11"/>
        <v/>
      </c>
      <c r="AR6" s="207"/>
      <c r="AS6" s="205" t="str">
        <f t="shared" si="12"/>
        <v>No</v>
      </c>
      <c r="AT6" s="207"/>
      <c r="AU6" s="207" t="str">
        <f t="shared" si="13"/>
        <v/>
      </c>
      <c r="AV6" s="207" t="str">
        <f t="shared" si="14"/>
        <v/>
      </c>
      <c r="AW6" s="207"/>
      <c r="AX6" s="205" t="str">
        <f t="shared" si="15"/>
        <v>No</v>
      </c>
      <c r="AY6" s="207"/>
      <c r="AZ6" s="207" t="str">
        <f t="shared" si="16"/>
        <v/>
      </c>
      <c r="BA6" s="207" t="str">
        <f t="shared" si="17"/>
        <v>X</v>
      </c>
      <c r="BB6" s="207"/>
      <c r="BC6" s="205" t="str">
        <f t="shared" si="18"/>
        <v>Si</v>
      </c>
      <c r="BD6" s="208"/>
    </row>
    <row r="7" spans="1:56" ht="300" x14ac:dyDescent="0.25">
      <c r="A7" s="452"/>
      <c r="B7" s="454" t="s">
        <v>96</v>
      </c>
      <c r="C7" s="209" t="s">
        <v>267</v>
      </c>
      <c r="D7" s="210" t="s">
        <v>97</v>
      </c>
      <c r="E7" s="211" t="s">
        <v>79</v>
      </c>
      <c r="F7" s="212"/>
      <c r="G7" s="212" t="s">
        <v>98</v>
      </c>
      <c r="H7" s="212"/>
      <c r="I7" s="212"/>
      <c r="J7" s="212"/>
      <c r="K7" s="212"/>
      <c r="L7" s="212"/>
      <c r="M7" s="212"/>
      <c r="N7" s="212"/>
      <c r="O7" s="213"/>
      <c r="P7" s="214">
        <v>0.5</v>
      </c>
      <c r="Q7" s="84">
        <f t="shared" ref="Q7:Q8" si="23">P7/V7</f>
        <v>0.5</v>
      </c>
      <c r="R7" s="215">
        <v>0.5</v>
      </c>
      <c r="S7" s="84">
        <f t="shared" ref="S7:S8" si="24">R7/V7</f>
        <v>0.5</v>
      </c>
      <c r="T7" s="215">
        <v>0.5</v>
      </c>
      <c r="U7" s="84">
        <f t="shared" ref="U7:U8" si="25">T7/V7</f>
        <v>0.5</v>
      </c>
      <c r="V7" s="215">
        <v>1</v>
      </c>
      <c r="W7" s="84">
        <f t="shared" ref="W7:W8" si="26">V7/V7</f>
        <v>1</v>
      </c>
      <c r="X7" s="216" t="s">
        <v>99</v>
      </c>
      <c r="Y7" s="77">
        <v>0.5</v>
      </c>
      <c r="Z7" s="70">
        <f t="shared" si="4"/>
        <v>1</v>
      </c>
      <c r="AA7" s="217" t="s">
        <v>329</v>
      </c>
      <c r="AB7" s="70">
        <v>0.5</v>
      </c>
      <c r="AC7" s="70">
        <f t="shared" si="5"/>
        <v>1</v>
      </c>
      <c r="AD7" s="217" t="s">
        <v>414</v>
      </c>
      <c r="AE7" s="130"/>
      <c r="AF7" s="70">
        <f t="shared" si="6"/>
        <v>0</v>
      </c>
      <c r="AG7" s="91" t="s">
        <v>534</v>
      </c>
      <c r="AH7" s="70"/>
      <c r="AI7" s="70">
        <f t="shared" si="7"/>
        <v>0</v>
      </c>
      <c r="AJ7" s="218"/>
      <c r="AK7" s="219" t="str">
        <f t="shared" si="8"/>
        <v/>
      </c>
      <c r="AL7" s="220" t="s">
        <v>298</v>
      </c>
      <c r="AM7" s="220"/>
      <c r="AN7" s="220" t="str">
        <f t="shared" si="9"/>
        <v>No</v>
      </c>
      <c r="AO7" s="221" t="s">
        <v>387</v>
      </c>
      <c r="AP7" s="222" t="str">
        <f t="shared" si="10"/>
        <v/>
      </c>
      <c r="AQ7" s="222" t="str">
        <f t="shared" si="11"/>
        <v/>
      </c>
      <c r="AR7" s="222"/>
      <c r="AS7" s="220" t="str">
        <f t="shared" si="12"/>
        <v>No</v>
      </c>
      <c r="AT7" s="222"/>
      <c r="AU7" s="222" t="str">
        <f t="shared" si="13"/>
        <v/>
      </c>
      <c r="AV7" s="222" t="str">
        <f t="shared" si="14"/>
        <v/>
      </c>
      <c r="AW7" s="222"/>
      <c r="AX7" s="220" t="str">
        <f t="shared" si="15"/>
        <v>No</v>
      </c>
      <c r="AY7" s="222"/>
      <c r="AZ7" s="222" t="str">
        <f t="shared" si="16"/>
        <v/>
      </c>
      <c r="BA7" s="222" t="str">
        <f t="shared" si="17"/>
        <v>X</v>
      </c>
      <c r="BB7" s="222"/>
      <c r="BC7" s="220" t="str">
        <f t="shared" si="18"/>
        <v>Si</v>
      </c>
      <c r="BD7" s="223"/>
    </row>
    <row r="8" spans="1:56" ht="285.75" thickBot="1" x14ac:dyDescent="0.3">
      <c r="A8" s="452"/>
      <c r="B8" s="457"/>
      <c r="C8" s="178" t="s">
        <v>100</v>
      </c>
      <c r="D8" s="179" t="s">
        <v>101</v>
      </c>
      <c r="E8" s="180" t="s">
        <v>79</v>
      </c>
      <c r="F8" s="181"/>
      <c r="G8" s="181" t="s">
        <v>98</v>
      </c>
      <c r="H8" s="181"/>
      <c r="I8" s="181"/>
      <c r="J8" s="181"/>
      <c r="K8" s="181"/>
      <c r="L8" s="181"/>
      <c r="M8" s="181"/>
      <c r="N8" s="181"/>
      <c r="O8" s="182"/>
      <c r="P8" s="183">
        <v>0.25</v>
      </c>
      <c r="Q8" s="87">
        <f t="shared" si="23"/>
        <v>0.25</v>
      </c>
      <c r="R8" s="184">
        <v>0.5</v>
      </c>
      <c r="S8" s="87">
        <f t="shared" si="24"/>
        <v>0.5</v>
      </c>
      <c r="T8" s="184">
        <v>0.75</v>
      </c>
      <c r="U8" s="87">
        <f t="shared" si="25"/>
        <v>0.75</v>
      </c>
      <c r="V8" s="184">
        <v>1</v>
      </c>
      <c r="W8" s="87">
        <f t="shared" si="26"/>
        <v>1</v>
      </c>
      <c r="X8" s="185" t="s">
        <v>102</v>
      </c>
      <c r="Y8" s="74">
        <v>0.25</v>
      </c>
      <c r="Z8" s="75">
        <f t="shared" si="4"/>
        <v>1</v>
      </c>
      <c r="AA8" s="186" t="s">
        <v>328</v>
      </c>
      <c r="AB8" s="75">
        <v>0.5</v>
      </c>
      <c r="AC8" s="75">
        <f t="shared" si="5"/>
        <v>1</v>
      </c>
      <c r="AD8" s="186" t="s">
        <v>485</v>
      </c>
      <c r="AE8" s="128"/>
      <c r="AF8" s="75">
        <f t="shared" si="6"/>
        <v>0</v>
      </c>
      <c r="AG8" s="88" t="s">
        <v>564</v>
      </c>
      <c r="AH8" s="75"/>
      <c r="AI8" s="75">
        <f t="shared" si="7"/>
        <v>0</v>
      </c>
      <c r="AJ8" s="187"/>
      <c r="AK8" s="188" t="str">
        <f t="shared" si="8"/>
        <v/>
      </c>
      <c r="AL8" s="189" t="s">
        <v>298</v>
      </c>
      <c r="AM8" s="189"/>
      <c r="AN8" s="189" t="str">
        <f t="shared" si="9"/>
        <v>No</v>
      </c>
      <c r="AO8" s="190" t="s">
        <v>387</v>
      </c>
      <c r="AP8" s="191" t="str">
        <f t="shared" si="10"/>
        <v/>
      </c>
      <c r="AQ8" s="191" t="str">
        <f t="shared" si="11"/>
        <v/>
      </c>
      <c r="AR8" s="191"/>
      <c r="AS8" s="189" t="str">
        <f t="shared" si="12"/>
        <v>No</v>
      </c>
      <c r="AT8" s="191"/>
      <c r="AU8" s="191" t="str">
        <f t="shared" si="13"/>
        <v/>
      </c>
      <c r="AV8" s="191" t="str">
        <f t="shared" si="14"/>
        <v/>
      </c>
      <c r="AW8" s="191"/>
      <c r="AX8" s="189" t="str">
        <f t="shared" si="15"/>
        <v>No</v>
      </c>
      <c r="AY8" s="191"/>
      <c r="AZ8" s="191" t="str">
        <f t="shared" si="16"/>
        <v/>
      </c>
      <c r="BA8" s="191" t="str">
        <f t="shared" si="17"/>
        <v>X</v>
      </c>
      <c r="BB8" s="191"/>
      <c r="BC8" s="189" t="str">
        <f t="shared" si="18"/>
        <v>Si</v>
      </c>
      <c r="BD8" s="192"/>
    </row>
    <row r="9" spans="1:56" ht="409.5" x14ac:dyDescent="0.25">
      <c r="A9" s="452"/>
      <c r="B9" s="448" t="s">
        <v>103</v>
      </c>
      <c r="C9" s="163" t="s">
        <v>104</v>
      </c>
      <c r="D9" s="164" t="s">
        <v>105</v>
      </c>
      <c r="E9" s="165" t="s">
        <v>79</v>
      </c>
      <c r="F9" s="166"/>
      <c r="G9" s="166"/>
      <c r="H9" s="166" t="s">
        <v>39</v>
      </c>
      <c r="I9" s="166" t="s">
        <v>39</v>
      </c>
      <c r="J9" s="166" t="s">
        <v>39</v>
      </c>
      <c r="K9" s="166"/>
      <c r="L9" s="166" t="s">
        <v>39</v>
      </c>
      <c r="M9" s="166" t="s">
        <v>39</v>
      </c>
      <c r="N9" s="166" t="s">
        <v>39</v>
      </c>
      <c r="O9" s="167" t="s">
        <v>39</v>
      </c>
      <c r="P9" s="224">
        <v>0.25</v>
      </c>
      <c r="Q9" s="82">
        <f t="shared" ref="Q9:Q10" si="27">P9/V9</f>
        <v>0.25</v>
      </c>
      <c r="R9" s="169">
        <v>0.5</v>
      </c>
      <c r="S9" s="82">
        <f t="shared" ref="S9:S10" si="28">R9/V9</f>
        <v>0.5</v>
      </c>
      <c r="T9" s="225">
        <v>0.75</v>
      </c>
      <c r="U9" s="82">
        <f t="shared" ref="U9:U10" si="29">T9/V9</f>
        <v>0.75</v>
      </c>
      <c r="V9" s="169">
        <v>1</v>
      </c>
      <c r="W9" s="82">
        <f t="shared" ref="W9:W10" si="30">V9/V9</f>
        <v>1</v>
      </c>
      <c r="X9" s="170" t="s">
        <v>95</v>
      </c>
      <c r="Y9" s="71">
        <v>0.25</v>
      </c>
      <c r="Z9" s="72">
        <f t="shared" si="4"/>
        <v>1</v>
      </c>
      <c r="AA9" s="171" t="s">
        <v>373</v>
      </c>
      <c r="AB9" s="72">
        <v>0.5</v>
      </c>
      <c r="AC9" s="72">
        <f t="shared" si="5"/>
        <v>1</v>
      </c>
      <c r="AD9" s="171" t="s">
        <v>491</v>
      </c>
      <c r="AE9" s="127"/>
      <c r="AF9" s="72">
        <f t="shared" si="6"/>
        <v>0</v>
      </c>
      <c r="AG9" s="89" t="s">
        <v>565</v>
      </c>
      <c r="AH9" s="72"/>
      <c r="AI9" s="72">
        <f t="shared" si="7"/>
        <v>0</v>
      </c>
      <c r="AJ9" s="172"/>
      <c r="AK9" s="173" t="str">
        <f t="shared" si="8"/>
        <v/>
      </c>
      <c r="AL9" s="174" t="s">
        <v>298</v>
      </c>
      <c r="AM9" s="174"/>
      <c r="AN9" s="174" t="str">
        <f t="shared" si="9"/>
        <v>No</v>
      </c>
      <c r="AO9" s="175"/>
      <c r="AP9" s="176" t="str">
        <f t="shared" si="10"/>
        <v/>
      </c>
      <c r="AQ9" s="176" t="str">
        <f t="shared" si="11"/>
        <v/>
      </c>
      <c r="AR9" s="176"/>
      <c r="AS9" s="174" t="str">
        <f t="shared" si="12"/>
        <v>No</v>
      </c>
      <c r="AT9" s="176"/>
      <c r="AU9" s="176" t="str">
        <f t="shared" si="13"/>
        <v/>
      </c>
      <c r="AV9" s="176" t="str">
        <f t="shared" si="14"/>
        <v/>
      </c>
      <c r="AW9" s="176"/>
      <c r="AX9" s="174" t="str">
        <f t="shared" si="15"/>
        <v>No</v>
      </c>
      <c r="AY9" s="176"/>
      <c r="AZ9" s="176" t="str">
        <f t="shared" si="16"/>
        <v/>
      </c>
      <c r="BA9" s="176" t="str">
        <f t="shared" si="17"/>
        <v>X</v>
      </c>
      <c r="BB9" s="176"/>
      <c r="BC9" s="174" t="str">
        <f t="shared" si="18"/>
        <v>Si</v>
      </c>
      <c r="BD9" s="177"/>
    </row>
    <row r="10" spans="1:56" ht="155.25" customHeight="1" thickBot="1" x14ac:dyDescent="0.3">
      <c r="A10" s="452"/>
      <c r="B10" s="450"/>
      <c r="C10" s="226" t="s">
        <v>106</v>
      </c>
      <c r="D10" s="227" t="s">
        <v>107</v>
      </c>
      <c r="E10" s="228" t="s">
        <v>79</v>
      </c>
      <c r="F10" s="229"/>
      <c r="G10" s="229" t="s">
        <v>39</v>
      </c>
      <c r="H10" s="229"/>
      <c r="I10" s="229"/>
      <c r="J10" s="229"/>
      <c r="K10" s="229"/>
      <c r="L10" s="229"/>
      <c r="M10" s="229"/>
      <c r="N10" s="229"/>
      <c r="O10" s="230"/>
      <c r="P10" s="231">
        <v>0.25</v>
      </c>
      <c r="Q10" s="86">
        <f t="shared" si="27"/>
        <v>0.25</v>
      </c>
      <c r="R10" s="232">
        <v>0.5</v>
      </c>
      <c r="S10" s="86">
        <f t="shared" si="28"/>
        <v>0.5</v>
      </c>
      <c r="T10" s="232">
        <v>0.75</v>
      </c>
      <c r="U10" s="86">
        <f t="shared" si="29"/>
        <v>0.75</v>
      </c>
      <c r="V10" s="232">
        <v>1</v>
      </c>
      <c r="W10" s="86">
        <f t="shared" si="30"/>
        <v>1</v>
      </c>
      <c r="X10" s="233" t="s">
        <v>108</v>
      </c>
      <c r="Y10" s="67">
        <v>0.25</v>
      </c>
      <c r="Z10" s="68">
        <f t="shared" si="4"/>
        <v>1</v>
      </c>
      <c r="AA10" s="234" t="s">
        <v>380</v>
      </c>
      <c r="AB10" s="68">
        <v>0.5</v>
      </c>
      <c r="AC10" s="68">
        <f t="shared" si="5"/>
        <v>1</v>
      </c>
      <c r="AD10" s="234" t="s">
        <v>486</v>
      </c>
      <c r="AE10" s="131"/>
      <c r="AF10" s="68">
        <f t="shared" si="6"/>
        <v>0</v>
      </c>
      <c r="AG10" s="90" t="s">
        <v>535</v>
      </c>
      <c r="AH10" s="68"/>
      <c r="AI10" s="68">
        <f t="shared" si="7"/>
        <v>0</v>
      </c>
      <c r="AJ10" s="235"/>
      <c r="AK10" s="236" t="str">
        <f t="shared" si="8"/>
        <v/>
      </c>
      <c r="AL10" s="237" t="s">
        <v>298</v>
      </c>
      <c r="AM10" s="237"/>
      <c r="AN10" s="237" t="str">
        <f t="shared" si="9"/>
        <v>No</v>
      </c>
      <c r="AO10" s="238" t="s">
        <v>387</v>
      </c>
      <c r="AP10" s="239" t="str">
        <f t="shared" si="10"/>
        <v/>
      </c>
      <c r="AQ10" s="239" t="str">
        <f t="shared" si="11"/>
        <v/>
      </c>
      <c r="AR10" s="239"/>
      <c r="AS10" s="237" t="str">
        <f t="shared" si="12"/>
        <v>No</v>
      </c>
      <c r="AT10" s="239"/>
      <c r="AU10" s="239" t="str">
        <f t="shared" si="13"/>
        <v/>
      </c>
      <c r="AV10" s="239" t="str">
        <f t="shared" si="14"/>
        <v/>
      </c>
      <c r="AW10" s="239"/>
      <c r="AX10" s="237" t="str">
        <f t="shared" si="15"/>
        <v>No</v>
      </c>
      <c r="AY10" s="239"/>
      <c r="AZ10" s="239" t="str">
        <f t="shared" si="16"/>
        <v/>
      </c>
      <c r="BA10" s="239" t="str">
        <f t="shared" si="17"/>
        <v>X</v>
      </c>
      <c r="BB10" s="239"/>
      <c r="BC10" s="237" t="str">
        <f t="shared" si="18"/>
        <v>Si</v>
      </c>
      <c r="BD10" s="240"/>
    </row>
    <row r="11" spans="1:56" ht="182.25" customHeight="1" x14ac:dyDescent="0.25">
      <c r="A11" s="452"/>
      <c r="B11" s="454" t="s">
        <v>109</v>
      </c>
      <c r="C11" s="209" t="s">
        <v>110</v>
      </c>
      <c r="D11" s="210" t="s">
        <v>111</v>
      </c>
      <c r="E11" s="211" t="s">
        <v>81</v>
      </c>
      <c r="F11" s="212"/>
      <c r="G11" s="212" t="s">
        <v>39</v>
      </c>
      <c r="H11" s="212"/>
      <c r="I11" s="212"/>
      <c r="J11" s="212"/>
      <c r="K11" s="212"/>
      <c r="L11" s="212"/>
      <c r="M11" s="212"/>
      <c r="N11" s="212"/>
      <c r="O11" s="213"/>
      <c r="P11" s="214">
        <v>0.25</v>
      </c>
      <c r="Q11" s="84">
        <f t="shared" ref="Q11" si="31">P11/V11</f>
        <v>0.25</v>
      </c>
      <c r="R11" s="215">
        <v>0.5</v>
      </c>
      <c r="S11" s="84">
        <f t="shared" ref="S11" si="32">R11/V11</f>
        <v>0.5</v>
      </c>
      <c r="T11" s="215">
        <v>0.75</v>
      </c>
      <c r="U11" s="84">
        <f t="shared" ref="U11" si="33">T11/V11</f>
        <v>0.75</v>
      </c>
      <c r="V11" s="215">
        <v>1</v>
      </c>
      <c r="W11" s="84">
        <f t="shared" ref="W11" si="34">V11/V11</f>
        <v>1</v>
      </c>
      <c r="X11" s="216"/>
      <c r="Y11" s="77">
        <v>0.25</v>
      </c>
      <c r="Z11" s="70">
        <f t="shared" si="4"/>
        <v>1</v>
      </c>
      <c r="AA11" s="217" t="s">
        <v>381</v>
      </c>
      <c r="AB11" s="70">
        <v>0.5</v>
      </c>
      <c r="AC11" s="70">
        <f t="shared" si="5"/>
        <v>1</v>
      </c>
      <c r="AD11" s="217" t="s">
        <v>487</v>
      </c>
      <c r="AE11" s="130"/>
      <c r="AF11" s="70">
        <f t="shared" si="6"/>
        <v>0</v>
      </c>
      <c r="AG11" s="91" t="s">
        <v>583</v>
      </c>
      <c r="AH11" s="70"/>
      <c r="AI11" s="70">
        <f t="shared" si="7"/>
        <v>0</v>
      </c>
      <c r="AJ11" s="218"/>
      <c r="AK11" s="219" t="str">
        <f t="shared" si="8"/>
        <v/>
      </c>
      <c r="AL11" s="220" t="s">
        <v>298</v>
      </c>
      <c r="AM11" s="220"/>
      <c r="AN11" s="220" t="str">
        <f t="shared" si="9"/>
        <v>No</v>
      </c>
      <c r="AO11" s="221" t="s">
        <v>386</v>
      </c>
      <c r="AP11" s="222" t="str">
        <f t="shared" si="10"/>
        <v/>
      </c>
      <c r="AQ11" s="222" t="str">
        <f t="shared" si="11"/>
        <v/>
      </c>
      <c r="AR11" s="222"/>
      <c r="AS11" s="220" t="str">
        <f t="shared" si="12"/>
        <v>No</v>
      </c>
      <c r="AT11" s="222"/>
      <c r="AU11" s="222" t="str">
        <f t="shared" si="13"/>
        <v/>
      </c>
      <c r="AV11" s="222" t="str">
        <f t="shared" si="14"/>
        <v/>
      </c>
      <c r="AW11" s="222"/>
      <c r="AX11" s="220" t="str">
        <f t="shared" si="15"/>
        <v>No</v>
      </c>
      <c r="AY11" s="222"/>
      <c r="AZ11" s="222" t="str">
        <f t="shared" si="16"/>
        <v/>
      </c>
      <c r="BA11" s="222" t="str">
        <f t="shared" si="17"/>
        <v>X</v>
      </c>
      <c r="BB11" s="222"/>
      <c r="BC11" s="220" t="str">
        <f t="shared" si="18"/>
        <v>Si</v>
      </c>
      <c r="BD11" s="223"/>
    </row>
    <row r="12" spans="1:56" ht="264.75" customHeight="1" thickBot="1" x14ac:dyDescent="0.3">
      <c r="A12" s="453"/>
      <c r="B12" s="450"/>
      <c r="C12" s="241" t="s">
        <v>112</v>
      </c>
      <c r="D12" s="227" t="s">
        <v>113</v>
      </c>
      <c r="E12" s="228" t="s">
        <v>83</v>
      </c>
      <c r="F12" s="229"/>
      <c r="G12" s="229"/>
      <c r="H12" s="242" t="s">
        <v>39</v>
      </c>
      <c r="I12" s="242" t="s">
        <v>39</v>
      </c>
      <c r="J12" s="229"/>
      <c r="K12" s="229"/>
      <c r="L12" s="229"/>
      <c r="M12" s="229"/>
      <c r="N12" s="229"/>
      <c r="O12" s="230"/>
      <c r="P12" s="243">
        <v>0</v>
      </c>
      <c r="Q12" s="86">
        <f t="shared" ref="Q12" si="35">P12/V12</f>
        <v>0</v>
      </c>
      <c r="R12" s="232">
        <f>1/3</f>
        <v>0.33333333333333331</v>
      </c>
      <c r="S12" s="86">
        <f t="shared" ref="S12" si="36">R12/V12</f>
        <v>0.33333333333333331</v>
      </c>
      <c r="T12" s="232">
        <f>2/3</f>
        <v>0.66666666666666663</v>
      </c>
      <c r="U12" s="86">
        <f t="shared" ref="U12" si="37">T12/V12</f>
        <v>0.66666666666666663</v>
      </c>
      <c r="V12" s="232">
        <v>1</v>
      </c>
      <c r="W12" s="86">
        <f t="shared" ref="W12" si="38">V12/V12</f>
        <v>1</v>
      </c>
      <c r="X12" s="233" t="s">
        <v>114</v>
      </c>
      <c r="Y12" s="67"/>
      <c r="Z12" s="68"/>
      <c r="AA12" s="234" t="s">
        <v>332</v>
      </c>
      <c r="AB12" s="68">
        <v>0</v>
      </c>
      <c r="AC12" s="68">
        <f t="shared" si="5"/>
        <v>0</v>
      </c>
      <c r="AD12" s="234" t="s">
        <v>452</v>
      </c>
      <c r="AE12" s="131"/>
      <c r="AF12" s="68">
        <f t="shared" si="6"/>
        <v>0</v>
      </c>
      <c r="AG12" s="90" t="s">
        <v>536</v>
      </c>
      <c r="AH12" s="68"/>
      <c r="AI12" s="68">
        <f t="shared" si="7"/>
        <v>0</v>
      </c>
      <c r="AJ12" s="235"/>
      <c r="AK12" s="236" t="str">
        <f t="shared" si="8"/>
        <v/>
      </c>
      <c r="AL12" s="237" t="s">
        <v>298</v>
      </c>
      <c r="AM12" s="237"/>
      <c r="AN12" s="237" t="str">
        <f t="shared" si="9"/>
        <v>No</v>
      </c>
      <c r="AO12" s="239"/>
      <c r="AP12" s="239" t="str">
        <f t="shared" si="10"/>
        <v/>
      </c>
      <c r="AQ12" s="239" t="str">
        <f t="shared" si="11"/>
        <v>X</v>
      </c>
      <c r="AR12" s="239"/>
      <c r="AS12" s="237" t="str">
        <f t="shared" si="12"/>
        <v>Si</v>
      </c>
      <c r="AT12" s="244" t="s">
        <v>453</v>
      </c>
      <c r="AU12" s="239" t="str">
        <f t="shared" si="13"/>
        <v/>
      </c>
      <c r="AV12" s="239" t="str">
        <f t="shared" si="14"/>
        <v>X</v>
      </c>
      <c r="AW12" s="239"/>
      <c r="AX12" s="237" t="str">
        <f t="shared" si="15"/>
        <v>Si</v>
      </c>
      <c r="AY12" s="239"/>
      <c r="AZ12" s="239" t="str">
        <f t="shared" si="16"/>
        <v/>
      </c>
      <c r="BA12" s="239" t="str">
        <f t="shared" si="17"/>
        <v>X</v>
      </c>
      <c r="BB12" s="239"/>
      <c r="BC12" s="237" t="str">
        <f t="shared" si="18"/>
        <v>Si</v>
      </c>
      <c r="BD12" s="240"/>
    </row>
    <row r="13" spans="1:56" ht="146.25" customHeight="1" thickBot="1" x14ac:dyDescent="0.3">
      <c r="A13" s="455" t="s">
        <v>41</v>
      </c>
      <c r="B13" s="430" t="s">
        <v>115</v>
      </c>
      <c r="C13" s="245" t="s">
        <v>116</v>
      </c>
      <c r="D13" s="246" t="s">
        <v>117</v>
      </c>
      <c r="E13" s="247" t="s">
        <v>83</v>
      </c>
      <c r="F13" s="248"/>
      <c r="G13" s="248"/>
      <c r="H13" s="248"/>
      <c r="I13" s="249" t="s">
        <v>39</v>
      </c>
      <c r="J13" s="249"/>
      <c r="K13" s="249"/>
      <c r="L13" s="249" t="s">
        <v>39</v>
      </c>
      <c r="M13" s="248"/>
      <c r="N13" s="248"/>
      <c r="O13" s="250"/>
      <c r="P13" s="251">
        <v>0</v>
      </c>
      <c r="Q13" s="84">
        <f t="shared" ref="Q13:Q14" si="39">P13/V13</f>
        <v>0</v>
      </c>
      <c r="R13" s="215">
        <v>1</v>
      </c>
      <c r="S13" s="84">
        <f t="shared" ref="S13:S14" si="40">R13/V13</f>
        <v>0.5</v>
      </c>
      <c r="T13" s="215">
        <v>1</v>
      </c>
      <c r="U13" s="84">
        <f t="shared" ref="U13:U14" si="41">T13/V13</f>
        <v>0.5</v>
      </c>
      <c r="V13" s="215">
        <v>2</v>
      </c>
      <c r="W13" s="84">
        <f t="shared" ref="W13:W14" si="42">V13/V13</f>
        <v>1</v>
      </c>
      <c r="X13" s="216" t="s">
        <v>118</v>
      </c>
      <c r="Y13" s="77"/>
      <c r="Z13" s="70"/>
      <c r="AA13" s="217" t="s">
        <v>331</v>
      </c>
      <c r="AB13" s="70">
        <v>0</v>
      </c>
      <c r="AC13" s="70">
        <f t="shared" si="5"/>
        <v>0</v>
      </c>
      <c r="AD13" s="217" t="s">
        <v>420</v>
      </c>
      <c r="AE13" s="130"/>
      <c r="AF13" s="70">
        <f t="shared" si="6"/>
        <v>0</v>
      </c>
      <c r="AG13" s="91" t="s">
        <v>537</v>
      </c>
      <c r="AH13" s="70"/>
      <c r="AI13" s="70">
        <f t="shared" si="7"/>
        <v>0</v>
      </c>
      <c r="AJ13" s="218"/>
      <c r="AK13" s="219" t="str">
        <f t="shared" si="8"/>
        <v/>
      </c>
      <c r="AL13" s="220" t="s">
        <v>298</v>
      </c>
      <c r="AM13" s="220"/>
      <c r="AN13" s="220" t="str">
        <f t="shared" si="9"/>
        <v>No</v>
      </c>
      <c r="AO13" s="222"/>
      <c r="AP13" s="222" t="str">
        <f t="shared" si="10"/>
        <v/>
      </c>
      <c r="AQ13" s="222" t="str">
        <f t="shared" si="11"/>
        <v>X</v>
      </c>
      <c r="AR13" s="222"/>
      <c r="AS13" s="220" t="str">
        <f t="shared" si="12"/>
        <v>Si</v>
      </c>
      <c r="AT13" s="244" t="s">
        <v>454</v>
      </c>
      <c r="AU13" s="222" t="str">
        <f t="shared" si="13"/>
        <v/>
      </c>
      <c r="AV13" s="222" t="str">
        <f t="shared" si="14"/>
        <v>X</v>
      </c>
      <c r="AW13" s="222"/>
      <c r="AX13" s="220" t="str">
        <f t="shared" si="15"/>
        <v>Si</v>
      </c>
      <c r="AY13" s="222"/>
      <c r="AZ13" s="222" t="str">
        <f t="shared" si="16"/>
        <v/>
      </c>
      <c r="BA13" s="222" t="str">
        <f t="shared" si="17"/>
        <v>X</v>
      </c>
      <c r="BB13" s="222"/>
      <c r="BC13" s="220" t="str">
        <f t="shared" si="18"/>
        <v>Si</v>
      </c>
      <c r="BD13" s="223"/>
    </row>
    <row r="14" spans="1:56" ht="63.75" customHeight="1" thickBot="1" x14ac:dyDescent="0.3">
      <c r="A14" s="456"/>
      <c r="B14" s="432"/>
      <c r="C14" s="252" t="s">
        <v>119</v>
      </c>
      <c r="D14" s="253" t="s">
        <v>120</v>
      </c>
      <c r="E14" s="254" t="s">
        <v>77</v>
      </c>
      <c r="F14" s="255"/>
      <c r="G14" s="255"/>
      <c r="H14" s="255"/>
      <c r="I14" s="255"/>
      <c r="J14" s="255"/>
      <c r="K14" s="255"/>
      <c r="L14" s="255"/>
      <c r="M14" s="255"/>
      <c r="N14" s="255"/>
      <c r="O14" s="256"/>
      <c r="P14" s="183">
        <v>0.25</v>
      </c>
      <c r="Q14" s="87">
        <f t="shared" si="39"/>
        <v>0.25</v>
      </c>
      <c r="R14" s="184">
        <v>0.5</v>
      </c>
      <c r="S14" s="87">
        <f t="shared" si="40"/>
        <v>0.5</v>
      </c>
      <c r="T14" s="184">
        <v>0.75</v>
      </c>
      <c r="U14" s="87">
        <f t="shared" si="41"/>
        <v>0.75</v>
      </c>
      <c r="V14" s="184">
        <v>1</v>
      </c>
      <c r="W14" s="87">
        <f t="shared" si="42"/>
        <v>1</v>
      </c>
      <c r="X14" s="185"/>
      <c r="Y14" s="74">
        <v>0</v>
      </c>
      <c r="Z14" s="75">
        <f t="shared" si="4"/>
        <v>0</v>
      </c>
      <c r="AA14" s="186" t="s">
        <v>389</v>
      </c>
      <c r="AB14" s="75">
        <v>0.25</v>
      </c>
      <c r="AC14" s="75">
        <f t="shared" si="5"/>
        <v>0.5</v>
      </c>
      <c r="AD14" s="186" t="s">
        <v>496</v>
      </c>
      <c r="AE14" s="128"/>
      <c r="AF14" s="75">
        <f t="shared" si="6"/>
        <v>0</v>
      </c>
      <c r="AG14" s="88" t="s">
        <v>538</v>
      </c>
      <c r="AH14" s="75"/>
      <c r="AI14" s="75">
        <f t="shared" si="7"/>
        <v>0</v>
      </c>
      <c r="AJ14" s="187"/>
      <c r="AK14" s="188" t="str">
        <f t="shared" si="8"/>
        <v/>
      </c>
      <c r="AL14" s="189" t="s">
        <v>298</v>
      </c>
      <c r="AM14" s="189"/>
      <c r="AN14" s="189" t="str">
        <f t="shared" si="9"/>
        <v>No</v>
      </c>
      <c r="AO14" s="257" t="s">
        <v>389</v>
      </c>
      <c r="AP14" s="191" t="str">
        <f t="shared" si="10"/>
        <v/>
      </c>
      <c r="AQ14" s="191" t="str">
        <f t="shared" si="11"/>
        <v>X</v>
      </c>
      <c r="AR14" s="191"/>
      <c r="AS14" s="189" t="str">
        <f t="shared" si="12"/>
        <v>Si</v>
      </c>
      <c r="AT14" s="258" t="s">
        <v>467</v>
      </c>
      <c r="AU14" s="191" t="str">
        <f t="shared" si="13"/>
        <v/>
      </c>
      <c r="AV14" s="191" t="str">
        <f t="shared" si="14"/>
        <v>X</v>
      </c>
      <c r="AW14" s="191"/>
      <c r="AX14" s="189" t="str">
        <f t="shared" si="15"/>
        <v>Si</v>
      </c>
      <c r="AY14" s="191"/>
      <c r="AZ14" s="191" t="str">
        <f t="shared" si="16"/>
        <v/>
      </c>
      <c r="BA14" s="191" t="str">
        <f t="shared" si="17"/>
        <v>X</v>
      </c>
      <c r="BB14" s="191"/>
      <c r="BC14" s="189" t="str">
        <f t="shared" si="18"/>
        <v>Si</v>
      </c>
      <c r="BD14" s="192"/>
    </row>
    <row r="15" spans="1:56" ht="138.75" customHeight="1" x14ac:dyDescent="0.25">
      <c r="A15" s="451" t="s">
        <v>48</v>
      </c>
      <c r="B15" s="448" t="s">
        <v>121</v>
      </c>
      <c r="C15" s="259" t="s">
        <v>122</v>
      </c>
      <c r="D15" s="164" t="s">
        <v>123</v>
      </c>
      <c r="E15" s="165" t="s">
        <v>75</v>
      </c>
      <c r="F15" s="166"/>
      <c r="G15" s="166"/>
      <c r="H15" s="166"/>
      <c r="I15" s="166"/>
      <c r="J15" s="166"/>
      <c r="K15" s="166"/>
      <c r="L15" s="166"/>
      <c r="M15" s="166"/>
      <c r="N15" s="166"/>
      <c r="O15" s="167"/>
      <c r="P15" s="168">
        <v>0.25</v>
      </c>
      <c r="Q15" s="82">
        <f t="shared" ref="Q15:Q16" si="43">P15/V15</f>
        <v>0.25</v>
      </c>
      <c r="R15" s="169">
        <v>0.5</v>
      </c>
      <c r="S15" s="82">
        <f t="shared" ref="S15:S16" si="44">R15/V15</f>
        <v>0.5</v>
      </c>
      <c r="T15" s="169">
        <v>0.75</v>
      </c>
      <c r="U15" s="82">
        <f t="shared" ref="U15:U16" si="45">T15/V15</f>
        <v>0.75</v>
      </c>
      <c r="V15" s="169">
        <v>1</v>
      </c>
      <c r="W15" s="82">
        <f t="shared" ref="W15:W16" si="46">V15/V15</f>
        <v>1</v>
      </c>
      <c r="X15" s="170" t="s">
        <v>124</v>
      </c>
      <c r="Y15" s="71">
        <v>0.25</v>
      </c>
      <c r="Z15" s="72">
        <f t="shared" si="4"/>
        <v>1</v>
      </c>
      <c r="AA15" s="171" t="s">
        <v>377</v>
      </c>
      <c r="AB15" s="72">
        <v>0.5</v>
      </c>
      <c r="AC15" s="72">
        <f t="shared" si="5"/>
        <v>1</v>
      </c>
      <c r="AD15" s="171" t="s">
        <v>513</v>
      </c>
      <c r="AE15" s="127"/>
      <c r="AF15" s="72">
        <f t="shared" si="6"/>
        <v>0</v>
      </c>
      <c r="AG15" s="89" t="s">
        <v>539</v>
      </c>
      <c r="AH15" s="72"/>
      <c r="AI15" s="72">
        <f t="shared" si="7"/>
        <v>0</v>
      </c>
      <c r="AJ15" s="172"/>
      <c r="AK15" s="173" t="str">
        <f t="shared" si="8"/>
        <v/>
      </c>
      <c r="AL15" s="174" t="s">
        <v>298</v>
      </c>
      <c r="AM15" s="174"/>
      <c r="AN15" s="174" t="str">
        <f t="shared" si="9"/>
        <v>No</v>
      </c>
      <c r="AO15" s="175" t="s">
        <v>327</v>
      </c>
      <c r="AP15" s="176" t="str">
        <f t="shared" si="10"/>
        <v/>
      </c>
      <c r="AQ15" s="176" t="str">
        <f t="shared" si="11"/>
        <v/>
      </c>
      <c r="AR15" s="176"/>
      <c r="AS15" s="174" t="str">
        <f t="shared" si="12"/>
        <v>No</v>
      </c>
      <c r="AT15" s="260" t="s">
        <v>479</v>
      </c>
      <c r="AU15" s="176" t="str">
        <f t="shared" si="13"/>
        <v/>
      </c>
      <c r="AV15" s="176" t="str">
        <f t="shared" si="14"/>
        <v/>
      </c>
      <c r="AW15" s="176"/>
      <c r="AX15" s="174" t="str">
        <f t="shared" si="15"/>
        <v>No</v>
      </c>
      <c r="AY15" s="176"/>
      <c r="AZ15" s="176" t="str">
        <f t="shared" si="16"/>
        <v/>
      </c>
      <c r="BA15" s="176" t="str">
        <f t="shared" si="17"/>
        <v>X</v>
      </c>
      <c r="BB15" s="176"/>
      <c r="BC15" s="174" t="str">
        <f t="shared" si="18"/>
        <v>Si</v>
      </c>
      <c r="BD15" s="177"/>
    </row>
    <row r="16" spans="1:56" ht="138.75" customHeight="1" thickBot="1" x14ac:dyDescent="0.3">
      <c r="A16" s="452"/>
      <c r="B16" s="457"/>
      <c r="C16" s="261" t="s">
        <v>125</v>
      </c>
      <c r="D16" s="179" t="s">
        <v>126</v>
      </c>
      <c r="E16" s="180" t="s">
        <v>75</v>
      </c>
      <c r="F16" s="181"/>
      <c r="G16" s="181"/>
      <c r="H16" s="181"/>
      <c r="I16" s="181"/>
      <c r="J16" s="181"/>
      <c r="K16" s="181"/>
      <c r="L16" s="181"/>
      <c r="M16" s="181"/>
      <c r="N16" s="181"/>
      <c r="O16" s="182"/>
      <c r="P16" s="183">
        <v>0.25</v>
      </c>
      <c r="Q16" s="87">
        <f t="shared" si="43"/>
        <v>0.25</v>
      </c>
      <c r="R16" s="184">
        <v>0.5</v>
      </c>
      <c r="S16" s="87">
        <f t="shared" si="44"/>
        <v>0.5</v>
      </c>
      <c r="T16" s="184">
        <v>0.75</v>
      </c>
      <c r="U16" s="87">
        <f t="shared" si="45"/>
        <v>0.75</v>
      </c>
      <c r="V16" s="184">
        <v>1</v>
      </c>
      <c r="W16" s="87">
        <f t="shared" si="46"/>
        <v>1</v>
      </c>
      <c r="X16" s="185" t="s">
        <v>127</v>
      </c>
      <c r="Y16" s="74">
        <v>0.25</v>
      </c>
      <c r="Z16" s="75">
        <f t="shared" si="4"/>
        <v>1</v>
      </c>
      <c r="AA16" s="186" t="s">
        <v>378</v>
      </c>
      <c r="AB16" s="75">
        <v>0.5</v>
      </c>
      <c r="AC16" s="75">
        <f t="shared" si="5"/>
        <v>1</v>
      </c>
      <c r="AD16" s="186" t="s">
        <v>514</v>
      </c>
      <c r="AE16" s="128"/>
      <c r="AF16" s="75">
        <f t="shared" si="6"/>
        <v>0</v>
      </c>
      <c r="AG16" s="88" t="s">
        <v>539</v>
      </c>
      <c r="AH16" s="75"/>
      <c r="AI16" s="75">
        <f t="shared" si="7"/>
        <v>0</v>
      </c>
      <c r="AJ16" s="187"/>
      <c r="AK16" s="188" t="str">
        <f t="shared" si="8"/>
        <v/>
      </c>
      <c r="AL16" s="189" t="s">
        <v>298</v>
      </c>
      <c r="AM16" s="189"/>
      <c r="AN16" s="189" t="str">
        <f t="shared" si="9"/>
        <v>No</v>
      </c>
      <c r="AO16" s="190"/>
      <c r="AP16" s="191" t="str">
        <f t="shared" si="10"/>
        <v/>
      </c>
      <c r="AQ16" s="191" t="str">
        <f t="shared" si="11"/>
        <v/>
      </c>
      <c r="AR16" s="191"/>
      <c r="AS16" s="189" t="str">
        <f t="shared" si="12"/>
        <v>No</v>
      </c>
      <c r="AT16" s="260" t="s">
        <v>478</v>
      </c>
      <c r="AU16" s="191" t="str">
        <f t="shared" si="13"/>
        <v/>
      </c>
      <c r="AV16" s="191" t="str">
        <f t="shared" si="14"/>
        <v/>
      </c>
      <c r="AW16" s="191"/>
      <c r="AX16" s="189" t="str">
        <f t="shared" si="15"/>
        <v>No</v>
      </c>
      <c r="AY16" s="191"/>
      <c r="AZ16" s="191" t="str">
        <f t="shared" si="16"/>
        <v/>
      </c>
      <c r="BA16" s="191" t="str">
        <f t="shared" si="17"/>
        <v>X</v>
      </c>
      <c r="BB16" s="191"/>
      <c r="BC16" s="189" t="str">
        <f t="shared" si="18"/>
        <v>Si</v>
      </c>
      <c r="BD16" s="192"/>
    </row>
    <row r="17" spans="1:56" ht="225" x14ac:dyDescent="0.25">
      <c r="A17" s="452"/>
      <c r="B17" s="448" t="s">
        <v>128</v>
      </c>
      <c r="C17" s="163" t="s">
        <v>129</v>
      </c>
      <c r="D17" s="164" t="s">
        <v>130</v>
      </c>
      <c r="E17" s="165" t="s">
        <v>74</v>
      </c>
      <c r="F17" s="166"/>
      <c r="G17" s="166" t="s">
        <v>39</v>
      </c>
      <c r="H17" s="166" t="s">
        <v>39</v>
      </c>
      <c r="I17" s="166" t="s">
        <v>39</v>
      </c>
      <c r="J17" s="166" t="s">
        <v>39</v>
      </c>
      <c r="K17" s="262" t="s">
        <v>39</v>
      </c>
      <c r="L17" s="166" t="s">
        <v>39</v>
      </c>
      <c r="M17" s="166" t="s">
        <v>39</v>
      </c>
      <c r="N17" s="166" t="s">
        <v>39</v>
      </c>
      <c r="O17" s="167" t="s">
        <v>39</v>
      </c>
      <c r="P17" s="263">
        <v>0</v>
      </c>
      <c r="Q17" s="82">
        <f t="shared" ref="Q17" si="47">P17/V17</f>
        <v>0</v>
      </c>
      <c r="R17" s="169">
        <v>0</v>
      </c>
      <c r="S17" s="82">
        <f t="shared" ref="S17" si="48">R17/V17</f>
        <v>0</v>
      </c>
      <c r="T17" s="169">
        <v>0</v>
      </c>
      <c r="U17" s="82">
        <f t="shared" ref="U17" si="49">T17/V17</f>
        <v>0</v>
      </c>
      <c r="V17" s="169">
        <v>1</v>
      </c>
      <c r="W17" s="82">
        <f t="shared" ref="W17" si="50">V17/V17</f>
        <v>1</v>
      </c>
      <c r="X17" s="170" t="s">
        <v>131</v>
      </c>
      <c r="Y17" s="71"/>
      <c r="Z17" s="72"/>
      <c r="AA17" s="171" t="s">
        <v>312</v>
      </c>
      <c r="AB17" s="72"/>
      <c r="AC17" s="72"/>
      <c r="AD17" s="171" t="s">
        <v>312</v>
      </c>
      <c r="AE17" s="127"/>
      <c r="AF17" s="72"/>
      <c r="AG17" s="89" t="s">
        <v>540</v>
      </c>
      <c r="AH17" s="72"/>
      <c r="AI17" s="72">
        <f t="shared" si="7"/>
        <v>0</v>
      </c>
      <c r="AJ17" s="172"/>
      <c r="AK17" s="173" t="str">
        <f t="shared" si="8"/>
        <v>X</v>
      </c>
      <c r="AL17" s="174" t="s">
        <v>298</v>
      </c>
      <c r="AM17" s="174"/>
      <c r="AN17" s="174" t="str">
        <f t="shared" si="9"/>
        <v>Si</v>
      </c>
      <c r="AO17" s="176"/>
      <c r="AP17" s="176" t="str">
        <f t="shared" si="10"/>
        <v>X</v>
      </c>
      <c r="AQ17" s="176" t="str">
        <f>IF(Z17&lt;100%,"X","")</f>
        <v>X</v>
      </c>
      <c r="AR17" s="176"/>
      <c r="AS17" s="174" t="str">
        <f t="shared" si="12"/>
        <v>Si</v>
      </c>
      <c r="AT17" s="260"/>
      <c r="AU17" s="176" t="str">
        <f t="shared" si="13"/>
        <v>X</v>
      </c>
      <c r="AV17" s="176" t="str">
        <f t="shared" si="14"/>
        <v>X</v>
      </c>
      <c r="AW17" s="176"/>
      <c r="AX17" s="174" t="str">
        <f t="shared" si="15"/>
        <v>Si</v>
      </c>
      <c r="AY17" s="176"/>
      <c r="AZ17" s="176" t="str">
        <f t="shared" si="16"/>
        <v>X</v>
      </c>
      <c r="BA17" s="176" t="str">
        <f t="shared" si="17"/>
        <v>X</v>
      </c>
      <c r="BB17" s="176"/>
      <c r="BC17" s="174" t="str">
        <f t="shared" si="18"/>
        <v>Si</v>
      </c>
      <c r="BD17" s="177"/>
    </row>
    <row r="18" spans="1:56" ht="300.75" thickBot="1" x14ac:dyDescent="0.3">
      <c r="A18" s="452"/>
      <c r="B18" s="450"/>
      <c r="C18" s="241" t="s">
        <v>132</v>
      </c>
      <c r="D18" s="227" t="s">
        <v>133</v>
      </c>
      <c r="E18" s="228" t="s">
        <v>75</v>
      </c>
      <c r="F18" s="229"/>
      <c r="G18" s="229"/>
      <c r="H18" s="229"/>
      <c r="I18" s="229"/>
      <c r="J18" s="229"/>
      <c r="K18" s="229"/>
      <c r="L18" s="229"/>
      <c r="M18" s="229"/>
      <c r="N18" s="229"/>
      <c r="O18" s="230"/>
      <c r="P18" s="231">
        <v>0.25</v>
      </c>
      <c r="Q18" s="86">
        <f t="shared" ref="Q18" si="51">P18/V18</f>
        <v>0.25</v>
      </c>
      <c r="R18" s="232">
        <v>0.5</v>
      </c>
      <c r="S18" s="86">
        <f t="shared" ref="S18" si="52">R18/V18</f>
        <v>0.5</v>
      </c>
      <c r="T18" s="232">
        <v>0.75</v>
      </c>
      <c r="U18" s="86">
        <f t="shared" ref="U18" si="53">T18/V18</f>
        <v>0.75</v>
      </c>
      <c r="V18" s="232">
        <v>1</v>
      </c>
      <c r="W18" s="86">
        <f t="shared" ref="W18" si="54">V18/V18</f>
        <v>1</v>
      </c>
      <c r="X18" s="233" t="s">
        <v>268</v>
      </c>
      <c r="Y18" s="67">
        <v>0.25</v>
      </c>
      <c r="Z18" s="68">
        <f t="shared" si="4"/>
        <v>1</v>
      </c>
      <c r="AA18" s="234" t="s">
        <v>379</v>
      </c>
      <c r="AB18" s="68">
        <v>0.5</v>
      </c>
      <c r="AC18" s="68">
        <f t="shared" si="5"/>
        <v>1</v>
      </c>
      <c r="AD18" s="234" t="s">
        <v>515</v>
      </c>
      <c r="AE18" s="131"/>
      <c r="AF18" s="68">
        <f t="shared" si="6"/>
        <v>0</v>
      </c>
      <c r="AG18" s="90" t="s">
        <v>541</v>
      </c>
      <c r="AH18" s="68"/>
      <c r="AI18" s="68">
        <f t="shared" si="7"/>
        <v>0</v>
      </c>
      <c r="AJ18" s="235"/>
      <c r="AK18" s="236" t="str">
        <f t="shared" si="8"/>
        <v/>
      </c>
      <c r="AL18" s="237" t="s">
        <v>298</v>
      </c>
      <c r="AM18" s="237"/>
      <c r="AN18" s="237" t="str">
        <f t="shared" si="9"/>
        <v>No</v>
      </c>
      <c r="AO18" s="238"/>
      <c r="AP18" s="239" t="str">
        <f t="shared" si="10"/>
        <v/>
      </c>
      <c r="AQ18" s="239" t="str">
        <f t="shared" si="11"/>
        <v/>
      </c>
      <c r="AR18" s="239"/>
      <c r="AS18" s="237" t="str">
        <f t="shared" si="12"/>
        <v>No</v>
      </c>
      <c r="AT18" s="260" t="s">
        <v>499</v>
      </c>
      <c r="AU18" s="239" t="str">
        <f t="shared" si="13"/>
        <v/>
      </c>
      <c r="AV18" s="239" t="str">
        <f t="shared" si="14"/>
        <v/>
      </c>
      <c r="AW18" s="239"/>
      <c r="AX18" s="237" t="str">
        <f t="shared" si="15"/>
        <v>No</v>
      </c>
      <c r="AY18" s="239"/>
      <c r="AZ18" s="239" t="str">
        <f t="shared" si="16"/>
        <v/>
      </c>
      <c r="BA18" s="239" t="str">
        <f t="shared" si="17"/>
        <v>X</v>
      </c>
      <c r="BB18" s="239"/>
      <c r="BC18" s="237" t="str">
        <f t="shared" si="18"/>
        <v>Si</v>
      </c>
      <c r="BD18" s="240"/>
    </row>
    <row r="19" spans="1:56" s="63" customFormat="1" ht="375" x14ac:dyDescent="0.25">
      <c r="A19" s="452"/>
      <c r="B19" s="454" t="s">
        <v>134</v>
      </c>
      <c r="C19" s="264" t="s">
        <v>135</v>
      </c>
      <c r="D19" s="265" t="s">
        <v>136</v>
      </c>
      <c r="E19" s="211" t="s">
        <v>77</v>
      </c>
      <c r="F19" s="212"/>
      <c r="G19" s="212"/>
      <c r="H19" s="212"/>
      <c r="I19" s="212"/>
      <c r="J19" s="212"/>
      <c r="K19" s="212"/>
      <c r="L19" s="212"/>
      <c r="M19" s="212"/>
      <c r="N19" s="212"/>
      <c r="O19" s="213"/>
      <c r="P19" s="214">
        <v>0.25</v>
      </c>
      <c r="Q19" s="84">
        <f t="shared" ref="Q19" si="55">P19/V19</f>
        <v>0.25</v>
      </c>
      <c r="R19" s="215">
        <v>0.5</v>
      </c>
      <c r="S19" s="84">
        <f t="shared" ref="S19" si="56">R19/V19</f>
        <v>0.5</v>
      </c>
      <c r="T19" s="215">
        <v>0.75</v>
      </c>
      <c r="U19" s="84">
        <f t="shared" ref="U19" si="57">T19/V19</f>
        <v>0.75</v>
      </c>
      <c r="V19" s="215">
        <v>1</v>
      </c>
      <c r="W19" s="84">
        <f t="shared" ref="W19" si="58">V19/V19</f>
        <v>1</v>
      </c>
      <c r="X19" s="266" t="s">
        <v>137</v>
      </c>
      <c r="Y19" s="77">
        <v>0.25</v>
      </c>
      <c r="Z19" s="70">
        <f t="shared" si="4"/>
        <v>1</v>
      </c>
      <c r="AA19" s="217" t="s">
        <v>398</v>
      </c>
      <c r="AB19" s="70">
        <v>0.5</v>
      </c>
      <c r="AC19" s="70">
        <f t="shared" si="5"/>
        <v>1</v>
      </c>
      <c r="AD19" s="217" t="s">
        <v>460</v>
      </c>
      <c r="AE19" s="130"/>
      <c r="AF19" s="70">
        <f t="shared" si="6"/>
        <v>0</v>
      </c>
      <c r="AG19" s="91" t="s">
        <v>542</v>
      </c>
      <c r="AH19" s="70"/>
      <c r="AI19" s="70">
        <f t="shared" si="7"/>
        <v>0</v>
      </c>
      <c r="AJ19" s="218"/>
      <c r="AK19" s="267" t="str">
        <f t="shared" si="8"/>
        <v/>
      </c>
      <c r="AL19" s="268" t="s">
        <v>298</v>
      </c>
      <c r="AM19" s="268"/>
      <c r="AN19" s="268" t="str">
        <f t="shared" si="9"/>
        <v>No</v>
      </c>
      <c r="AO19" s="269" t="s">
        <v>402</v>
      </c>
      <c r="AP19" s="222" t="str">
        <f t="shared" si="10"/>
        <v/>
      </c>
      <c r="AQ19" s="222" t="str">
        <f t="shared" si="11"/>
        <v/>
      </c>
      <c r="AR19" s="222"/>
      <c r="AS19" s="220" t="str">
        <f t="shared" si="12"/>
        <v>No</v>
      </c>
      <c r="AT19" s="260" t="s">
        <v>468</v>
      </c>
      <c r="AU19" s="222" t="str">
        <f t="shared" si="13"/>
        <v/>
      </c>
      <c r="AV19" s="222" t="str">
        <f t="shared" si="14"/>
        <v/>
      </c>
      <c r="AW19" s="222"/>
      <c r="AX19" s="220" t="str">
        <f t="shared" si="15"/>
        <v>No</v>
      </c>
      <c r="AY19" s="222"/>
      <c r="AZ19" s="222" t="str">
        <f t="shared" si="16"/>
        <v/>
      </c>
      <c r="BA19" s="222" t="str">
        <f t="shared" si="17"/>
        <v>X</v>
      </c>
      <c r="BB19" s="222"/>
      <c r="BC19" s="220" t="str">
        <f t="shared" si="18"/>
        <v>Si</v>
      </c>
      <c r="BD19" s="223"/>
    </row>
    <row r="20" spans="1:56" ht="409.5" x14ac:dyDescent="0.25">
      <c r="A20" s="452"/>
      <c r="B20" s="449"/>
      <c r="C20" s="270" t="s">
        <v>138</v>
      </c>
      <c r="D20" s="271" t="s">
        <v>139</v>
      </c>
      <c r="E20" s="272" t="s">
        <v>83</v>
      </c>
      <c r="F20" s="273" t="s">
        <v>39</v>
      </c>
      <c r="G20" s="274" t="s">
        <v>39</v>
      </c>
      <c r="H20" s="274" t="s">
        <v>39</v>
      </c>
      <c r="I20" s="274" t="s">
        <v>39</v>
      </c>
      <c r="J20" s="274"/>
      <c r="K20" s="274"/>
      <c r="L20" s="274"/>
      <c r="M20" s="274"/>
      <c r="N20" s="274"/>
      <c r="O20" s="275"/>
      <c r="P20" s="276">
        <v>0.25</v>
      </c>
      <c r="Q20" s="83">
        <f t="shared" ref="Q20" si="59">P20/V20</f>
        <v>0.25</v>
      </c>
      <c r="R20" s="277">
        <v>0.5</v>
      </c>
      <c r="S20" s="83">
        <f t="shared" ref="S20" si="60">R20/V20</f>
        <v>0.5</v>
      </c>
      <c r="T20" s="277">
        <v>0.75</v>
      </c>
      <c r="U20" s="83">
        <f t="shared" ref="U20" si="61">T20/V20</f>
        <v>0.75</v>
      </c>
      <c r="V20" s="277">
        <v>1</v>
      </c>
      <c r="W20" s="83">
        <f t="shared" ref="W20" si="62">V20/V20</f>
        <v>1</v>
      </c>
      <c r="X20" s="278" t="s">
        <v>140</v>
      </c>
      <c r="Y20" s="65">
        <v>0</v>
      </c>
      <c r="Z20" s="59">
        <f t="shared" si="4"/>
        <v>0</v>
      </c>
      <c r="AA20" s="279" t="s">
        <v>382</v>
      </c>
      <c r="AB20" s="59">
        <v>0</v>
      </c>
      <c r="AC20" s="59">
        <f t="shared" si="5"/>
        <v>0</v>
      </c>
      <c r="AD20" s="279" t="s">
        <v>421</v>
      </c>
      <c r="AE20" s="132"/>
      <c r="AF20" s="59">
        <f t="shared" si="6"/>
        <v>0</v>
      </c>
      <c r="AG20" s="60" t="s">
        <v>543</v>
      </c>
      <c r="AH20" s="59"/>
      <c r="AI20" s="59">
        <f t="shared" si="7"/>
        <v>0</v>
      </c>
      <c r="AJ20" s="280"/>
      <c r="AK20" s="281" t="str">
        <f t="shared" si="8"/>
        <v/>
      </c>
      <c r="AL20" s="282" t="s">
        <v>298</v>
      </c>
      <c r="AM20" s="282"/>
      <c r="AN20" s="282" t="str">
        <f t="shared" si="9"/>
        <v>No</v>
      </c>
      <c r="AO20" s="257" t="s">
        <v>364</v>
      </c>
      <c r="AP20" s="283" t="str">
        <f t="shared" si="10"/>
        <v/>
      </c>
      <c r="AQ20" s="283" t="str">
        <f t="shared" si="11"/>
        <v>X</v>
      </c>
      <c r="AR20" s="283"/>
      <c r="AS20" s="282" t="str">
        <f t="shared" si="12"/>
        <v>Si</v>
      </c>
      <c r="AT20" s="260" t="s">
        <v>455</v>
      </c>
      <c r="AU20" s="283" t="str">
        <f t="shared" si="13"/>
        <v/>
      </c>
      <c r="AV20" s="283" t="str">
        <f t="shared" si="14"/>
        <v>X</v>
      </c>
      <c r="AW20" s="283"/>
      <c r="AX20" s="282" t="str">
        <f t="shared" si="15"/>
        <v>Si</v>
      </c>
      <c r="AY20" s="283"/>
      <c r="AZ20" s="283" t="str">
        <f t="shared" si="16"/>
        <v/>
      </c>
      <c r="BA20" s="283" t="str">
        <f t="shared" si="17"/>
        <v>X</v>
      </c>
      <c r="BB20" s="283"/>
      <c r="BC20" s="282" t="str">
        <f t="shared" si="18"/>
        <v>Si</v>
      </c>
      <c r="BD20" s="284"/>
    </row>
    <row r="21" spans="1:56" ht="409.5" x14ac:dyDescent="0.25">
      <c r="A21" s="452"/>
      <c r="B21" s="449"/>
      <c r="C21" s="285" t="s">
        <v>141</v>
      </c>
      <c r="D21" s="271" t="s">
        <v>142</v>
      </c>
      <c r="E21" s="272" t="s">
        <v>83</v>
      </c>
      <c r="F21" s="273" t="s">
        <v>39</v>
      </c>
      <c r="G21" s="273" t="s">
        <v>39</v>
      </c>
      <c r="H21" s="274" t="s">
        <v>39</v>
      </c>
      <c r="I21" s="274" t="s">
        <v>39</v>
      </c>
      <c r="J21" s="274"/>
      <c r="K21" s="273" t="s">
        <v>39</v>
      </c>
      <c r="L21" s="274"/>
      <c r="M21" s="274"/>
      <c r="N21" s="274"/>
      <c r="O21" s="275"/>
      <c r="P21" s="276">
        <v>0.25</v>
      </c>
      <c r="Q21" s="83">
        <f t="shared" ref="Q21:Q22" si="63">P21/V21</f>
        <v>0.25</v>
      </c>
      <c r="R21" s="277">
        <v>0.5</v>
      </c>
      <c r="S21" s="83">
        <f t="shared" ref="S21:S22" si="64">R21/V21</f>
        <v>0.5</v>
      </c>
      <c r="T21" s="277">
        <v>0.75</v>
      </c>
      <c r="U21" s="83">
        <f t="shared" ref="U21:U22" si="65">T21/V21</f>
        <v>0.75</v>
      </c>
      <c r="V21" s="277">
        <v>1</v>
      </c>
      <c r="W21" s="83">
        <f t="shared" ref="W21:W22" si="66">V21/V21</f>
        <v>1</v>
      </c>
      <c r="X21" s="278" t="s">
        <v>143</v>
      </c>
      <c r="Y21" s="65">
        <v>0</v>
      </c>
      <c r="Z21" s="59">
        <f t="shared" si="4"/>
        <v>0</v>
      </c>
      <c r="AA21" s="279" t="s">
        <v>363</v>
      </c>
      <c r="AB21" s="59">
        <v>0</v>
      </c>
      <c r="AC21" s="59">
        <f t="shared" si="5"/>
        <v>0</v>
      </c>
      <c r="AD21" s="279" t="s">
        <v>422</v>
      </c>
      <c r="AE21" s="132"/>
      <c r="AF21" s="59">
        <f t="shared" si="6"/>
        <v>0</v>
      </c>
      <c r="AG21" s="60" t="s">
        <v>544</v>
      </c>
      <c r="AH21" s="59"/>
      <c r="AI21" s="59">
        <f t="shared" si="7"/>
        <v>0</v>
      </c>
      <c r="AJ21" s="280"/>
      <c r="AK21" s="281" t="str">
        <f t="shared" si="8"/>
        <v/>
      </c>
      <c r="AL21" s="282" t="s">
        <v>298</v>
      </c>
      <c r="AM21" s="282"/>
      <c r="AN21" s="282" t="str">
        <f t="shared" si="9"/>
        <v>No</v>
      </c>
      <c r="AO21" s="257" t="s">
        <v>358</v>
      </c>
      <c r="AP21" s="283" t="str">
        <f t="shared" si="10"/>
        <v/>
      </c>
      <c r="AQ21" s="283" t="str">
        <f t="shared" si="11"/>
        <v>X</v>
      </c>
      <c r="AR21" s="283"/>
      <c r="AS21" s="282" t="str">
        <f t="shared" si="12"/>
        <v>Si</v>
      </c>
      <c r="AT21" s="260" t="s">
        <v>456</v>
      </c>
      <c r="AU21" s="283" t="str">
        <f t="shared" si="13"/>
        <v/>
      </c>
      <c r="AV21" s="283" t="str">
        <f t="shared" si="14"/>
        <v>X</v>
      </c>
      <c r="AW21" s="283"/>
      <c r="AX21" s="282" t="str">
        <f t="shared" si="15"/>
        <v>Si</v>
      </c>
      <c r="AY21" s="283"/>
      <c r="AZ21" s="283" t="str">
        <f t="shared" si="16"/>
        <v/>
      </c>
      <c r="BA21" s="283" t="str">
        <f t="shared" si="17"/>
        <v>X</v>
      </c>
      <c r="BB21" s="283"/>
      <c r="BC21" s="282" t="str">
        <f t="shared" si="18"/>
        <v>Si</v>
      </c>
      <c r="BD21" s="284"/>
    </row>
    <row r="22" spans="1:56" ht="30.75" thickBot="1" x14ac:dyDescent="0.3">
      <c r="A22" s="453"/>
      <c r="B22" s="450"/>
      <c r="C22" s="241" t="s">
        <v>144</v>
      </c>
      <c r="D22" s="227" t="s">
        <v>145</v>
      </c>
      <c r="E22" s="228" t="s">
        <v>79</v>
      </c>
      <c r="F22" s="229"/>
      <c r="G22" s="229"/>
      <c r="H22" s="229"/>
      <c r="I22" s="229"/>
      <c r="J22" s="229"/>
      <c r="K22" s="229"/>
      <c r="L22" s="229"/>
      <c r="M22" s="229"/>
      <c r="N22" s="229"/>
      <c r="O22" s="230"/>
      <c r="P22" s="243">
        <v>0</v>
      </c>
      <c r="Q22" s="86">
        <f t="shared" si="63"/>
        <v>0</v>
      </c>
      <c r="R22" s="232">
        <v>0</v>
      </c>
      <c r="S22" s="86">
        <f t="shared" si="64"/>
        <v>0</v>
      </c>
      <c r="T22" s="232">
        <v>0</v>
      </c>
      <c r="U22" s="86">
        <f t="shared" si="65"/>
        <v>0</v>
      </c>
      <c r="V22" s="232">
        <v>1</v>
      </c>
      <c r="W22" s="86">
        <f t="shared" si="66"/>
        <v>1</v>
      </c>
      <c r="X22" s="233"/>
      <c r="Y22" s="67"/>
      <c r="Z22" s="68"/>
      <c r="AA22" s="234" t="s">
        <v>312</v>
      </c>
      <c r="AB22" s="68"/>
      <c r="AC22" s="68"/>
      <c r="AD22" s="234" t="s">
        <v>312</v>
      </c>
      <c r="AE22" s="131"/>
      <c r="AF22" s="68"/>
      <c r="AG22" s="90" t="s">
        <v>312</v>
      </c>
      <c r="AH22" s="68"/>
      <c r="AI22" s="68">
        <f t="shared" si="7"/>
        <v>0</v>
      </c>
      <c r="AJ22" s="235"/>
      <c r="AK22" s="236" t="str">
        <f t="shared" si="8"/>
        <v/>
      </c>
      <c r="AL22" s="237" t="s">
        <v>298</v>
      </c>
      <c r="AM22" s="237"/>
      <c r="AN22" s="237" t="str">
        <f t="shared" si="9"/>
        <v>No</v>
      </c>
      <c r="AO22" s="239"/>
      <c r="AP22" s="239" t="str">
        <f t="shared" si="10"/>
        <v/>
      </c>
      <c r="AQ22" s="239" t="str">
        <f>IF(Z22&lt;100%,"X","")</f>
        <v>X</v>
      </c>
      <c r="AR22" s="239"/>
      <c r="AS22" s="237" t="str">
        <f t="shared" si="12"/>
        <v>Si</v>
      </c>
      <c r="AT22" s="260"/>
      <c r="AU22" s="239" t="str">
        <f t="shared" si="13"/>
        <v/>
      </c>
      <c r="AV22" s="239" t="str">
        <f t="shared" si="14"/>
        <v>X</v>
      </c>
      <c r="AW22" s="239"/>
      <c r="AX22" s="237" t="str">
        <f t="shared" si="15"/>
        <v>Si</v>
      </c>
      <c r="AY22" s="239"/>
      <c r="AZ22" s="239" t="str">
        <f t="shared" si="16"/>
        <v/>
      </c>
      <c r="BA22" s="239" t="str">
        <f t="shared" si="17"/>
        <v>X</v>
      </c>
      <c r="BB22" s="239"/>
      <c r="BC22" s="237" t="str">
        <f t="shared" si="18"/>
        <v>Si</v>
      </c>
      <c r="BD22" s="240"/>
    </row>
    <row r="23" spans="1:56" ht="45" customHeight="1" thickBot="1" x14ac:dyDescent="0.3">
      <c r="A23" s="451" t="s">
        <v>52</v>
      </c>
      <c r="B23" s="458" t="s">
        <v>146</v>
      </c>
      <c r="C23" s="286" t="s">
        <v>147</v>
      </c>
      <c r="D23" s="287" t="s">
        <v>148</v>
      </c>
      <c r="E23" s="165" t="s">
        <v>83</v>
      </c>
      <c r="F23" s="166"/>
      <c r="G23" s="166"/>
      <c r="H23" s="166"/>
      <c r="I23" s="166"/>
      <c r="J23" s="166"/>
      <c r="K23" s="166"/>
      <c r="L23" s="166"/>
      <c r="M23" s="166"/>
      <c r="N23" s="166"/>
      <c r="O23" s="167"/>
      <c r="P23" s="263">
        <v>0</v>
      </c>
      <c r="Q23" s="82">
        <f t="shared" ref="Q23" si="67">P23/V23</f>
        <v>0</v>
      </c>
      <c r="R23" s="169">
        <v>0</v>
      </c>
      <c r="S23" s="82">
        <f t="shared" ref="S23" si="68">R23/V23</f>
        <v>0</v>
      </c>
      <c r="T23" s="169">
        <v>0.5</v>
      </c>
      <c r="U23" s="82">
        <f t="shared" ref="U23" si="69">T23/V23</f>
        <v>0.5</v>
      </c>
      <c r="V23" s="169">
        <v>1</v>
      </c>
      <c r="W23" s="82">
        <f t="shared" ref="W23" si="70">V23/V23</f>
        <v>1</v>
      </c>
      <c r="X23" s="170" t="s">
        <v>149</v>
      </c>
      <c r="Y23" s="71"/>
      <c r="Z23" s="72"/>
      <c r="AA23" s="171" t="s">
        <v>332</v>
      </c>
      <c r="AB23" s="72"/>
      <c r="AC23" s="72"/>
      <c r="AD23" s="171" t="s">
        <v>423</v>
      </c>
      <c r="AE23" s="127"/>
      <c r="AF23" s="72">
        <f t="shared" si="6"/>
        <v>0</v>
      </c>
      <c r="AG23" s="89" t="s">
        <v>312</v>
      </c>
      <c r="AH23" s="72"/>
      <c r="AI23" s="72">
        <f t="shared" si="7"/>
        <v>0</v>
      </c>
      <c r="AJ23" s="172"/>
      <c r="AK23" s="173" t="str">
        <f t="shared" si="8"/>
        <v/>
      </c>
      <c r="AL23" s="174" t="s">
        <v>298</v>
      </c>
      <c r="AM23" s="174"/>
      <c r="AN23" s="174" t="str">
        <f t="shared" si="9"/>
        <v>No</v>
      </c>
      <c r="AO23" s="176"/>
      <c r="AP23" s="176" t="str">
        <f t="shared" si="10"/>
        <v/>
      </c>
      <c r="AQ23" s="176" t="str">
        <f t="shared" si="11"/>
        <v>X</v>
      </c>
      <c r="AR23" s="176"/>
      <c r="AS23" s="174" t="str">
        <f t="shared" si="12"/>
        <v>Si</v>
      </c>
      <c r="AT23" s="260" t="s">
        <v>312</v>
      </c>
      <c r="AU23" s="176" t="str">
        <f t="shared" si="13"/>
        <v/>
      </c>
      <c r="AV23" s="176" t="str">
        <f t="shared" si="14"/>
        <v>X</v>
      </c>
      <c r="AW23" s="176"/>
      <c r="AX23" s="174" t="str">
        <f t="shared" si="15"/>
        <v>Si</v>
      </c>
      <c r="AY23" s="176"/>
      <c r="AZ23" s="176" t="str">
        <f t="shared" si="16"/>
        <v/>
      </c>
      <c r="BA23" s="176" t="str">
        <f t="shared" si="17"/>
        <v>X</v>
      </c>
      <c r="BB23" s="176"/>
      <c r="BC23" s="174" t="str">
        <f t="shared" si="18"/>
        <v>Si</v>
      </c>
      <c r="BD23" s="177"/>
    </row>
    <row r="24" spans="1:56" ht="270.75" thickBot="1" x14ac:dyDescent="0.3">
      <c r="A24" s="452"/>
      <c r="B24" s="459"/>
      <c r="C24" s="285" t="s">
        <v>150</v>
      </c>
      <c r="D24" s="271" t="s">
        <v>151</v>
      </c>
      <c r="E24" s="272" t="s">
        <v>83</v>
      </c>
      <c r="F24" s="274"/>
      <c r="G24" s="274"/>
      <c r="H24" s="274"/>
      <c r="I24" s="274"/>
      <c r="J24" s="274"/>
      <c r="K24" s="274"/>
      <c r="L24" s="274"/>
      <c r="M24" s="274"/>
      <c r="N24" s="273" t="s">
        <v>39</v>
      </c>
      <c r="O24" s="288"/>
      <c r="P24" s="276">
        <v>0.25</v>
      </c>
      <c r="Q24" s="83">
        <f t="shared" ref="Q24" si="71">P24/V24</f>
        <v>0.25</v>
      </c>
      <c r="R24" s="277">
        <v>0.5</v>
      </c>
      <c r="S24" s="83">
        <f t="shared" ref="S24:S25" si="72">R24/V24</f>
        <v>0.5</v>
      </c>
      <c r="T24" s="277">
        <v>0.75</v>
      </c>
      <c r="U24" s="83">
        <f t="shared" ref="U24:U25" si="73">T24/V24</f>
        <v>0.75</v>
      </c>
      <c r="V24" s="277">
        <v>1</v>
      </c>
      <c r="W24" s="83">
        <f t="shared" ref="W24" si="74">V24/V24</f>
        <v>1</v>
      </c>
      <c r="X24" s="278" t="s">
        <v>152</v>
      </c>
      <c r="Y24" s="65">
        <v>0.25</v>
      </c>
      <c r="Z24" s="59">
        <f t="shared" si="4"/>
        <v>1</v>
      </c>
      <c r="AA24" s="279" t="s">
        <v>333</v>
      </c>
      <c r="AB24" s="59">
        <v>0.4</v>
      </c>
      <c r="AC24" s="59">
        <f t="shared" si="5"/>
        <v>0.8</v>
      </c>
      <c r="AD24" s="279" t="s">
        <v>424</v>
      </c>
      <c r="AE24" s="132"/>
      <c r="AF24" s="59">
        <f t="shared" si="6"/>
        <v>0</v>
      </c>
      <c r="AG24" s="60" t="s">
        <v>545</v>
      </c>
      <c r="AH24" s="59"/>
      <c r="AI24" s="59">
        <f t="shared" si="7"/>
        <v>0</v>
      </c>
      <c r="AJ24" s="280"/>
      <c r="AK24" s="281" t="str">
        <f t="shared" si="8"/>
        <v/>
      </c>
      <c r="AL24" s="282" t="s">
        <v>298</v>
      </c>
      <c r="AM24" s="282"/>
      <c r="AN24" s="282" t="str">
        <f t="shared" si="9"/>
        <v>No</v>
      </c>
      <c r="AO24" s="175" t="s">
        <v>349</v>
      </c>
      <c r="AP24" s="283" t="str">
        <f t="shared" si="10"/>
        <v/>
      </c>
      <c r="AQ24" s="283" t="str">
        <f t="shared" si="11"/>
        <v/>
      </c>
      <c r="AR24" s="283"/>
      <c r="AS24" s="282" t="str">
        <f t="shared" si="12"/>
        <v>No</v>
      </c>
      <c r="AT24" s="260" t="s">
        <v>500</v>
      </c>
      <c r="AU24" s="283" t="str">
        <f t="shared" si="13"/>
        <v/>
      </c>
      <c r="AV24" s="283" t="str">
        <f t="shared" si="14"/>
        <v>X</v>
      </c>
      <c r="AW24" s="283"/>
      <c r="AX24" s="282" t="str">
        <f t="shared" si="15"/>
        <v>Si</v>
      </c>
      <c r="AY24" s="283"/>
      <c r="AZ24" s="283" t="str">
        <f t="shared" si="16"/>
        <v/>
      </c>
      <c r="BA24" s="283" t="str">
        <f t="shared" si="17"/>
        <v>X</v>
      </c>
      <c r="BB24" s="283"/>
      <c r="BC24" s="282" t="str">
        <f t="shared" si="18"/>
        <v>Si</v>
      </c>
      <c r="BD24" s="284"/>
    </row>
    <row r="25" spans="1:56" ht="147.75" customHeight="1" thickBot="1" x14ac:dyDescent="0.3">
      <c r="A25" s="452"/>
      <c r="B25" s="461"/>
      <c r="C25" s="241" t="s">
        <v>153</v>
      </c>
      <c r="D25" s="227" t="s">
        <v>154</v>
      </c>
      <c r="E25" s="228" t="s">
        <v>83</v>
      </c>
      <c r="F25" s="229"/>
      <c r="G25" s="229"/>
      <c r="H25" s="229"/>
      <c r="I25" s="229"/>
      <c r="J25" s="229"/>
      <c r="K25" s="229"/>
      <c r="L25" s="229"/>
      <c r="M25" s="229"/>
      <c r="N25" s="229"/>
      <c r="O25" s="230"/>
      <c r="P25" s="231">
        <v>0.25</v>
      </c>
      <c r="Q25" s="86">
        <v>0</v>
      </c>
      <c r="R25" s="232">
        <v>0.5</v>
      </c>
      <c r="S25" s="86">
        <f t="shared" si="72"/>
        <v>0.5</v>
      </c>
      <c r="T25" s="232">
        <v>1</v>
      </c>
      <c r="U25" s="86">
        <f t="shared" si="73"/>
        <v>1</v>
      </c>
      <c r="V25" s="232">
        <v>1</v>
      </c>
      <c r="W25" s="86">
        <f t="shared" ref="W25" si="75">V25/V25</f>
        <v>1</v>
      </c>
      <c r="X25" s="233" t="s">
        <v>155</v>
      </c>
      <c r="Y25" s="67"/>
      <c r="Z25" s="68"/>
      <c r="AA25" s="234" t="s">
        <v>332</v>
      </c>
      <c r="AB25" s="68">
        <v>0.4</v>
      </c>
      <c r="AC25" s="68">
        <f t="shared" si="5"/>
        <v>0.8</v>
      </c>
      <c r="AD25" s="234" t="s">
        <v>425</v>
      </c>
      <c r="AE25" s="131"/>
      <c r="AF25" s="68">
        <f t="shared" si="6"/>
        <v>0</v>
      </c>
      <c r="AG25" s="90" t="s">
        <v>312</v>
      </c>
      <c r="AH25" s="68"/>
      <c r="AI25" s="68">
        <f t="shared" si="7"/>
        <v>0</v>
      </c>
      <c r="AJ25" s="235"/>
      <c r="AK25" s="236" t="str">
        <f t="shared" si="8"/>
        <v/>
      </c>
      <c r="AL25" s="237" t="s">
        <v>298</v>
      </c>
      <c r="AM25" s="237"/>
      <c r="AN25" s="237" t="str">
        <f t="shared" si="9"/>
        <v>No</v>
      </c>
      <c r="AO25" s="269"/>
      <c r="AP25" s="239" t="str">
        <f t="shared" si="10"/>
        <v/>
      </c>
      <c r="AQ25" s="239" t="str">
        <f t="shared" si="11"/>
        <v>X</v>
      </c>
      <c r="AR25" s="239"/>
      <c r="AS25" s="237" t="str">
        <f t="shared" si="12"/>
        <v>Si</v>
      </c>
      <c r="AT25" s="260" t="s">
        <v>448</v>
      </c>
      <c r="AU25" s="239" t="str">
        <f t="shared" si="13"/>
        <v/>
      </c>
      <c r="AV25" s="239" t="str">
        <f t="shared" si="14"/>
        <v>X</v>
      </c>
      <c r="AW25" s="239"/>
      <c r="AX25" s="237" t="str">
        <f t="shared" si="15"/>
        <v>Si</v>
      </c>
      <c r="AY25" s="239"/>
      <c r="AZ25" s="239" t="str">
        <f t="shared" si="16"/>
        <v/>
      </c>
      <c r="BA25" s="239" t="str">
        <f t="shared" si="17"/>
        <v>X</v>
      </c>
      <c r="BB25" s="239"/>
      <c r="BC25" s="237" t="str">
        <f t="shared" si="18"/>
        <v>Si</v>
      </c>
      <c r="BD25" s="240"/>
    </row>
    <row r="26" spans="1:56" ht="285.75" thickBot="1" x14ac:dyDescent="0.3">
      <c r="A26" s="452"/>
      <c r="B26" s="454" t="s">
        <v>156</v>
      </c>
      <c r="C26" s="209" t="s">
        <v>157</v>
      </c>
      <c r="D26" s="210" t="s">
        <v>158</v>
      </c>
      <c r="E26" s="211" t="s">
        <v>83</v>
      </c>
      <c r="F26" s="212"/>
      <c r="G26" s="212"/>
      <c r="H26" s="212"/>
      <c r="I26" s="212"/>
      <c r="J26" s="212"/>
      <c r="K26" s="212"/>
      <c r="L26" s="212"/>
      <c r="M26" s="212"/>
      <c r="N26" s="212"/>
      <c r="O26" s="213"/>
      <c r="P26" s="251">
        <v>0</v>
      </c>
      <c r="Q26" s="84">
        <f t="shared" ref="Q26:Q29" si="76">P26/V26</f>
        <v>0</v>
      </c>
      <c r="R26" s="215">
        <v>0.5</v>
      </c>
      <c r="S26" s="84">
        <f t="shared" ref="S26:S29" si="77">R26/V26</f>
        <v>0.5</v>
      </c>
      <c r="T26" s="215">
        <v>0.5</v>
      </c>
      <c r="U26" s="84">
        <f t="shared" ref="U26:U29" si="78">T26/V26</f>
        <v>0.5</v>
      </c>
      <c r="V26" s="215">
        <v>1</v>
      </c>
      <c r="W26" s="84">
        <f t="shared" ref="W26:W29" si="79">V26/V26</f>
        <v>1</v>
      </c>
      <c r="X26" s="216" t="s">
        <v>159</v>
      </c>
      <c r="Y26" s="77"/>
      <c r="Z26" s="70"/>
      <c r="AA26" s="217" t="s">
        <v>332</v>
      </c>
      <c r="AB26" s="70">
        <v>0.4</v>
      </c>
      <c r="AC26" s="70">
        <f t="shared" si="5"/>
        <v>0.8</v>
      </c>
      <c r="AD26" s="217" t="s">
        <v>426</v>
      </c>
      <c r="AE26" s="130"/>
      <c r="AF26" s="70">
        <f t="shared" si="6"/>
        <v>0</v>
      </c>
      <c r="AG26" s="91" t="s">
        <v>312</v>
      </c>
      <c r="AH26" s="70"/>
      <c r="AI26" s="70">
        <f t="shared" si="7"/>
        <v>0</v>
      </c>
      <c r="AJ26" s="218"/>
      <c r="AK26" s="219" t="str">
        <f t="shared" si="8"/>
        <v/>
      </c>
      <c r="AL26" s="220" t="s">
        <v>298</v>
      </c>
      <c r="AM26" s="220"/>
      <c r="AN26" s="220" t="str">
        <f t="shared" si="9"/>
        <v>No</v>
      </c>
      <c r="AO26" s="269"/>
      <c r="AP26" s="222" t="str">
        <f t="shared" si="10"/>
        <v/>
      </c>
      <c r="AQ26" s="222" t="str">
        <f t="shared" si="11"/>
        <v>X</v>
      </c>
      <c r="AR26" s="222"/>
      <c r="AS26" s="220" t="str">
        <f t="shared" si="12"/>
        <v>Si</v>
      </c>
      <c r="AT26" s="260" t="s">
        <v>447</v>
      </c>
      <c r="AU26" s="222" t="str">
        <f t="shared" si="13"/>
        <v/>
      </c>
      <c r="AV26" s="222" t="str">
        <f t="shared" si="14"/>
        <v>X</v>
      </c>
      <c r="AW26" s="222"/>
      <c r="AX26" s="220" t="str">
        <f t="shared" si="15"/>
        <v>Si</v>
      </c>
      <c r="AY26" s="222"/>
      <c r="AZ26" s="222" t="str">
        <f t="shared" si="16"/>
        <v/>
      </c>
      <c r="BA26" s="222" t="str">
        <f t="shared" si="17"/>
        <v>X</v>
      </c>
      <c r="BB26" s="222"/>
      <c r="BC26" s="220" t="str">
        <f t="shared" si="18"/>
        <v>Si</v>
      </c>
      <c r="BD26" s="223"/>
    </row>
    <row r="27" spans="1:56" ht="165.75" thickBot="1" x14ac:dyDescent="0.3">
      <c r="A27" s="452"/>
      <c r="B27" s="449"/>
      <c r="C27" s="289" t="s">
        <v>322</v>
      </c>
      <c r="D27" s="271" t="s">
        <v>160</v>
      </c>
      <c r="E27" s="272" t="s">
        <v>83</v>
      </c>
      <c r="F27" s="274"/>
      <c r="G27" s="274"/>
      <c r="H27" s="274"/>
      <c r="I27" s="274"/>
      <c r="J27" s="274"/>
      <c r="K27" s="274"/>
      <c r="L27" s="274"/>
      <c r="M27" s="274"/>
      <c r="N27" s="274"/>
      <c r="O27" s="288"/>
      <c r="P27" s="290">
        <v>0</v>
      </c>
      <c r="Q27" s="83">
        <f t="shared" si="76"/>
        <v>0</v>
      </c>
      <c r="R27" s="277">
        <v>0</v>
      </c>
      <c r="S27" s="83">
        <f t="shared" si="77"/>
        <v>0</v>
      </c>
      <c r="T27" s="277">
        <v>1</v>
      </c>
      <c r="U27" s="83">
        <f t="shared" si="78"/>
        <v>1</v>
      </c>
      <c r="V27" s="277">
        <v>1</v>
      </c>
      <c r="W27" s="83">
        <f t="shared" si="79"/>
        <v>1</v>
      </c>
      <c r="X27" s="278" t="s">
        <v>161</v>
      </c>
      <c r="Y27" s="65"/>
      <c r="Z27" s="59"/>
      <c r="AA27" s="279" t="s">
        <v>332</v>
      </c>
      <c r="AB27" s="59"/>
      <c r="AC27" s="59"/>
      <c r="AD27" s="279" t="s">
        <v>427</v>
      </c>
      <c r="AE27" s="132"/>
      <c r="AF27" s="59">
        <f t="shared" si="6"/>
        <v>0</v>
      </c>
      <c r="AG27" s="60" t="s">
        <v>312</v>
      </c>
      <c r="AH27" s="59"/>
      <c r="AI27" s="59">
        <f t="shared" si="7"/>
        <v>0</v>
      </c>
      <c r="AJ27" s="280"/>
      <c r="AK27" s="281" t="str">
        <f t="shared" si="8"/>
        <v/>
      </c>
      <c r="AL27" s="282" t="s">
        <v>298</v>
      </c>
      <c r="AM27" s="282"/>
      <c r="AN27" s="282" t="str">
        <f t="shared" si="9"/>
        <v>No</v>
      </c>
      <c r="AO27" s="269"/>
      <c r="AP27" s="283" t="str">
        <f t="shared" si="10"/>
        <v/>
      </c>
      <c r="AQ27" s="283" t="str">
        <f t="shared" si="11"/>
        <v>X</v>
      </c>
      <c r="AR27" s="283"/>
      <c r="AS27" s="282" t="str">
        <f t="shared" si="12"/>
        <v>Si</v>
      </c>
      <c r="AT27" s="260" t="s">
        <v>501</v>
      </c>
      <c r="AU27" s="283" t="str">
        <f t="shared" si="13"/>
        <v/>
      </c>
      <c r="AV27" s="283" t="str">
        <f t="shared" si="14"/>
        <v>X</v>
      </c>
      <c r="AW27" s="283"/>
      <c r="AX27" s="282" t="str">
        <f t="shared" si="15"/>
        <v>Si</v>
      </c>
      <c r="AY27" s="283"/>
      <c r="AZ27" s="283" t="str">
        <f t="shared" si="16"/>
        <v/>
      </c>
      <c r="BA27" s="283" t="str">
        <f t="shared" si="17"/>
        <v>X</v>
      </c>
      <c r="BB27" s="283"/>
      <c r="BC27" s="282" t="str">
        <f t="shared" si="18"/>
        <v>Si</v>
      </c>
      <c r="BD27" s="284"/>
    </row>
    <row r="28" spans="1:56" ht="120.75" thickBot="1" x14ac:dyDescent="0.3">
      <c r="A28" s="452"/>
      <c r="B28" s="449"/>
      <c r="C28" s="289" t="s">
        <v>162</v>
      </c>
      <c r="D28" s="271" t="s">
        <v>163</v>
      </c>
      <c r="E28" s="272" t="s">
        <v>83</v>
      </c>
      <c r="F28" s="274"/>
      <c r="G28" s="274"/>
      <c r="H28" s="274"/>
      <c r="I28" s="274"/>
      <c r="J28" s="274"/>
      <c r="K28" s="274"/>
      <c r="L28" s="274"/>
      <c r="M28" s="274"/>
      <c r="N28" s="274"/>
      <c r="O28" s="288"/>
      <c r="P28" s="290">
        <v>0</v>
      </c>
      <c r="Q28" s="83">
        <f t="shared" si="76"/>
        <v>0</v>
      </c>
      <c r="R28" s="277">
        <f>1/3</f>
        <v>0.33333333333333331</v>
      </c>
      <c r="S28" s="83">
        <f t="shared" si="77"/>
        <v>0.33333333333333331</v>
      </c>
      <c r="T28" s="277">
        <f>2/3</f>
        <v>0.66666666666666663</v>
      </c>
      <c r="U28" s="83">
        <f t="shared" si="78"/>
        <v>0.66666666666666663</v>
      </c>
      <c r="V28" s="277">
        <v>1</v>
      </c>
      <c r="W28" s="83">
        <f t="shared" si="79"/>
        <v>1</v>
      </c>
      <c r="X28" s="278" t="s">
        <v>164</v>
      </c>
      <c r="Y28" s="65"/>
      <c r="Z28" s="59"/>
      <c r="AA28" s="279" t="s">
        <v>332</v>
      </c>
      <c r="AB28" s="59">
        <f>1/3</f>
        <v>0.33333333333333331</v>
      </c>
      <c r="AC28" s="59">
        <f t="shared" si="5"/>
        <v>1</v>
      </c>
      <c r="AD28" s="279" t="s">
        <v>428</v>
      </c>
      <c r="AE28" s="132"/>
      <c r="AF28" s="59">
        <f t="shared" si="6"/>
        <v>0</v>
      </c>
      <c r="AG28" s="60" t="s">
        <v>312</v>
      </c>
      <c r="AH28" s="59"/>
      <c r="AI28" s="59">
        <f t="shared" si="7"/>
        <v>0</v>
      </c>
      <c r="AJ28" s="280"/>
      <c r="AK28" s="281" t="str">
        <f t="shared" si="8"/>
        <v/>
      </c>
      <c r="AL28" s="282" t="s">
        <v>298</v>
      </c>
      <c r="AM28" s="282"/>
      <c r="AN28" s="282" t="str">
        <f t="shared" si="9"/>
        <v>No</v>
      </c>
      <c r="AO28" s="269"/>
      <c r="AP28" s="283" t="str">
        <f t="shared" si="10"/>
        <v/>
      </c>
      <c r="AQ28" s="283" t="str">
        <f t="shared" si="11"/>
        <v>X</v>
      </c>
      <c r="AR28" s="283"/>
      <c r="AS28" s="282" t="str">
        <f t="shared" si="12"/>
        <v>Si</v>
      </c>
      <c r="AT28" s="260" t="s">
        <v>471</v>
      </c>
      <c r="AU28" s="283" t="str">
        <f t="shared" si="13"/>
        <v/>
      </c>
      <c r="AV28" s="283" t="str">
        <f t="shared" si="14"/>
        <v/>
      </c>
      <c r="AW28" s="283"/>
      <c r="AX28" s="282" t="str">
        <f t="shared" si="15"/>
        <v>No</v>
      </c>
      <c r="AY28" s="283"/>
      <c r="AZ28" s="283" t="str">
        <f t="shared" si="16"/>
        <v/>
      </c>
      <c r="BA28" s="283" t="str">
        <f t="shared" si="17"/>
        <v>X</v>
      </c>
      <c r="BB28" s="283"/>
      <c r="BC28" s="282" t="str">
        <f t="shared" si="18"/>
        <v>Si</v>
      </c>
      <c r="BD28" s="284"/>
    </row>
    <row r="29" spans="1:56" ht="150" customHeight="1" thickBot="1" x14ac:dyDescent="0.3">
      <c r="A29" s="452"/>
      <c r="B29" s="457"/>
      <c r="C29" s="291" t="s">
        <v>165</v>
      </c>
      <c r="D29" s="292" t="s">
        <v>166</v>
      </c>
      <c r="E29" s="293" t="s">
        <v>82</v>
      </c>
      <c r="F29" s="181"/>
      <c r="G29" s="181"/>
      <c r="H29" s="181"/>
      <c r="I29" s="181"/>
      <c r="J29" s="181"/>
      <c r="K29" s="181"/>
      <c r="L29" s="181"/>
      <c r="M29" s="181"/>
      <c r="N29" s="181"/>
      <c r="O29" s="294" t="s">
        <v>39</v>
      </c>
      <c r="P29" s="295">
        <v>0</v>
      </c>
      <c r="Q29" s="87">
        <f t="shared" si="76"/>
        <v>0</v>
      </c>
      <c r="R29" s="184">
        <v>0.5</v>
      </c>
      <c r="S29" s="87">
        <f t="shared" si="77"/>
        <v>0.5</v>
      </c>
      <c r="T29" s="184">
        <v>0.75</v>
      </c>
      <c r="U29" s="87">
        <f t="shared" si="78"/>
        <v>0.75</v>
      </c>
      <c r="V29" s="184">
        <v>1</v>
      </c>
      <c r="W29" s="87">
        <f t="shared" si="79"/>
        <v>1</v>
      </c>
      <c r="X29" s="185" t="s">
        <v>167</v>
      </c>
      <c r="Y29" s="74"/>
      <c r="Z29" s="75"/>
      <c r="AA29" s="186" t="s">
        <v>312</v>
      </c>
      <c r="AB29" s="75">
        <v>0.25</v>
      </c>
      <c r="AC29" s="75">
        <f t="shared" si="5"/>
        <v>0.5</v>
      </c>
      <c r="AD29" s="296" t="s">
        <v>484</v>
      </c>
      <c r="AE29" s="128"/>
      <c r="AF29" s="75">
        <f t="shared" si="6"/>
        <v>0</v>
      </c>
      <c r="AG29" s="88" t="s">
        <v>312</v>
      </c>
      <c r="AH29" s="75"/>
      <c r="AI29" s="75">
        <f t="shared" si="7"/>
        <v>0</v>
      </c>
      <c r="AJ29" s="187"/>
      <c r="AK29" s="188" t="str">
        <f t="shared" si="8"/>
        <v/>
      </c>
      <c r="AL29" s="189" t="s">
        <v>298</v>
      </c>
      <c r="AM29" s="189"/>
      <c r="AN29" s="189" t="str">
        <f t="shared" si="9"/>
        <v>No</v>
      </c>
      <c r="AO29" s="269"/>
      <c r="AP29" s="191" t="str">
        <f t="shared" si="10"/>
        <v/>
      </c>
      <c r="AQ29" s="191" t="str">
        <f t="shared" si="11"/>
        <v>X</v>
      </c>
      <c r="AR29" s="191"/>
      <c r="AS29" s="189" t="str">
        <f t="shared" si="12"/>
        <v>Si</v>
      </c>
      <c r="AT29" s="260" t="s">
        <v>509</v>
      </c>
      <c r="AU29" s="191" t="str">
        <f t="shared" si="13"/>
        <v/>
      </c>
      <c r="AV29" s="191" t="str">
        <f t="shared" si="14"/>
        <v>X</v>
      </c>
      <c r="AW29" s="191"/>
      <c r="AX29" s="189" t="str">
        <f t="shared" si="15"/>
        <v>Si</v>
      </c>
      <c r="AY29" s="191"/>
      <c r="AZ29" s="191" t="str">
        <f t="shared" si="16"/>
        <v/>
      </c>
      <c r="BA29" s="191" t="str">
        <f t="shared" si="17"/>
        <v>X</v>
      </c>
      <c r="BB29" s="191"/>
      <c r="BC29" s="189" t="str">
        <f t="shared" si="18"/>
        <v>Si</v>
      </c>
      <c r="BD29" s="192"/>
    </row>
    <row r="30" spans="1:56" ht="45" customHeight="1" thickBot="1" x14ac:dyDescent="0.3">
      <c r="A30" s="452"/>
      <c r="B30" s="448" t="s">
        <v>168</v>
      </c>
      <c r="C30" s="163" t="s">
        <v>169</v>
      </c>
      <c r="D30" s="164" t="s">
        <v>170</v>
      </c>
      <c r="E30" s="297" t="s">
        <v>77</v>
      </c>
      <c r="F30" s="166"/>
      <c r="G30" s="166"/>
      <c r="H30" s="166" t="s">
        <v>39</v>
      </c>
      <c r="I30" s="166"/>
      <c r="J30" s="166"/>
      <c r="K30" s="166"/>
      <c r="L30" s="166"/>
      <c r="M30" s="166"/>
      <c r="N30" s="166"/>
      <c r="O30" s="167"/>
      <c r="P30" s="168">
        <v>0.25</v>
      </c>
      <c r="Q30" s="82">
        <f t="shared" ref="Q30" si="80">P30/V30</f>
        <v>0.25</v>
      </c>
      <c r="R30" s="169">
        <v>0.5</v>
      </c>
      <c r="S30" s="82">
        <f t="shared" ref="S30" si="81">R30/V30</f>
        <v>0.5</v>
      </c>
      <c r="T30" s="169">
        <v>0.75</v>
      </c>
      <c r="U30" s="82">
        <f t="shared" ref="U30" si="82">T30/V30</f>
        <v>0.75</v>
      </c>
      <c r="V30" s="169">
        <v>1</v>
      </c>
      <c r="W30" s="82">
        <f t="shared" ref="W30" si="83">V30/V30</f>
        <v>1</v>
      </c>
      <c r="X30" s="170" t="s">
        <v>171</v>
      </c>
      <c r="Y30" s="71">
        <v>0</v>
      </c>
      <c r="Z30" s="72">
        <f t="shared" si="4"/>
        <v>0</v>
      </c>
      <c r="AA30" s="171" t="s">
        <v>359</v>
      </c>
      <c r="AB30" s="72">
        <v>0.5</v>
      </c>
      <c r="AC30" s="72">
        <f t="shared" si="5"/>
        <v>1</v>
      </c>
      <c r="AD30" s="171" t="s">
        <v>463</v>
      </c>
      <c r="AE30" s="127"/>
      <c r="AF30" s="72">
        <f t="shared" si="6"/>
        <v>0</v>
      </c>
      <c r="AG30" s="89" t="s">
        <v>546</v>
      </c>
      <c r="AH30" s="72"/>
      <c r="AI30" s="72">
        <f t="shared" si="7"/>
        <v>0</v>
      </c>
      <c r="AJ30" s="172"/>
      <c r="AK30" s="173" t="str">
        <f t="shared" si="8"/>
        <v/>
      </c>
      <c r="AL30" s="174" t="s">
        <v>298</v>
      </c>
      <c r="AM30" s="174"/>
      <c r="AN30" s="174" t="str">
        <f t="shared" si="9"/>
        <v>No</v>
      </c>
      <c r="AO30" s="257" t="s">
        <v>360</v>
      </c>
      <c r="AP30" s="176" t="str">
        <f t="shared" si="10"/>
        <v/>
      </c>
      <c r="AQ30" s="176" t="str">
        <f t="shared" si="11"/>
        <v>X</v>
      </c>
      <c r="AR30" s="176"/>
      <c r="AS30" s="174" t="str">
        <f t="shared" si="12"/>
        <v>Si</v>
      </c>
      <c r="AT30" s="260" t="s">
        <v>502</v>
      </c>
      <c r="AU30" s="176" t="str">
        <f t="shared" si="13"/>
        <v/>
      </c>
      <c r="AV30" s="176" t="str">
        <f t="shared" si="14"/>
        <v/>
      </c>
      <c r="AW30" s="176"/>
      <c r="AX30" s="174" t="str">
        <f t="shared" si="15"/>
        <v>No</v>
      </c>
      <c r="AY30" s="176"/>
      <c r="AZ30" s="176" t="str">
        <f t="shared" si="16"/>
        <v/>
      </c>
      <c r="BA30" s="176" t="str">
        <f t="shared" si="17"/>
        <v>X</v>
      </c>
      <c r="BB30" s="176"/>
      <c r="BC30" s="174" t="str">
        <f t="shared" si="18"/>
        <v>Si</v>
      </c>
      <c r="BD30" s="177"/>
    </row>
    <row r="31" spans="1:56" ht="240.75" thickBot="1" x14ac:dyDescent="0.3">
      <c r="A31" s="452"/>
      <c r="B31" s="449"/>
      <c r="C31" s="298" t="s">
        <v>172</v>
      </c>
      <c r="D31" s="299" t="s">
        <v>173</v>
      </c>
      <c r="E31" s="272" t="s">
        <v>83</v>
      </c>
      <c r="F31" s="274"/>
      <c r="G31" s="274"/>
      <c r="H31" s="274"/>
      <c r="I31" s="274"/>
      <c r="J31" s="274"/>
      <c r="K31" s="274"/>
      <c r="L31" s="274"/>
      <c r="M31" s="274"/>
      <c r="N31" s="274"/>
      <c r="O31" s="288"/>
      <c r="P31" s="300">
        <v>0</v>
      </c>
      <c r="Q31" s="85">
        <f t="shared" ref="Q31" si="84">P31/V31</f>
        <v>0</v>
      </c>
      <c r="R31" s="301">
        <v>1</v>
      </c>
      <c r="S31" s="85">
        <f t="shared" ref="S31" si="85">R31/V31</f>
        <v>0.5</v>
      </c>
      <c r="T31" s="301">
        <v>1</v>
      </c>
      <c r="U31" s="85">
        <f t="shared" ref="U31" si="86">T31/V31</f>
        <v>0.5</v>
      </c>
      <c r="V31" s="301">
        <v>2</v>
      </c>
      <c r="W31" s="85">
        <f t="shared" ref="W31" si="87">V31/V31</f>
        <v>1</v>
      </c>
      <c r="X31" s="278" t="s">
        <v>174</v>
      </c>
      <c r="Y31" s="65"/>
      <c r="Z31" s="59"/>
      <c r="AA31" s="279" t="s">
        <v>332</v>
      </c>
      <c r="AB31" s="59">
        <v>0.3</v>
      </c>
      <c r="AC31" s="59">
        <f t="shared" si="5"/>
        <v>0.6</v>
      </c>
      <c r="AD31" s="279" t="s">
        <v>429</v>
      </c>
      <c r="AE31" s="132"/>
      <c r="AF31" s="59">
        <f t="shared" si="6"/>
        <v>0</v>
      </c>
      <c r="AG31" s="60" t="s">
        <v>547</v>
      </c>
      <c r="AH31" s="59"/>
      <c r="AI31" s="59">
        <f t="shared" si="7"/>
        <v>0</v>
      </c>
      <c r="AJ31" s="280"/>
      <c r="AK31" s="281" t="str">
        <f t="shared" si="8"/>
        <v/>
      </c>
      <c r="AL31" s="282" t="s">
        <v>298</v>
      </c>
      <c r="AM31" s="282"/>
      <c r="AN31" s="282" t="str">
        <f t="shared" si="9"/>
        <v>No</v>
      </c>
      <c r="AO31" s="269"/>
      <c r="AP31" s="283" t="str">
        <f t="shared" si="10"/>
        <v/>
      </c>
      <c r="AQ31" s="283" t="str">
        <f t="shared" si="11"/>
        <v>X</v>
      </c>
      <c r="AR31" s="283"/>
      <c r="AS31" s="282" t="str">
        <f t="shared" si="12"/>
        <v>Si</v>
      </c>
      <c r="AT31" s="260" t="s">
        <v>449</v>
      </c>
      <c r="AU31" s="283" t="str">
        <f t="shared" si="13"/>
        <v/>
      </c>
      <c r="AV31" s="283" t="str">
        <f t="shared" si="14"/>
        <v>X</v>
      </c>
      <c r="AW31" s="283"/>
      <c r="AX31" s="282" t="str">
        <f t="shared" si="15"/>
        <v>Si</v>
      </c>
      <c r="AY31" s="283"/>
      <c r="AZ31" s="283" t="str">
        <f t="shared" si="16"/>
        <v/>
      </c>
      <c r="BA31" s="283" t="str">
        <f t="shared" si="17"/>
        <v>X</v>
      </c>
      <c r="BB31" s="283"/>
      <c r="BC31" s="282" t="str">
        <f t="shared" si="18"/>
        <v>Si</v>
      </c>
      <c r="BD31" s="284"/>
    </row>
    <row r="32" spans="1:56" ht="120.75" thickBot="1" x14ac:dyDescent="0.3">
      <c r="A32" s="452"/>
      <c r="B32" s="450"/>
      <c r="C32" s="226" t="s">
        <v>323</v>
      </c>
      <c r="D32" s="227" t="s">
        <v>175</v>
      </c>
      <c r="E32" s="228" t="s">
        <v>83</v>
      </c>
      <c r="F32" s="229"/>
      <c r="G32" s="229"/>
      <c r="H32" s="229"/>
      <c r="I32" s="229"/>
      <c r="J32" s="229"/>
      <c r="K32" s="229"/>
      <c r="L32" s="229"/>
      <c r="M32" s="229"/>
      <c r="N32" s="229"/>
      <c r="O32" s="230"/>
      <c r="P32" s="231">
        <v>0.25</v>
      </c>
      <c r="Q32" s="86">
        <f t="shared" ref="Q32" si="88">P32/V32</f>
        <v>0.25</v>
      </c>
      <c r="R32" s="232">
        <v>0.5</v>
      </c>
      <c r="S32" s="86">
        <f t="shared" ref="S32" si="89">R32/V32</f>
        <v>0.5</v>
      </c>
      <c r="T32" s="232">
        <v>0.75</v>
      </c>
      <c r="U32" s="86">
        <f t="shared" ref="U32" si="90">T32/V32</f>
        <v>0.75</v>
      </c>
      <c r="V32" s="232">
        <v>1</v>
      </c>
      <c r="W32" s="86">
        <f t="shared" ref="W32" si="91">V32/V32</f>
        <v>1</v>
      </c>
      <c r="X32" s="233" t="s">
        <v>176</v>
      </c>
      <c r="Y32" s="67">
        <v>0.25</v>
      </c>
      <c r="Z32" s="68">
        <f t="shared" si="4"/>
        <v>1</v>
      </c>
      <c r="AA32" s="234" t="s">
        <v>334</v>
      </c>
      <c r="AB32" s="68">
        <v>0.4</v>
      </c>
      <c r="AC32" s="68">
        <f t="shared" si="5"/>
        <v>0.8</v>
      </c>
      <c r="AD32" s="234" t="s">
        <v>446</v>
      </c>
      <c r="AE32" s="131"/>
      <c r="AF32" s="68">
        <f t="shared" si="6"/>
        <v>0</v>
      </c>
      <c r="AG32" s="90" t="s">
        <v>548</v>
      </c>
      <c r="AH32" s="68"/>
      <c r="AI32" s="68">
        <f t="shared" si="7"/>
        <v>0</v>
      </c>
      <c r="AJ32" s="235"/>
      <c r="AK32" s="236" t="str">
        <f t="shared" si="8"/>
        <v/>
      </c>
      <c r="AL32" s="237" t="s">
        <v>298</v>
      </c>
      <c r="AM32" s="237"/>
      <c r="AN32" s="237" t="str">
        <f t="shared" si="9"/>
        <v>No</v>
      </c>
      <c r="AO32" s="175" t="s">
        <v>351</v>
      </c>
      <c r="AP32" s="239" t="str">
        <f t="shared" si="10"/>
        <v/>
      </c>
      <c r="AQ32" s="239" t="str">
        <f t="shared" si="11"/>
        <v/>
      </c>
      <c r="AR32" s="239"/>
      <c r="AS32" s="237" t="str">
        <f t="shared" si="12"/>
        <v>No</v>
      </c>
      <c r="AT32" s="260" t="s">
        <v>510</v>
      </c>
      <c r="AU32" s="239" t="str">
        <f t="shared" si="13"/>
        <v/>
      </c>
      <c r="AV32" s="239" t="str">
        <f t="shared" si="14"/>
        <v>X</v>
      </c>
      <c r="AW32" s="239"/>
      <c r="AX32" s="237" t="str">
        <f t="shared" si="15"/>
        <v>Si</v>
      </c>
      <c r="AY32" s="239"/>
      <c r="AZ32" s="239" t="str">
        <f t="shared" si="16"/>
        <v/>
      </c>
      <c r="BA32" s="239" t="str">
        <f t="shared" si="17"/>
        <v>X</v>
      </c>
      <c r="BB32" s="239"/>
      <c r="BC32" s="237" t="str">
        <f t="shared" si="18"/>
        <v>Si</v>
      </c>
      <c r="BD32" s="240"/>
    </row>
    <row r="33" spans="1:56" ht="409.6" thickBot="1" x14ac:dyDescent="0.3">
      <c r="A33" s="452"/>
      <c r="B33" s="302" t="s">
        <v>177</v>
      </c>
      <c r="C33" s="303" t="s">
        <v>178</v>
      </c>
      <c r="D33" s="304" t="s">
        <v>179</v>
      </c>
      <c r="E33" s="305" t="s">
        <v>83</v>
      </c>
      <c r="F33" s="306"/>
      <c r="G33" s="306"/>
      <c r="H33" s="306"/>
      <c r="I33" s="306"/>
      <c r="J33" s="306"/>
      <c r="K33" s="306"/>
      <c r="L33" s="306"/>
      <c r="M33" s="306"/>
      <c r="N33" s="306"/>
      <c r="O33" s="307"/>
      <c r="P33" s="308">
        <v>0.25</v>
      </c>
      <c r="Q33" s="92">
        <f t="shared" ref="Q33" si="92">P33/V33</f>
        <v>0.25</v>
      </c>
      <c r="R33" s="309">
        <v>0.5</v>
      </c>
      <c r="S33" s="92">
        <f t="shared" ref="S33" si="93">R33/V33</f>
        <v>0.5</v>
      </c>
      <c r="T33" s="309">
        <v>0.75</v>
      </c>
      <c r="U33" s="92">
        <f t="shared" ref="U33" si="94">T33/V33</f>
        <v>0.75</v>
      </c>
      <c r="V33" s="309">
        <v>1</v>
      </c>
      <c r="W33" s="92">
        <f t="shared" ref="W33" si="95">V33/V33</f>
        <v>1</v>
      </c>
      <c r="X33" s="310" t="s">
        <v>180</v>
      </c>
      <c r="Y33" s="124">
        <v>0.125</v>
      </c>
      <c r="Z33" s="64">
        <f t="shared" si="4"/>
        <v>0.5</v>
      </c>
      <c r="AA33" s="311" t="s">
        <v>335</v>
      </c>
      <c r="AB33" s="64">
        <v>0</v>
      </c>
      <c r="AC33" s="64">
        <f t="shared" si="5"/>
        <v>0</v>
      </c>
      <c r="AD33" s="311" t="s">
        <v>430</v>
      </c>
      <c r="AE33" s="133"/>
      <c r="AF33" s="64">
        <f t="shared" si="6"/>
        <v>0</v>
      </c>
      <c r="AG33" s="93" t="s">
        <v>549</v>
      </c>
      <c r="AH33" s="64"/>
      <c r="AI33" s="64">
        <f t="shared" si="7"/>
        <v>0</v>
      </c>
      <c r="AJ33" s="312"/>
      <c r="AK33" s="313" t="str">
        <f t="shared" si="8"/>
        <v/>
      </c>
      <c r="AL33" s="314" t="s">
        <v>298</v>
      </c>
      <c r="AM33" s="314"/>
      <c r="AN33" s="314" t="str">
        <f t="shared" si="9"/>
        <v>No</v>
      </c>
      <c r="AO33" s="315" t="s">
        <v>391</v>
      </c>
      <c r="AP33" s="316" t="str">
        <f t="shared" si="10"/>
        <v/>
      </c>
      <c r="AQ33" s="316" t="str">
        <f t="shared" si="11"/>
        <v>X</v>
      </c>
      <c r="AR33" s="316"/>
      <c r="AS33" s="314" t="str">
        <f t="shared" si="12"/>
        <v>Si</v>
      </c>
      <c r="AT33" s="260" t="s">
        <v>457</v>
      </c>
      <c r="AU33" s="316" t="str">
        <f t="shared" si="13"/>
        <v/>
      </c>
      <c r="AV33" s="316" t="str">
        <f t="shared" si="14"/>
        <v>X</v>
      </c>
      <c r="AW33" s="316"/>
      <c r="AX33" s="314" t="str">
        <f t="shared" si="15"/>
        <v>Si</v>
      </c>
      <c r="AY33" s="316"/>
      <c r="AZ33" s="316" t="str">
        <f t="shared" si="16"/>
        <v/>
      </c>
      <c r="BA33" s="316" t="str">
        <f t="shared" si="17"/>
        <v>X</v>
      </c>
      <c r="BB33" s="316"/>
      <c r="BC33" s="314" t="str">
        <f t="shared" si="18"/>
        <v>Si</v>
      </c>
      <c r="BD33" s="317"/>
    </row>
    <row r="34" spans="1:56" ht="241.5" customHeight="1" x14ac:dyDescent="0.25">
      <c r="A34" s="452"/>
      <c r="B34" s="448" t="s">
        <v>181</v>
      </c>
      <c r="C34" s="163" t="s">
        <v>182</v>
      </c>
      <c r="D34" s="164" t="s">
        <v>183</v>
      </c>
      <c r="E34" s="165" t="s">
        <v>83</v>
      </c>
      <c r="F34" s="166"/>
      <c r="G34" s="166"/>
      <c r="H34" s="166"/>
      <c r="I34" s="166"/>
      <c r="J34" s="166"/>
      <c r="K34" s="166"/>
      <c r="L34" s="166"/>
      <c r="M34" s="166"/>
      <c r="N34" s="166"/>
      <c r="O34" s="167"/>
      <c r="P34" s="168">
        <v>0.25</v>
      </c>
      <c r="Q34" s="82">
        <f t="shared" ref="Q34" si="96">P34/V34</f>
        <v>0.25</v>
      </c>
      <c r="R34" s="169">
        <v>0.5</v>
      </c>
      <c r="S34" s="82">
        <f t="shared" ref="S34" si="97">R34/V34</f>
        <v>0.5</v>
      </c>
      <c r="T34" s="169">
        <v>0.75</v>
      </c>
      <c r="U34" s="82">
        <f t="shared" ref="U34" si="98">T34/V34</f>
        <v>0.75</v>
      </c>
      <c r="V34" s="169">
        <v>1</v>
      </c>
      <c r="W34" s="82">
        <f t="shared" ref="W34" si="99">V34/V34</f>
        <v>1</v>
      </c>
      <c r="X34" s="170" t="s">
        <v>184</v>
      </c>
      <c r="Y34" s="71">
        <v>0.25</v>
      </c>
      <c r="Z34" s="72">
        <f t="shared" si="4"/>
        <v>1</v>
      </c>
      <c r="AA34" s="126" t="s">
        <v>336</v>
      </c>
      <c r="AB34" s="72">
        <v>0.5</v>
      </c>
      <c r="AC34" s="72">
        <f t="shared" si="5"/>
        <v>1</v>
      </c>
      <c r="AD34" s="171" t="s">
        <v>431</v>
      </c>
      <c r="AE34" s="127"/>
      <c r="AF34" s="72">
        <f t="shared" si="6"/>
        <v>0</v>
      </c>
      <c r="AG34" s="89" t="s">
        <v>550</v>
      </c>
      <c r="AH34" s="72"/>
      <c r="AI34" s="72">
        <f t="shared" si="7"/>
        <v>0</v>
      </c>
      <c r="AJ34" s="172"/>
      <c r="AK34" s="173" t="str">
        <f t="shared" si="8"/>
        <v/>
      </c>
      <c r="AL34" s="174" t="s">
        <v>298</v>
      </c>
      <c r="AM34" s="174"/>
      <c r="AN34" s="174" t="str">
        <f t="shared" si="9"/>
        <v>No</v>
      </c>
      <c r="AO34" s="175" t="s">
        <v>350</v>
      </c>
      <c r="AP34" s="176" t="str">
        <f t="shared" si="10"/>
        <v/>
      </c>
      <c r="AQ34" s="176" t="str">
        <f t="shared" si="11"/>
        <v/>
      </c>
      <c r="AR34" s="176"/>
      <c r="AS34" s="174" t="str">
        <f t="shared" si="12"/>
        <v>No</v>
      </c>
      <c r="AT34" s="260" t="s">
        <v>432</v>
      </c>
      <c r="AU34" s="176" t="str">
        <f t="shared" si="13"/>
        <v/>
      </c>
      <c r="AV34" s="176" t="str">
        <f t="shared" si="14"/>
        <v/>
      </c>
      <c r="AW34" s="176"/>
      <c r="AX34" s="174" t="str">
        <f t="shared" si="15"/>
        <v>No</v>
      </c>
      <c r="AY34" s="176"/>
      <c r="AZ34" s="176" t="str">
        <f t="shared" si="16"/>
        <v/>
      </c>
      <c r="BA34" s="176" t="str">
        <f t="shared" si="17"/>
        <v>X</v>
      </c>
      <c r="BB34" s="176"/>
      <c r="BC34" s="174" t="str">
        <f t="shared" si="18"/>
        <v>Si</v>
      </c>
      <c r="BD34" s="177"/>
    </row>
    <row r="35" spans="1:56" ht="372" customHeight="1" thickBot="1" x14ac:dyDescent="0.3">
      <c r="A35" s="453"/>
      <c r="B35" s="450"/>
      <c r="C35" s="226" t="s">
        <v>185</v>
      </c>
      <c r="D35" s="227" t="s">
        <v>186</v>
      </c>
      <c r="E35" s="228" t="s">
        <v>76</v>
      </c>
      <c r="F35" s="229"/>
      <c r="G35" s="229"/>
      <c r="H35" s="229"/>
      <c r="I35" s="229"/>
      <c r="J35" s="229"/>
      <c r="K35" s="229"/>
      <c r="L35" s="229"/>
      <c r="M35" s="229"/>
      <c r="N35" s="229"/>
      <c r="O35" s="230"/>
      <c r="P35" s="231">
        <v>0.25</v>
      </c>
      <c r="Q35" s="86">
        <f t="shared" ref="Q35" si="100">P35/V35</f>
        <v>0.25</v>
      </c>
      <c r="R35" s="232">
        <v>0.5</v>
      </c>
      <c r="S35" s="86">
        <f t="shared" ref="S35" si="101">R35/V35</f>
        <v>0.5</v>
      </c>
      <c r="T35" s="232">
        <v>0.75</v>
      </c>
      <c r="U35" s="86">
        <f t="shared" ref="U35" si="102">T35/V35</f>
        <v>0.75</v>
      </c>
      <c r="V35" s="232">
        <v>1</v>
      </c>
      <c r="W35" s="86">
        <f t="shared" ref="W35" si="103">V35/V35</f>
        <v>1</v>
      </c>
      <c r="X35" s="233"/>
      <c r="Y35" s="67">
        <v>0.25</v>
      </c>
      <c r="Z35" s="68">
        <f t="shared" si="4"/>
        <v>1</v>
      </c>
      <c r="AA35" s="234" t="s">
        <v>357</v>
      </c>
      <c r="AB35" s="68">
        <v>0.5</v>
      </c>
      <c r="AC35" s="68">
        <f t="shared" si="5"/>
        <v>1</v>
      </c>
      <c r="AD35" s="234" t="s">
        <v>488</v>
      </c>
      <c r="AE35" s="131"/>
      <c r="AF35" s="68">
        <f t="shared" si="6"/>
        <v>0</v>
      </c>
      <c r="AG35" s="90" t="s">
        <v>551</v>
      </c>
      <c r="AH35" s="68"/>
      <c r="AI35" s="68">
        <f t="shared" si="7"/>
        <v>0</v>
      </c>
      <c r="AJ35" s="235"/>
      <c r="AK35" s="236" t="str">
        <f t="shared" si="8"/>
        <v/>
      </c>
      <c r="AL35" s="237" t="s">
        <v>298</v>
      </c>
      <c r="AM35" s="237"/>
      <c r="AN35" s="237" t="str">
        <f t="shared" si="9"/>
        <v>No</v>
      </c>
      <c r="AO35" s="238" t="s">
        <v>356</v>
      </c>
      <c r="AP35" s="239" t="str">
        <f t="shared" si="10"/>
        <v/>
      </c>
      <c r="AQ35" s="239" t="str">
        <f t="shared" si="11"/>
        <v/>
      </c>
      <c r="AR35" s="239"/>
      <c r="AS35" s="237" t="str">
        <f t="shared" si="12"/>
        <v>No</v>
      </c>
      <c r="AT35" s="260" t="s">
        <v>477</v>
      </c>
      <c r="AU35" s="239" t="str">
        <f t="shared" si="13"/>
        <v/>
      </c>
      <c r="AV35" s="239" t="str">
        <f t="shared" si="14"/>
        <v/>
      </c>
      <c r="AW35" s="239"/>
      <c r="AX35" s="237" t="str">
        <f t="shared" si="15"/>
        <v>No</v>
      </c>
      <c r="AY35" s="239"/>
      <c r="AZ35" s="239" t="str">
        <f t="shared" si="16"/>
        <v/>
      </c>
      <c r="BA35" s="239" t="str">
        <f t="shared" si="17"/>
        <v>X</v>
      </c>
      <c r="BB35" s="239"/>
      <c r="BC35" s="237" t="str">
        <f t="shared" si="18"/>
        <v>Si</v>
      </c>
      <c r="BD35" s="240"/>
    </row>
    <row r="36" spans="1:56" ht="264" customHeight="1" x14ac:dyDescent="0.25">
      <c r="A36" s="451" t="s">
        <v>57</v>
      </c>
      <c r="B36" s="458" t="s">
        <v>187</v>
      </c>
      <c r="C36" s="163" t="s">
        <v>188</v>
      </c>
      <c r="D36" s="164" t="s">
        <v>189</v>
      </c>
      <c r="E36" s="165" t="s">
        <v>83</v>
      </c>
      <c r="F36" s="166"/>
      <c r="G36" s="166"/>
      <c r="H36" s="166"/>
      <c r="I36" s="166"/>
      <c r="J36" s="166"/>
      <c r="K36" s="166"/>
      <c r="L36" s="166"/>
      <c r="M36" s="166"/>
      <c r="N36" s="166"/>
      <c r="O36" s="167"/>
      <c r="P36" s="168">
        <v>0.25</v>
      </c>
      <c r="Q36" s="82">
        <f t="shared" ref="Q36" si="104">P36/V36</f>
        <v>0.25</v>
      </c>
      <c r="R36" s="169">
        <v>0.5</v>
      </c>
      <c r="S36" s="82">
        <f t="shared" ref="S36" si="105">R36/V36</f>
        <v>0.5</v>
      </c>
      <c r="T36" s="169">
        <v>0.75</v>
      </c>
      <c r="U36" s="82">
        <f t="shared" ref="U36" si="106">T36/V36</f>
        <v>0.75</v>
      </c>
      <c r="V36" s="169">
        <v>1</v>
      </c>
      <c r="W36" s="82">
        <f t="shared" ref="W36" si="107">V36/V36</f>
        <v>1</v>
      </c>
      <c r="X36" s="170" t="s">
        <v>190</v>
      </c>
      <c r="Y36" s="71">
        <v>0</v>
      </c>
      <c r="Z36" s="72">
        <f t="shared" si="4"/>
        <v>0</v>
      </c>
      <c r="AA36" s="171" t="s">
        <v>337</v>
      </c>
      <c r="AB36" s="72">
        <v>0.3</v>
      </c>
      <c r="AC36" s="72">
        <f t="shared" si="5"/>
        <v>0.6</v>
      </c>
      <c r="AD36" s="171" t="s">
        <v>433</v>
      </c>
      <c r="AE36" s="127"/>
      <c r="AF36" s="72">
        <f t="shared" si="6"/>
        <v>0</v>
      </c>
      <c r="AG36" s="89" t="s">
        <v>552</v>
      </c>
      <c r="AH36" s="72"/>
      <c r="AI36" s="72">
        <f t="shared" si="7"/>
        <v>0</v>
      </c>
      <c r="AJ36" s="172"/>
      <c r="AK36" s="173" t="str">
        <f t="shared" si="8"/>
        <v/>
      </c>
      <c r="AL36" s="174" t="s">
        <v>298</v>
      </c>
      <c r="AM36" s="174"/>
      <c r="AN36" s="174" t="str">
        <f t="shared" si="9"/>
        <v>No</v>
      </c>
      <c r="AO36" s="318" t="s">
        <v>344</v>
      </c>
      <c r="AP36" s="176" t="str">
        <f t="shared" si="10"/>
        <v/>
      </c>
      <c r="AQ36" s="176" t="str">
        <f t="shared" si="11"/>
        <v>X</v>
      </c>
      <c r="AR36" s="176"/>
      <c r="AS36" s="174" t="str">
        <f t="shared" si="12"/>
        <v>Si</v>
      </c>
      <c r="AT36" s="260" t="s">
        <v>450</v>
      </c>
      <c r="AU36" s="176" t="str">
        <f t="shared" si="13"/>
        <v/>
      </c>
      <c r="AV36" s="176" t="str">
        <f t="shared" si="14"/>
        <v>X</v>
      </c>
      <c r="AW36" s="176"/>
      <c r="AX36" s="174" t="str">
        <f t="shared" si="15"/>
        <v>Si</v>
      </c>
      <c r="AY36" s="176"/>
      <c r="AZ36" s="176" t="str">
        <f t="shared" si="16"/>
        <v/>
      </c>
      <c r="BA36" s="176" t="str">
        <f t="shared" si="17"/>
        <v>X</v>
      </c>
      <c r="BB36" s="176"/>
      <c r="BC36" s="174" t="str">
        <f t="shared" si="18"/>
        <v>Si</v>
      </c>
      <c r="BD36" s="177"/>
    </row>
    <row r="37" spans="1:56" ht="409.5" x14ac:dyDescent="0.25">
      <c r="A37" s="452"/>
      <c r="B37" s="459"/>
      <c r="C37" s="289" t="s">
        <v>191</v>
      </c>
      <c r="D37" s="271" t="s">
        <v>192</v>
      </c>
      <c r="E37" s="272" t="s">
        <v>80</v>
      </c>
      <c r="F37" s="274"/>
      <c r="G37" s="274" t="s">
        <v>39</v>
      </c>
      <c r="H37" s="274" t="s">
        <v>39</v>
      </c>
      <c r="I37" s="274" t="s">
        <v>39</v>
      </c>
      <c r="J37" s="274"/>
      <c r="K37" s="274"/>
      <c r="L37" s="274"/>
      <c r="M37" s="274"/>
      <c r="N37" s="274"/>
      <c r="O37" s="288"/>
      <c r="P37" s="276">
        <v>0.1</v>
      </c>
      <c r="Q37" s="83">
        <f t="shared" ref="Q37" si="108">P37/V37</f>
        <v>0.1</v>
      </c>
      <c r="R37" s="277">
        <v>0.3</v>
      </c>
      <c r="S37" s="83">
        <f t="shared" ref="S37" si="109">R37/V37</f>
        <v>0.3</v>
      </c>
      <c r="T37" s="277">
        <v>0.6</v>
      </c>
      <c r="U37" s="83">
        <f t="shared" ref="U37" si="110">T37/V37</f>
        <v>0.6</v>
      </c>
      <c r="V37" s="277">
        <v>1</v>
      </c>
      <c r="W37" s="83">
        <f t="shared" ref="W37" si="111">V37/V37</f>
        <v>1</v>
      </c>
      <c r="X37" s="278" t="s">
        <v>193</v>
      </c>
      <c r="Y37" s="65">
        <v>0</v>
      </c>
      <c r="Z37" s="59">
        <f t="shared" si="4"/>
        <v>0</v>
      </c>
      <c r="AA37" s="279" t="s">
        <v>361</v>
      </c>
      <c r="AB37" s="59">
        <v>0.3</v>
      </c>
      <c r="AC37" s="59">
        <f t="shared" si="5"/>
        <v>1</v>
      </c>
      <c r="AD37" s="319" t="s">
        <v>415</v>
      </c>
      <c r="AE37" s="132"/>
      <c r="AF37" s="59">
        <f t="shared" si="6"/>
        <v>0</v>
      </c>
      <c r="AG37" s="60" t="s">
        <v>566</v>
      </c>
      <c r="AH37" s="59"/>
      <c r="AI37" s="59">
        <f t="shared" si="7"/>
        <v>0</v>
      </c>
      <c r="AJ37" s="280"/>
      <c r="AK37" s="281" t="str">
        <f t="shared" si="8"/>
        <v/>
      </c>
      <c r="AL37" s="282" t="s">
        <v>298</v>
      </c>
      <c r="AM37" s="282"/>
      <c r="AN37" s="282" t="str">
        <f t="shared" si="9"/>
        <v>No</v>
      </c>
      <c r="AO37" s="257" t="s">
        <v>362</v>
      </c>
      <c r="AP37" s="283" t="str">
        <f t="shared" si="10"/>
        <v/>
      </c>
      <c r="AQ37" s="283" t="str">
        <f t="shared" si="11"/>
        <v>X</v>
      </c>
      <c r="AR37" s="283"/>
      <c r="AS37" s="282" t="str">
        <f t="shared" si="12"/>
        <v>Si</v>
      </c>
      <c r="AT37" s="260" t="s">
        <v>476</v>
      </c>
      <c r="AU37" s="283" t="str">
        <f t="shared" si="13"/>
        <v/>
      </c>
      <c r="AV37" s="283" t="str">
        <f t="shared" si="14"/>
        <v/>
      </c>
      <c r="AW37" s="283"/>
      <c r="AX37" s="282" t="str">
        <f t="shared" si="15"/>
        <v>No</v>
      </c>
      <c r="AY37" s="283"/>
      <c r="AZ37" s="283" t="str">
        <f t="shared" si="16"/>
        <v/>
      </c>
      <c r="BA37" s="283" t="str">
        <f t="shared" si="17"/>
        <v>X</v>
      </c>
      <c r="BB37" s="283"/>
      <c r="BC37" s="282" t="str">
        <f t="shared" si="18"/>
        <v>Si</v>
      </c>
      <c r="BD37" s="284"/>
    </row>
    <row r="38" spans="1:56" ht="330.75" thickBot="1" x14ac:dyDescent="0.3">
      <c r="A38" s="452"/>
      <c r="B38" s="460"/>
      <c r="C38" s="178" t="s">
        <v>324</v>
      </c>
      <c r="D38" s="179" t="s">
        <v>194</v>
      </c>
      <c r="E38" s="293" t="s">
        <v>77</v>
      </c>
      <c r="F38" s="181"/>
      <c r="G38" s="181"/>
      <c r="H38" s="181"/>
      <c r="I38" s="181"/>
      <c r="J38" s="181"/>
      <c r="K38" s="181"/>
      <c r="L38" s="181"/>
      <c r="M38" s="181"/>
      <c r="N38" s="181"/>
      <c r="O38" s="182"/>
      <c r="P38" s="183">
        <v>0.25</v>
      </c>
      <c r="Q38" s="87">
        <f t="shared" ref="Q38" si="112">P38/V38</f>
        <v>0.25</v>
      </c>
      <c r="R38" s="184">
        <v>0.5</v>
      </c>
      <c r="S38" s="87">
        <f t="shared" ref="S38" si="113">R38/V38</f>
        <v>0.5</v>
      </c>
      <c r="T38" s="184">
        <v>0.75</v>
      </c>
      <c r="U38" s="87">
        <f t="shared" ref="U38" si="114">T38/V38</f>
        <v>0.75</v>
      </c>
      <c r="V38" s="184">
        <v>1</v>
      </c>
      <c r="W38" s="87">
        <f t="shared" ref="W38" si="115">V38/V38</f>
        <v>1</v>
      </c>
      <c r="X38" s="185" t="s">
        <v>195</v>
      </c>
      <c r="Y38" s="74">
        <v>0</v>
      </c>
      <c r="Z38" s="75">
        <f t="shared" si="4"/>
        <v>0</v>
      </c>
      <c r="AA38" s="186" t="s">
        <v>389</v>
      </c>
      <c r="AB38" s="75">
        <v>0.5</v>
      </c>
      <c r="AC38" s="75">
        <f t="shared" si="5"/>
        <v>1</v>
      </c>
      <c r="AD38" s="186" t="s">
        <v>461</v>
      </c>
      <c r="AE38" s="128"/>
      <c r="AF38" s="75">
        <f t="shared" si="6"/>
        <v>0</v>
      </c>
      <c r="AG38" s="88" t="s">
        <v>567</v>
      </c>
      <c r="AH38" s="75"/>
      <c r="AI38" s="75">
        <f t="shared" si="7"/>
        <v>0</v>
      </c>
      <c r="AJ38" s="187"/>
      <c r="AK38" s="188" t="str">
        <f t="shared" si="8"/>
        <v/>
      </c>
      <c r="AL38" s="189" t="s">
        <v>298</v>
      </c>
      <c r="AM38" s="189"/>
      <c r="AN38" s="189" t="str">
        <f t="shared" si="9"/>
        <v>No</v>
      </c>
      <c r="AO38" s="320" t="s">
        <v>389</v>
      </c>
      <c r="AP38" s="191" t="str">
        <f t="shared" si="10"/>
        <v/>
      </c>
      <c r="AQ38" s="191" t="str">
        <f t="shared" si="11"/>
        <v>X</v>
      </c>
      <c r="AR38" s="191"/>
      <c r="AS38" s="189" t="str">
        <f t="shared" si="12"/>
        <v>Si</v>
      </c>
      <c r="AT38" s="258" t="s">
        <v>503</v>
      </c>
      <c r="AU38" s="191" t="str">
        <f t="shared" si="13"/>
        <v/>
      </c>
      <c r="AV38" s="191" t="str">
        <f t="shared" si="14"/>
        <v/>
      </c>
      <c r="AW38" s="191"/>
      <c r="AX38" s="189" t="str">
        <f t="shared" si="15"/>
        <v>No</v>
      </c>
      <c r="AY38" s="191"/>
      <c r="AZ38" s="191" t="str">
        <f t="shared" si="16"/>
        <v/>
      </c>
      <c r="BA38" s="191" t="str">
        <f t="shared" si="17"/>
        <v>X</v>
      </c>
      <c r="BB38" s="191"/>
      <c r="BC38" s="189" t="str">
        <f t="shared" si="18"/>
        <v>Si</v>
      </c>
      <c r="BD38" s="192"/>
    </row>
    <row r="39" spans="1:56" ht="255.75" thickBot="1" x14ac:dyDescent="0.3">
      <c r="A39" s="452"/>
      <c r="B39" s="458" t="s">
        <v>196</v>
      </c>
      <c r="C39" s="163" t="s">
        <v>197</v>
      </c>
      <c r="D39" s="164" t="s">
        <v>198</v>
      </c>
      <c r="E39" s="165" t="s">
        <v>83</v>
      </c>
      <c r="F39" s="262"/>
      <c r="G39" s="166"/>
      <c r="H39" s="166"/>
      <c r="I39" s="166"/>
      <c r="J39" s="166"/>
      <c r="K39" s="166"/>
      <c r="L39" s="166"/>
      <c r="M39" s="166"/>
      <c r="N39" s="166"/>
      <c r="O39" s="167"/>
      <c r="P39" s="168">
        <v>0.25</v>
      </c>
      <c r="Q39" s="82">
        <f t="shared" ref="Q39:Q43" si="116">P39/V39</f>
        <v>0.25</v>
      </c>
      <c r="R39" s="169">
        <v>0.5</v>
      </c>
      <c r="S39" s="82">
        <f t="shared" ref="S39:S43" si="117">R39/V39</f>
        <v>0.5</v>
      </c>
      <c r="T39" s="169">
        <v>0.75</v>
      </c>
      <c r="U39" s="82">
        <f t="shared" ref="U39:U43" si="118">T39/V39</f>
        <v>0.75</v>
      </c>
      <c r="V39" s="169">
        <v>1</v>
      </c>
      <c r="W39" s="82">
        <f t="shared" ref="W39:W43" si="119">V39/V39</f>
        <v>1</v>
      </c>
      <c r="X39" s="170" t="s">
        <v>199</v>
      </c>
      <c r="Y39" s="71">
        <v>0.25</v>
      </c>
      <c r="Z39" s="72">
        <f t="shared" si="4"/>
        <v>1</v>
      </c>
      <c r="AA39" s="171" t="s">
        <v>338</v>
      </c>
      <c r="AB39" s="72">
        <v>0.5</v>
      </c>
      <c r="AC39" s="72">
        <f t="shared" si="5"/>
        <v>1</v>
      </c>
      <c r="AD39" s="171" t="s">
        <v>434</v>
      </c>
      <c r="AE39" s="127"/>
      <c r="AF39" s="72">
        <f t="shared" si="6"/>
        <v>0</v>
      </c>
      <c r="AG39" s="89" t="s">
        <v>568</v>
      </c>
      <c r="AH39" s="72"/>
      <c r="AI39" s="72">
        <f t="shared" si="7"/>
        <v>0</v>
      </c>
      <c r="AJ39" s="172"/>
      <c r="AK39" s="173" t="str">
        <f t="shared" si="8"/>
        <v/>
      </c>
      <c r="AL39" s="174" t="s">
        <v>298</v>
      </c>
      <c r="AM39" s="174"/>
      <c r="AN39" s="174" t="str">
        <f t="shared" si="9"/>
        <v>No</v>
      </c>
      <c r="AO39" s="175" t="s">
        <v>352</v>
      </c>
      <c r="AP39" s="176" t="str">
        <f t="shared" si="10"/>
        <v/>
      </c>
      <c r="AQ39" s="176" t="str">
        <f t="shared" si="11"/>
        <v/>
      </c>
      <c r="AR39" s="176"/>
      <c r="AS39" s="321" t="s">
        <v>188</v>
      </c>
      <c r="AT39" s="260" t="s">
        <v>472</v>
      </c>
      <c r="AU39" s="176" t="str">
        <f t="shared" si="13"/>
        <v/>
      </c>
      <c r="AV39" s="176" t="str">
        <f t="shared" si="14"/>
        <v/>
      </c>
      <c r="AW39" s="176"/>
      <c r="AX39" s="174" t="str">
        <f t="shared" si="15"/>
        <v>No</v>
      </c>
      <c r="AY39" s="176"/>
      <c r="AZ39" s="176" t="str">
        <f t="shared" si="16"/>
        <v/>
      </c>
      <c r="BA39" s="176" t="str">
        <f t="shared" si="17"/>
        <v>X</v>
      </c>
      <c r="BB39" s="176"/>
      <c r="BC39" s="174" t="str">
        <f t="shared" si="18"/>
        <v>Si</v>
      </c>
      <c r="BD39" s="177"/>
    </row>
    <row r="40" spans="1:56" ht="270" x14ac:dyDescent="0.25">
      <c r="A40" s="452"/>
      <c r="B40" s="459"/>
      <c r="C40" s="289" t="s">
        <v>200</v>
      </c>
      <c r="D40" s="271" t="s">
        <v>201</v>
      </c>
      <c r="E40" s="272" t="s">
        <v>83</v>
      </c>
      <c r="F40" s="273" t="s">
        <v>39</v>
      </c>
      <c r="G40" s="274"/>
      <c r="H40" s="274"/>
      <c r="I40" s="274"/>
      <c r="J40" s="274"/>
      <c r="K40" s="274"/>
      <c r="L40" s="274"/>
      <c r="M40" s="274"/>
      <c r="N40" s="274"/>
      <c r="O40" s="288"/>
      <c r="P40" s="276">
        <v>0.25</v>
      </c>
      <c r="Q40" s="83">
        <f t="shared" si="116"/>
        <v>0.25</v>
      </c>
      <c r="R40" s="277">
        <v>0.5</v>
      </c>
      <c r="S40" s="83">
        <f t="shared" si="117"/>
        <v>0.5</v>
      </c>
      <c r="T40" s="277">
        <v>0.75</v>
      </c>
      <c r="U40" s="83">
        <f t="shared" si="118"/>
        <v>0.75</v>
      </c>
      <c r="V40" s="277">
        <v>1</v>
      </c>
      <c r="W40" s="83">
        <f t="shared" si="119"/>
        <v>1</v>
      </c>
      <c r="X40" s="278" t="s">
        <v>202</v>
      </c>
      <c r="Y40" s="65">
        <v>0.25</v>
      </c>
      <c r="Z40" s="59">
        <f t="shared" si="4"/>
        <v>1</v>
      </c>
      <c r="AA40" s="279" t="s">
        <v>339</v>
      </c>
      <c r="AB40" s="59">
        <v>0.5</v>
      </c>
      <c r="AC40" s="59">
        <f t="shared" si="5"/>
        <v>1</v>
      </c>
      <c r="AD40" s="279" t="s">
        <v>435</v>
      </c>
      <c r="AE40" s="132"/>
      <c r="AF40" s="59">
        <f t="shared" si="6"/>
        <v>0</v>
      </c>
      <c r="AG40" s="60" t="s">
        <v>553</v>
      </c>
      <c r="AH40" s="59"/>
      <c r="AI40" s="59">
        <f t="shared" si="7"/>
        <v>0</v>
      </c>
      <c r="AJ40" s="280"/>
      <c r="AK40" s="281" t="str">
        <f t="shared" si="8"/>
        <v/>
      </c>
      <c r="AL40" s="282" t="s">
        <v>298</v>
      </c>
      <c r="AM40" s="282"/>
      <c r="AN40" s="282" t="str">
        <f t="shared" si="9"/>
        <v>No</v>
      </c>
      <c r="AO40" s="175" t="s">
        <v>353</v>
      </c>
      <c r="AP40" s="283" t="str">
        <f t="shared" si="10"/>
        <v/>
      </c>
      <c r="AQ40" s="283" t="str">
        <f t="shared" si="11"/>
        <v/>
      </c>
      <c r="AR40" s="283"/>
      <c r="AS40" s="282" t="str">
        <f t="shared" si="12"/>
        <v>No</v>
      </c>
      <c r="AT40" s="260" t="s">
        <v>473</v>
      </c>
      <c r="AU40" s="283" t="str">
        <f t="shared" si="13"/>
        <v/>
      </c>
      <c r="AV40" s="283" t="str">
        <f t="shared" si="14"/>
        <v/>
      </c>
      <c r="AW40" s="283"/>
      <c r="AX40" s="282" t="str">
        <f t="shared" si="15"/>
        <v>No</v>
      </c>
      <c r="AY40" s="283"/>
      <c r="AZ40" s="283" t="str">
        <f t="shared" si="16"/>
        <v/>
      </c>
      <c r="BA40" s="283" t="str">
        <f t="shared" si="17"/>
        <v>X</v>
      </c>
      <c r="BB40" s="283"/>
      <c r="BC40" s="282" t="str">
        <f t="shared" si="18"/>
        <v>Si</v>
      </c>
      <c r="BD40" s="284"/>
    </row>
    <row r="41" spans="1:56" ht="165" x14ac:dyDescent="0.25">
      <c r="A41" s="452"/>
      <c r="B41" s="459"/>
      <c r="C41" s="289" t="s">
        <v>203</v>
      </c>
      <c r="D41" s="271" t="s">
        <v>204</v>
      </c>
      <c r="E41" s="272" t="s">
        <v>78</v>
      </c>
      <c r="F41" s="274"/>
      <c r="G41" s="274"/>
      <c r="H41" s="274"/>
      <c r="I41" s="274"/>
      <c r="J41" s="274"/>
      <c r="K41" s="274"/>
      <c r="L41" s="274"/>
      <c r="M41" s="274"/>
      <c r="N41" s="274"/>
      <c r="O41" s="288"/>
      <c r="P41" s="276">
        <v>0.25</v>
      </c>
      <c r="Q41" s="83">
        <f t="shared" si="116"/>
        <v>0.25</v>
      </c>
      <c r="R41" s="277">
        <v>0.5</v>
      </c>
      <c r="S41" s="83">
        <f t="shared" si="117"/>
        <v>0.5</v>
      </c>
      <c r="T41" s="277">
        <v>0.75</v>
      </c>
      <c r="U41" s="83">
        <f t="shared" si="118"/>
        <v>0.75</v>
      </c>
      <c r="V41" s="277">
        <v>1</v>
      </c>
      <c r="W41" s="83">
        <f t="shared" si="119"/>
        <v>1</v>
      </c>
      <c r="X41" s="278" t="s">
        <v>205</v>
      </c>
      <c r="Y41" s="65">
        <v>0.25</v>
      </c>
      <c r="Z41" s="59">
        <f t="shared" si="4"/>
        <v>1</v>
      </c>
      <c r="AA41" s="279" t="s">
        <v>369</v>
      </c>
      <c r="AB41" s="59">
        <v>0.5</v>
      </c>
      <c r="AC41" s="59">
        <f t="shared" si="5"/>
        <v>1</v>
      </c>
      <c r="AD41" s="279" t="s">
        <v>481</v>
      </c>
      <c r="AE41" s="132"/>
      <c r="AF41" s="59">
        <f t="shared" si="6"/>
        <v>0</v>
      </c>
      <c r="AG41" s="60" t="s">
        <v>569</v>
      </c>
      <c r="AH41" s="59"/>
      <c r="AI41" s="59">
        <f t="shared" si="7"/>
        <v>0</v>
      </c>
      <c r="AJ41" s="280"/>
      <c r="AK41" s="281" t="str">
        <f t="shared" si="8"/>
        <v/>
      </c>
      <c r="AL41" s="282" t="s">
        <v>298</v>
      </c>
      <c r="AM41" s="282"/>
      <c r="AN41" s="282" t="str">
        <f t="shared" si="9"/>
        <v>No</v>
      </c>
      <c r="AO41" s="322" t="s">
        <v>366</v>
      </c>
      <c r="AP41" s="283" t="str">
        <f t="shared" si="10"/>
        <v/>
      </c>
      <c r="AQ41" s="283" t="str">
        <f t="shared" si="11"/>
        <v/>
      </c>
      <c r="AR41" s="283"/>
      <c r="AS41" s="282" t="str">
        <f t="shared" si="12"/>
        <v>No</v>
      </c>
      <c r="AT41" s="260" t="s">
        <v>504</v>
      </c>
      <c r="AU41" s="283" t="str">
        <f t="shared" si="13"/>
        <v/>
      </c>
      <c r="AV41" s="283" t="str">
        <f t="shared" si="14"/>
        <v/>
      </c>
      <c r="AW41" s="283"/>
      <c r="AX41" s="282" t="str">
        <f t="shared" si="15"/>
        <v>No</v>
      </c>
      <c r="AY41" s="283"/>
      <c r="AZ41" s="283" t="str">
        <f t="shared" si="16"/>
        <v/>
      </c>
      <c r="BA41" s="283" t="str">
        <f t="shared" si="17"/>
        <v>X</v>
      </c>
      <c r="BB41" s="283"/>
      <c r="BC41" s="282" t="str">
        <f t="shared" si="18"/>
        <v>Si</v>
      </c>
      <c r="BD41" s="284"/>
    </row>
    <row r="42" spans="1:56" ht="120" x14ac:dyDescent="0.25">
      <c r="A42" s="452"/>
      <c r="B42" s="459"/>
      <c r="C42" s="289" t="s">
        <v>206</v>
      </c>
      <c r="D42" s="271" t="s">
        <v>207</v>
      </c>
      <c r="E42" s="272" t="s">
        <v>78</v>
      </c>
      <c r="F42" s="274"/>
      <c r="G42" s="274"/>
      <c r="H42" s="274"/>
      <c r="I42" s="274"/>
      <c r="J42" s="274"/>
      <c r="K42" s="274"/>
      <c r="L42" s="274"/>
      <c r="M42" s="274"/>
      <c r="N42" s="274"/>
      <c r="O42" s="288"/>
      <c r="P42" s="276">
        <v>0.25</v>
      </c>
      <c r="Q42" s="83">
        <f t="shared" si="116"/>
        <v>0.25</v>
      </c>
      <c r="R42" s="277">
        <v>0.5</v>
      </c>
      <c r="S42" s="83">
        <f t="shared" si="117"/>
        <v>0.5</v>
      </c>
      <c r="T42" s="277">
        <v>0.75</v>
      </c>
      <c r="U42" s="83">
        <f t="shared" si="118"/>
        <v>0.75</v>
      </c>
      <c r="V42" s="277">
        <v>1</v>
      </c>
      <c r="W42" s="83">
        <f t="shared" si="119"/>
        <v>1</v>
      </c>
      <c r="X42" s="278" t="s">
        <v>205</v>
      </c>
      <c r="Y42" s="65">
        <v>0.25</v>
      </c>
      <c r="Z42" s="59">
        <f t="shared" si="4"/>
        <v>1</v>
      </c>
      <c r="AA42" s="279" t="s">
        <v>393</v>
      </c>
      <c r="AB42" s="59">
        <v>0.5</v>
      </c>
      <c r="AC42" s="59">
        <f t="shared" si="5"/>
        <v>1</v>
      </c>
      <c r="AD42" s="279" t="s">
        <v>482</v>
      </c>
      <c r="AE42" s="132"/>
      <c r="AF42" s="59">
        <f t="shared" si="6"/>
        <v>0</v>
      </c>
      <c r="AG42" s="60" t="s">
        <v>570</v>
      </c>
      <c r="AH42" s="59"/>
      <c r="AI42" s="59">
        <f t="shared" si="7"/>
        <v>0</v>
      </c>
      <c r="AJ42" s="280"/>
      <c r="AK42" s="281" t="str">
        <f t="shared" si="8"/>
        <v/>
      </c>
      <c r="AL42" s="282" t="s">
        <v>298</v>
      </c>
      <c r="AM42" s="282"/>
      <c r="AN42" s="282" t="str">
        <f t="shared" si="9"/>
        <v>No</v>
      </c>
      <c r="AO42" s="322" t="s">
        <v>367</v>
      </c>
      <c r="AP42" s="283" t="str">
        <f t="shared" si="10"/>
        <v/>
      </c>
      <c r="AQ42" s="283" t="str">
        <f t="shared" si="11"/>
        <v/>
      </c>
      <c r="AR42" s="283"/>
      <c r="AS42" s="282" t="str">
        <f t="shared" si="12"/>
        <v>No</v>
      </c>
      <c r="AT42" s="260" t="s">
        <v>505</v>
      </c>
      <c r="AU42" s="283" t="str">
        <f t="shared" si="13"/>
        <v/>
      </c>
      <c r="AV42" s="283" t="str">
        <f t="shared" si="14"/>
        <v/>
      </c>
      <c r="AW42" s="283"/>
      <c r="AX42" s="282" t="str">
        <f t="shared" si="15"/>
        <v>No</v>
      </c>
      <c r="AY42" s="283"/>
      <c r="AZ42" s="283" t="str">
        <f t="shared" si="16"/>
        <v/>
      </c>
      <c r="BA42" s="283" t="str">
        <f t="shared" si="17"/>
        <v>X</v>
      </c>
      <c r="BB42" s="283"/>
      <c r="BC42" s="282" t="str">
        <f t="shared" si="18"/>
        <v>Si</v>
      </c>
      <c r="BD42" s="284"/>
    </row>
    <row r="43" spans="1:56" ht="180.75" thickBot="1" x14ac:dyDescent="0.3">
      <c r="A43" s="452"/>
      <c r="B43" s="461"/>
      <c r="C43" s="226" t="s">
        <v>208</v>
      </c>
      <c r="D43" s="227" t="s">
        <v>209</v>
      </c>
      <c r="E43" s="228" t="s">
        <v>78</v>
      </c>
      <c r="F43" s="229"/>
      <c r="G43" s="229"/>
      <c r="H43" s="229"/>
      <c r="I43" s="229"/>
      <c r="J43" s="229"/>
      <c r="K43" s="229"/>
      <c r="L43" s="229"/>
      <c r="M43" s="229"/>
      <c r="N43" s="229"/>
      <c r="O43" s="230"/>
      <c r="P43" s="231">
        <v>0.25</v>
      </c>
      <c r="Q43" s="86">
        <f t="shared" si="116"/>
        <v>0.25</v>
      </c>
      <c r="R43" s="232">
        <v>0.5</v>
      </c>
      <c r="S43" s="86">
        <f t="shared" si="117"/>
        <v>0.5</v>
      </c>
      <c r="T43" s="232">
        <v>0.75</v>
      </c>
      <c r="U43" s="86">
        <f t="shared" si="118"/>
        <v>0.75</v>
      </c>
      <c r="V43" s="232">
        <v>1</v>
      </c>
      <c r="W43" s="86">
        <f t="shared" si="119"/>
        <v>1</v>
      </c>
      <c r="X43" s="233" t="s">
        <v>205</v>
      </c>
      <c r="Y43" s="67">
        <v>0.25</v>
      </c>
      <c r="Z43" s="68">
        <f t="shared" si="4"/>
        <v>1</v>
      </c>
      <c r="AA43" s="279" t="s">
        <v>388</v>
      </c>
      <c r="AB43" s="68">
        <v>0.5</v>
      </c>
      <c r="AC43" s="68">
        <f t="shared" si="5"/>
        <v>1</v>
      </c>
      <c r="AD43" s="234" t="s">
        <v>480</v>
      </c>
      <c r="AE43" s="131"/>
      <c r="AF43" s="68">
        <f t="shared" si="6"/>
        <v>0</v>
      </c>
      <c r="AG43" s="90" t="s">
        <v>571</v>
      </c>
      <c r="AH43" s="68"/>
      <c r="AI43" s="68">
        <f t="shared" si="7"/>
        <v>0</v>
      </c>
      <c r="AJ43" s="235"/>
      <c r="AK43" s="236" t="str">
        <f t="shared" si="8"/>
        <v/>
      </c>
      <c r="AL43" s="237" t="s">
        <v>298</v>
      </c>
      <c r="AM43" s="237"/>
      <c r="AN43" s="237" t="str">
        <f t="shared" si="9"/>
        <v>No</v>
      </c>
      <c r="AO43" s="238" t="s">
        <v>368</v>
      </c>
      <c r="AP43" s="239" t="str">
        <f t="shared" si="10"/>
        <v/>
      </c>
      <c r="AQ43" s="239" t="str">
        <f t="shared" si="11"/>
        <v/>
      </c>
      <c r="AR43" s="239"/>
      <c r="AS43" s="237" t="str">
        <f t="shared" si="12"/>
        <v>No</v>
      </c>
      <c r="AT43" s="260" t="s">
        <v>483</v>
      </c>
      <c r="AU43" s="239" t="str">
        <f t="shared" si="13"/>
        <v/>
      </c>
      <c r="AV43" s="239" t="str">
        <f t="shared" si="14"/>
        <v/>
      </c>
      <c r="AW43" s="239"/>
      <c r="AX43" s="237" t="str">
        <f t="shared" si="15"/>
        <v>No</v>
      </c>
      <c r="AY43" s="239"/>
      <c r="AZ43" s="239" t="str">
        <f t="shared" si="16"/>
        <v/>
      </c>
      <c r="BA43" s="239" t="str">
        <f t="shared" si="17"/>
        <v>X</v>
      </c>
      <c r="BB43" s="239"/>
      <c r="BC43" s="237" t="str">
        <f t="shared" si="18"/>
        <v>Si</v>
      </c>
      <c r="BD43" s="240"/>
    </row>
    <row r="44" spans="1:56" ht="409.6" thickBot="1" x14ac:dyDescent="0.3">
      <c r="A44" s="452"/>
      <c r="B44" s="323" t="s">
        <v>210</v>
      </c>
      <c r="C44" s="303" t="s">
        <v>211</v>
      </c>
      <c r="D44" s="304" t="s">
        <v>212</v>
      </c>
      <c r="E44" s="305" t="s">
        <v>83</v>
      </c>
      <c r="F44" s="324" t="s">
        <v>39</v>
      </c>
      <c r="G44" s="324" t="s">
        <v>39</v>
      </c>
      <c r="H44" s="324" t="s">
        <v>39</v>
      </c>
      <c r="I44" s="324" t="s">
        <v>39</v>
      </c>
      <c r="J44" s="324" t="s">
        <v>39</v>
      </c>
      <c r="K44" s="324" t="s">
        <v>39</v>
      </c>
      <c r="L44" s="324" t="s">
        <v>39</v>
      </c>
      <c r="M44" s="324" t="s">
        <v>39</v>
      </c>
      <c r="N44" s="324" t="s">
        <v>39</v>
      </c>
      <c r="O44" s="307"/>
      <c r="P44" s="308">
        <v>0.25</v>
      </c>
      <c r="Q44" s="92">
        <f t="shared" ref="Q44" si="120">P44/V44</f>
        <v>0.25</v>
      </c>
      <c r="R44" s="309">
        <v>0.5</v>
      </c>
      <c r="S44" s="92">
        <f t="shared" ref="S44" si="121">R44/V44</f>
        <v>0.5</v>
      </c>
      <c r="T44" s="309">
        <v>0.75</v>
      </c>
      <c r="U44" s="92">
        <f t="shared" ref="U44" si="122">T44/V44</f>
        <v>0.75</v>
      </c>
      <c r="V44" s="309">
        <v>1</v>
      </c>
      <c r="W44" s="92">
        <f t="shared" ref="W44" si="123">V44/V44</f>
        <v>1</v>
      </c>
      <c r="X44" s="310" t="s">
        <v>213</v>
      </c>
      <c r="Y44" s="124">
        <v>0.2</v>
      </c>
      <c r="Z44" s="64">
        <f t="shared" si="4"/>
        <v>0.8</v>
      </c>
      <c r="AA44" s="311" t="s">
        <v>383</v>
      </c>
      <c r="AB44" s="64">
        <v>0.5</v>
      </c>
      <c r="AC44" s="64">
        <f t="shared" si="5"/>
        <v>1</v>
      </c>
      <c r="AD44" s="311" t="s">
        <v>458</v>
      </c>
      <c r="AE44" s="133"/>
      <c r="AF44" s="64">
        <f t="shared" si="6"/>
        <v>0</v>
      </c>
      <c r="AG44" s="93" t="s">
        <v>554</v>
      </c>
      <c r="AH44" s="64"/>
      <c r="AI44" s="64">
        <f t="shared" si="7"/>
        <v>0</v>
      </c>
      <c r="AJ44" s="312"/>
      <c r="AK44" s="313" t="str">
        <f t="shared" si="8"/>
        <v>X</v>
      </c>
      <c r="AL44" s="314" t="s">
        <v>298</v>
      </c>
      <c r="AM44" s="314"/>
      <c r="AN44" s="314" t="str">
        <f t="shared" si="9"/>
        <v>Si</v>
      </c>
      <c r="AO44" s="325" t="s">
        <v>345</v>
      </c>
      <c r="AP44" s="316" t="str">
        <f t="shared" si="10"/>
        <v>X</v>
      </c>
      <c r="AQ44" s="316" t="str">
        <f>IF(Z44&lt;100%,"X","")</f>
        <v>X</v>
      </c>
      <c r="AR44" s="316"/>
      <c r="AS44" s="314" t="str">
        <f t="shared" si="12"/>
        <v>Si</v>
      </c>
      <c r="AT44" s="260" t="s">
        <v>459</v>
      </c>
      <c r="AU44" s="316" t="str">
        <f t="shared" si="13"/>
        <v>X</v>
      </c>
      <c r="AV44" s="316" t="str">
        <f t="shared" si="14"/>
        <v/>
      </c>
      <c r="AW44" s="316"/>
      <c r="AX44" s="314" t="str">
        <f t="shared" si="15"/>
        <v>Si</v>
      </c>
      <c r="AY44" s="316"/>
      <c r="AZ44" s="316" t="str">
        <f t="shared" si="16"/>
        <v>X</v>
      </c>
      <c r="BA44" s="316" t="str">
        <f t="shared" si="17"/>
        <v>X</v>
      </c>
      <c r="BB44" s="316"/>
      <c r="BC44" s="314" t="str">
        <f t="shared" si="18"/>
        <v>Si</v>
      </c>
      <c r="BD44" s="317"/>
    </row>
    <row r="45" spans="1:56" ht="105" customHeight="1" x14ac:dyDescent="0.25">
      <c r="A45" s="452"/>
      <c r="B45" s="458" t="s">
        <v>214</v>
      </c>
      <c r="C45" s="163" t="s">
        <v>215</v>
      </c>
      <c r="D45" s="164" t="s">
        <v>216</v>
      </c>
      <c r="E45" s="165" t="s">
        <v>83</v>
      </c>
      <c r="F45" s="166"/>
      <c r="G45" s="166"/>
      <c r="H45" s="166"/>
      <c r="I45" s="166"/>
      <c r="J45" s="166"/>
      <c r="K45" s="166"/>
      <c r="L45" s="166"/>
      <c r="M45" s="166"/>
      <c r="N45" s="166"/>
      <c r="O45" s="167"/>
      <c r="P45" s="168">
        <v>0.25</v>
      </c>
      <c r="Q45" s="82">
        <f t="shared" ref="Q45:Q48" si="124">P45/V45</f>
        <v>0.25</v>
      </c>
      <c r="R45" s="169">
        <v>0.5</v>
      </c>
      <c r="S45" s="82">
        <f t="shared" ref="S45:S48" si="125">R45/V45</f>
        <v>0.5</v>
      </c>
      <c r="T45" s="169">
        <v>0.75</v>
      </c>
      <c r="U45" s="82">
        <f t="shared" ref="U45:U48" si="126">T45/V45</f>
        <v>0.75</v>
      </c>
      <c r="V45" s="169">
        <v>1</v>
      </c>
      <c r="W45" s="82">
        <f t="shared" ref="W45:W48" si="127">V45/V45</f>
        <v>1</v>
      </c>
      <c r="X45" s="170"/>
      <c r="Y45" s="71">
        <v>0</v>
      </c>
      <c r="Z45" s="72">
        <f t="shared" si="4"/>
        <v>0</v>
      </c>
      <c r="AA45" s="171" t="s">
        <v>340</v>
      </c>
      <c r="AB45" s="72">
        <v>0</v>
      </c>
      <c r="AC45" s="72">
        <f t="shared" si="5"/>
        <v>0</v>
      </c>
      <c r="AD45" s="171" t="s">
        <v>436</v>
      </c>
      <c r="AE45" s="127"/>
      <c r="AF45" s="72">
        <f t="shared" si="6"/>
        <v>0</v>
      </c>
      <c r="AG45" s="89" t="s">
        <v>389</v>
      </c>
      <c r="AH45" s="72"/>
      <c r="AI45" s="72">
        <f t="shared" si="7"/>
        <v>0</v>
      </c>
      <c r="AJ45" s="172"/>
      <c r="AK45" s="173" t="str">
        <f t="shared" si="8"/>
        <v/>
      </c>
      <c r="AL45" s="174" t="s">
        <v>298</v>
      </c>
      <c r="AM45" s="174"/>
      <c r="AN45" s="174" t="str">
        <f t="shared" si="9"/>
        <v>No</v>
      </c>
      <c r="AO45" s="326" t="s">
        <v>389</v>
      </c>
      <c r="AP45" s="176" t="str">
        <f t="shared" si="10"/>
        <v/>
      </c>
      <c r="AQ45" s="176" t="str">
        <f t="shared" si="11"/>
        <v>X</v>
      </c>
      <c r="AR45" s="176"/>
      <c r="AS45" s="174" t="str">
        <f t="shared" si="12"/>
        <v>Si</v>
      </c>
      <c r="AT45" s="260" t="s">
        <v>506</v>
      </c>
      <c r="AU45" s="176" t="str">
        <f t="shared" si="13"/>
        <v/>
      </c>
      <c r="AV45" s="176" t="str">
        <f t="shared" si="14"/>
        <v>X</v>
      </c>
      <c r="AW45" s="176"/>
      <c r="AX45" s="174" t="str">
        <f t="shared" si="15"/>
        <v>Si</v>
      </c>
      <c r="AY45" s="176"/>
      <c r="AZ45" s="176" t="str">
        <f t="shared" si="16"/>
        <v/>
      </c>
      <c r="BA45" s="176" t="str">
        <f t="shared" si="17"/>
        <v>X</v>
      </c>
      <c r="BB45" s="176"/>
      <c r="BC45" s="174" t="str">
        <f t="shared" si="18"/>
        <v>Si</v>
      </c>
      <c r="BD45" s="177"/>
    </row>
    <row r="46" spans="1:56" ht="375" x14ac:dyDescent="0.25">
      <c r="A46" s="452"/>
      <c r="B46" s="459"/>
      <c r="C46" s="298" t="s">
        <v>217</v>
      </c>
      <c r="D46" s="299" t="s">
        <v>218</v>
      </c>
      <c r="E46" s="272" t="s">
        <v>80</v>
      </c>
      <c r="F46" s="274"/>
      <c r="G46" s="274"/>
      <c r="H46" s="274"/>
      <c r="I46" s="274"/>
      <c r="J46" s="274"/>
      <c r="K46" s="274"/>
      <c r="L46" s="274"/>
      <c r="M46" s="273" t="s">
        <v>39</v>
      </c>
      <c r="N46" s="274"/>
      <c r="O46" s="288"/>
      <c r="P46" s="276">
        <v>0.25</v>
      </c>
      <c r="Q46" s="83">
        <f t="shared" ref="Q46:Q47" si="128">P46/V46</f>
        <v>0.25</v>
      </c>
      <c r="R46" s="277">
        <v>0.5</v>
      </c>
      <c r="S46" s="83">
        <f t="shared" ref="S46:S47" si="129">R46/V46</f>
        <v>0.5</v>
      </c>
      <c r="T46" s="277">
        <v>0.75</v>
      </c>
      <c r="U46" s="83">
        <f t="shared" ref="U46:U47" si="130">T46/V46</f>
        <v>0.75</v>
      </c>
      <c r="V46" s="277">
        <v>1</v>
      </c>
      <c r="W46" s="83">
        <f t="shared" ref="W46:W47" si="131">V46/V46</f>
        <v>1</v>
      </c>
      <c r="X46" s="278" t="s">
        <v>219</v>
      </c>
      <c r="Y46" s="65">
        <v>0</v>
      </c>
      <c r="Z46" s="59">
        <f t="shared" si="4"/>
        <v>0</v>
      </c>
      <c r="AA46" s="279" t="s">
        <v>374</v>
      </c>
      <c r="AB46" s="59">
        <v>0.5</v>
      </c>
      <c r="AC46" s="59">
        <f t="shared" si="5"/>
        <v>1</v>
      </c>
      <c r="AD46" s="279" t="s">
        <v>416</v>
      </c>
      <c r="AE46" s="132"/>
      <c r="AF46" s="59">
        <f t="shared" si="6"/>
        <v>0</v>
      </c>
      <c r="AG46" s="60" t="s">
        <v>572</v>
      </c>
      <c r="AH46" s="59"/>
      <c r="AI46" s="59">
        <f t="shared" si="7"/>
        <v>0</v>
      </c>
      <c r="AJ46" s="280"/>
      <c r="AK46" s="281" t="str">
        <f t="shared" si="8"/>
        <v/>
      </c>
      <c r="AL46" s="282" t="s">
        <v>298</v>
      </c>
      <c r="AM46" s="282"/>
      <c r="AN46" s="282" t="str">
        <f t="shared" si="9"/>
        <v>No</v>
      </c>
      <c r="AO46" s="257" t="s">
        <v>390</v>
      </c>
      <c r="AP46" s="283" t="str">
        <f t="shared" si="10"/>
        <v/>
      </c>
      <c r="AQ46" s="283" t="str">
        <f t="shared" si="11"/>
        <v>X</v>
      </c>
      <c r="AR46" s="283"/>
      <c r="AS46" s="282" t="str">
        <f t="shared" si="12"/>
        <v>Si</v>
      </c>
      <c r="AT46" s="260" t="s">
        <v>419</v>
      </c>
      <c r="AU46" s="283" t="str">
        <f t="shared" si="13"/>
        <v/>
      </c>
      <c r="AV46" s="283" t="str">
        <f t="shared" si="14"/>
        <v/>
      </c>
      <c r="AW46" s="283"/>
      <c r="AX46" s="282" t="str">
        <f t="shared" si="15"/>
        <v>No</v>
      </c>
      <c r="AY46" s="283"/>
      <c r="AZ46" s="283" t="str">
        <f t="shared" si="16"/>
        <v/>
      </c>
      <c r="BA46" s="283" t="str">
        <f t="shared" si="17"/>
        <v>X</v>
      </c>
      <c r="BB46" s="283"/>
      <c r="BC46" s="282" t="str">
        <f t="shared" si="18"/>
        <v>Si</v>
      </c>
      <c r="BD46" s="284"/>
    </row>
    <row r="47" spans="1:56" s="22" customFormat="1" ht="409.5" x14ac:dyDescent="0.25">
      <c r="A47" s="452"/>
      <c r="B47" s="459"/>
      <c r="C47" s="298" t="s">
        <v>269</v>
      </c>
      <c r="D47" s="299" t="s">
        <v>218</v>
      </c>
      <c r="E47" s="327" t="s">
        <v>75</v>
      </c>
      <c r="F47" s="274"/>
      <c r="G47" s="274"/>
      <c r="H47" s="274"/>
      <c r="I47" s="274"/>
      <c r="J47" s="274"/>
      <c r="K47" s="274"/>
      <c r="L47" s="273" t="s">
        <v>39</v>
      </c>
      <c r="M47" s="273" t="s">
        <v>39</v>
      </c>
      <c r="N47" s="274"/>
      <c r="O47" s="288"/>
      <c r="P47" s="276">
        <v>0.25</v>
      </c>
      <c r="Q47" s="83">
        <f t="shared" si="128"/>
        <v>0.25</v>
      </c>
      <c r="R47" s="277">
        <v>0.5</v>
      </c>
      <c r="S47" s="83">
        <f t="shared" si="129"/>
        <v>0.5</v>
      </c>
      <c r="T47" s="277">
        <v>0.75</v>
      </c>
      <c r="U47" s="83">
        <f t="shared" si="130"/>
        <v>0.75</v>
      </c>
      <c r="V47" s="277">
        <v>1</v>
      </c>
      <c r="W47" s="83">
        <f t="shared" si="131"/>
        <v>1</v>
      </c>
      <c r="X47" s="278" t="s">
        <v>219</v>
      </c>
      <c r="Y47" s="65">
        <v>0</v>
      </c>
      <c r="Z47" s="59">
        <f t="shared" si="4"/>
        <v>0</v>
      </c>
      <c r="AA47" s="279" t="s">
        <v>376</v>
      </c>
      <c r="AB47" s="59">
        <v>0</v>
      </c>
      <c r="AC47" s="59">
        <f t="shared" si="5"/>
        <v>0</v>
      </c>
      <c r="AD47" s="279" t="s">
        <v>516</v>
      </c>
      <c r="AE47" s="132"/>
      <c r="AF47" s="59">
        <f t="shared" si="6"/>
        <v>0</v>
      </c>
      <c r="AG47" s="60" t="s">
        <v>573</v>
      </c>
      <c r="AH47" s="59"/>
      <c r="AI47" s="59">
        <f t="shared" si="7"/>
        <v>0</v>
      </c>
      <c r="AJ47" s="280"/>
      <c r="AK47" s="281" t="str">
        <f t="shared" si="8"/>
        <v/>
      </c>
      <c r="AL47" s="282" t="s">
        <v>298</v>
      </c>
      <c r="AM47" s="282"/>
      <c r="AN47" s="282" t="str">
        <f t="shared" si="9"/>
        <v>No</v>
      </c>
      <c r="AO47" s="257" t="s">
        <v>392</v>
      </c>
      <c r="AP47" s="283" t="str">
        <f t="shared" si="10"/>
        <v/>
      </c>
      <c r="AQ47" s="283" t="str">
        <f t="shared" si="11"/>
        <v>X</v>
      </c>
      <c r="AR47" s="283"/>
      <c r="AS47" s="282" t="str">
        <f t="shared" si="12"/>
        <v>Si</v>
      </c>
      <c r="AT47" s="260" t="s">
        <v>507</v>
      </c>
      <c r="AU47" s="283" t="str">
        <f t="shared" si="13"/>
        <v/>
      </c>
      <c r="AV47" s="283" t="str">
        <f t="shared" si="14"/>
        <v>X</v>
      </c>
      <c r="AW47" s="283"/>
      <c r="AX47" s="282" t="str">
        <f t="shared" si="15"/>
        <v>Si</v>
      </c>
      <c r="AY47" s="283"/>
      <c r="AZ47" s="283" t="str">
        <f t="shared" si="16"/>
        <v/>
      </c>
      <c r="BA47" s="283" t="str">
        <f t="shared" si="17"/>
        <v>X</v>
      </c>
      <c r="BB47" s="283"/>
      <c r="BC47" s="282" t="str">
        <f t="shared" si="18"/>
        <v>Si</v>
      </c>
      <c r="BD47" s="284"/>
    </row>
    <row r="48" spans="1:56" s="22" customFormat="1" ht="409.6" thickBot="1" x14ac:dyDescent="0.3">
      <c r="A48" s="452"/>
      <c r="B48" s="461"/>
      <c r="C48" s="328" t="s">
        <v>220</v>
      </c>
      <c r="D48" s="329" t="s">
        <v>218</v>
      </c>
      <c r="E48" s="330" t="s">
        <v>83</v>
      </c>
      <c r="F48" s="229"/>
      <c r="G48" s="229"/>
      <c r="H48" s="229"/>
      <c r="I48" s="229"/>
      <c r="J48" s="229"/>
      <c r="K48" s="229"/>
      <c r="L48" s="242" t="s">
        <v>39</v>
      </c>
      <c r="M48" s="242" t="s">
        <v>39</v>
      </c>
      <c r="N48" s="229"/>
      <c r="O48" s="230"/>
      <c r="P48" s="231">
        <v>0.25</v>
      </c>
      <c r="Q48" s="86">
        <f t="shared" si="124"/>
        <v>0.25</v>
      </c>
      <c r="R48" s="232">
        <v>0.5</v>
      </c>
      <c r="S48" s="86">
        <f t="shared" si="125"/>
        <v>0.5</v>
      </c>
      <c r="T48" s="232">
        <v>0.75</v>
      </c>
      <c r="U48" s="86">
        <f t="shared" si="126"/>
        <v>0.75</v>
      </c>
      <c r="V48" s="232">
        <v>1</v>
      </c>
      <c r="W48" s="86">
        <f t="shared" si="127"/>
        <v>1</v>
      </c>
      <c r="X48" s="233" t="s">
        <v>219</v>
      </c>
      <c r="Y48" s="67">
        <v>0.125</v>
      </c>
      <c r="Z48" s="68">
        <f t="shared" si="4"/>
        <v>0.5</v>
      </c>
      <c r="AA48" s="234" t="s">
        <v>375</v>
      </c>
      <c r="AB48" s="68">
        <v>0.25</v>
      </c>
      <c r="AC48" s="68">
        <f t="shared" si="5"/>
        <v>0.5</v>
      </c>
      <c r="AD48" s="234" t="s">
        <v>437</v>
      </c>
      <c r="AE48" s="131"/>
      <c r="AF48" s="68">
        <f t="shared" si="6"/>
        <v>0</v>
      </c>
      <c r="AG48" s="90" t="s">
        <v>555</v>
      </c>
      <c r="AH48" s="68"/>
      <c r="AI48" s="68">
        <f t="shared" si="7"/>
        <v>0</v>
      </c>
      <c r="AJ48" s="235"/>
      <c r="AK48" s="236" t="str">
        <f t="shared" si="8"/>
        <v/>
      </c>
      <c r="AL48" s="237" t="s">
        <v>298</v>
      </c>
      <c r="AM48" s="237"/>
      <c r="AN48" s="237" t="str">
        <f t="shared" si="9"/>
        <v>No</v>
      </c>
      <c r="AO48" s="325" t="s">
        <v>346</v>
      </c>
      <c r="AP48" s="239" t="str">
        <f t="shared" si="10"/>
        <v/>
      </c>
      <c r="AQ48" s="239" t="str">
        <f t="shared" si="11"/>
        <v>X</v>
      </c>
      <c r="AR48" s="239"/>
      <c r="AS48" s="237" t="str">
        <f t="shared" si="12"/>
        <v>Si</v>
      </c>
      <c r="AT48" s="260" t="s">
        <v>508</v>
      </c>
      <c r="AU48" s="239" t="str">
        <f t="shared" si="13"/>
        <v/>
      </c>
      <c r="AV48" s="239" t="str">
        <f t="shared" si="14"/>
        <v>X</v>
      </c>
      <c r="AW48" s="239"/>
      <c r="AX48" s="237" t="str">
        <f t="shared" si="15"/>
        <v>Si</v>
      </c>
      <c r="AY48" s="239"/>
      <c r="AZ48" s="239" t="str">
        <f t="shared" si="16"/>
        <v/>
      </c>
      <c r="BA48" s="239" t="str">
        <f t="shared" si="17"/>
        <v>X</v>
      </c>
      <c r="BB48" s="239"/>
      <c r="BC48" s="237" t="str">
        <f t="shared" si="18"/>
        <v>Si</v>
      </c>
      <c r="BD48" s="240"/>
    </row>
    <row r="49" spans="1:56" ht="409.5" x14ac:dyDescent="0.25">
      <c r="A49" s="452"/>
      <c r="B49" s="462" t="s">
        <v>221</v>
      </c>
      <c r="C49" s="209" t="s">
        <v>222</v>
      </c>
      <c r="D49" s="210" t="s">
        <v>223</v>
      </c>
      <c r="E49" s="211" t="s">
        <v>83</v>
      </c>
      <c r="F49" s="212"/>
      <c r="G49" s="331" t="s">
        <v>39</v>
      </c>
      <c r="H49" s="212"/>
      <c r="I49" s="212"/>
      <c r="J49" s="212"/>
      <c r="K49" s="212"/>
      <c r="L49" s="331" t="s">
        <v>39</v>
      </c>
      <c r="M49" s="212"/>
      <c r="N49" s="212"/>
      <c r="O49" s="213"/>
      <c r="P49" s="214">
        <v>0.25</v>
      </c>
      <c r="Q49" s="84">
        <f t="shared" ref="Q49:Q51" si="132">P49/V49</f>
        <v>0.25</v>
      </c>
      <c r="R49" s="215">
        <v>0.5</v>
      </c>
      <c r="S49" s="84">
        <f t="shared" ref="S49:S51" si="133">R49/V49</f>
        <v>0.5</v>
      </c>
      <c r="T49" s="215">
        <v>0.75</v>
      </c>
      <c r="U49" s="84">
        <f t="shared" ref="U49:U51" si="134">T49/V49</f>
        <v>0.75</v>
      </c>
      <c r="V49" s="215">
        <v>1</v>
      </c>
      <c r="W49" s="84">
        <f t="shared" ref="W49:W51" si="135">V49/V49</f>
        <v>1</v>
      </c>
      <c r="X49" s="216" t="s">
        <v>224</v>
      </c>
      <c r="Y49" s="77">
        <v>0.2</v>
      </c>
      <c r="Z49" s="70">
        <f t="shared" si="4"/>
        <v>0.8</v>
      </c>
      <c r="AA49" s="217" t="s">
        <v>384</v>
      </c>
      <c r="AB49" s="70">
        <v>0.5</v>
      </c>
      <c r="AC49" s="70">
        <f t="shared" si="5"/>
        <v>1</v>
      </c>
      <c r="AD49" s="217" t="s">
        <v>438</v>
      </c>
      <c r="AE49" s="130"/>
      <c r="AF49" s="70">
        <f t="shared" si="6"/>
        <v>0</v>
      </c>
      <c r="AG49" s="91" t="s">
        <v>556</v>
      </c>
      <c r="AH49" s="70"/>
      <c r="AI49" s="70">
        <f t="shared" si="7"/>
        <v>0</v>
      </c>
      <c r="AJ49" s="218"/>
      <c r="AK49" s="219" t="str">
        <f t="shared" si="8"/>
        <v/>
      </c>
      <c r="AL49" s="220" t="s">
        <v>298</v>
      </c>
      <c r="AM49" s="220"/>
      <c r="AN49" s="220" t="str">
        <f t="shared" si="9"/>
        <v>No</v>
      </c>
      <c r="AO49" s="258" t="s">
        <v>343</v>
      </c>
      <c r="AP49" s="222" t="str">
        <f t="shared" si="10"/>
        <v/>
      </c>
      <c r="AQ49" s="222" t="str">
        <f t="shared" si="11"/>
        <v>X</v>
      </c>
      <c r="AR49" s="222"/>
      <c r="AS49" s="220" t="str">
        <f t="shared" si="12"/>
        <v>Si</v>
      </c>
      <c r="AT49" s="260" t="s">
        <v>474</v>
      </c>
      <c r="AU49" s="222" t="str">
        <f t="shared" si="13"/>
        <v/>
      </c>
      <c r="AV49" s="222" t="str">
        <f t="shared" si="14"/>
        <v/>
      </c>
      <c r="AW49" s="222"/>
      <c r="AX49" s="220" t="str">
        <f t="shared" si="15"/>
        <v>No</v>
      </c>
      <c r="AY49" s="222"/>
      <c r="AZ49" s="222" t="str">
        <f t="shared" si="16"/>
        <v/>
      </c>
      <c r="BA49" s="222" t="str">
        <f t="shared" si="17"/>
        <v>X</v>
      </c>
      <c r="BB49" s="222"/>
      <c r="BC49" s="220" t="str">
        <f t="shared" si="18"/>
        <v>Si</v>
      </c>
      <c r="BD49" s="223"/>
    </row>
    <row r="50" spans="1:56" ht="409.5" x14ac:dyDescent="0.25">
      <c r="A50" s="452"/>
      <c r="B50" s="459"/>
      <c r="C50" s="289" t="s">
        <v>325</v>
      </c>
      <c r="D50" s="271" t="s">
        <v>225</v>
      </c>
      <c r="E50" s="272"/>
      <c r="F50" s="274"/>
      <c r="G50" s="274"/>
      <c r="H50" s="274"/>
      <c r="I50" s="274"/>
      <c r="J50" s="274"/>
      <c r="K50" s="274"/>
      <c r="L50" s="274"/>
      <c r="M50" s="274"/>
      <c r="N50" s="274"/>
      <c r="O50" s="288"/>
      <c r="P50" s="276">
        <v>0.1</v>
      </c>
      <c r="Q50" s="83">
        <f t="shared" si="132"/>
        <v>0.1</v>
      </c>
      <c r="R50" s="277">
        <v>0.3</v>
      </c>
      <c r="S50" s="83">
        <f t="shared" si="133"/>
        <v>0.3</v>
      </c>
      <c r="T50" s="277">
        <v>0.6</v>
      </c>
      <c r="U50" s="83">
        <f t="shared" si="134"/>
        <v>0.6</v>
      </c>
      <c r="V50" s="277">
        <v>1</v>
      </c>
      <c r="W50" s="83">
        <f t="shared" si="135"/>
        <v>1</v>
      </c>
      <c r="X50" s="278" t="s">
        <v>226</v>
      </c>
      <c r="Y50" s="65">
        <v>0.1</v>
      </c>
      <c r="Z50" s="59">
        <f t="shared" si="4"/>
        <v>1</v>
      </c>
      <c r="AA50" s="279" t="s">
        <v>394</v>
      </c>
      <c r="AB50" s="59">
        <v>0.2</v>
      </c>
      <c r="AC50" s="59">
        <f t="shared" si="5"/>
        <v>0.66666666666666674</v>
      </c>
      <c r="AD50" s="279" t="s">
        <v>417</v>
      </c>
      <c r="AE50" s="132"/>
      <c r="AF50" s="59">
        <f t="shared" si="6"/>
        <v>0</v>
      </c>
      <c r="AG50" s="60" t="s">
        <v>557</v>
      </c>
      <c r="AH50" s="59"/>
      <c r="AI50" s="59">
        <f t="shared" si="7"/>
        <v>0</v>
      </c>
      <c r="AJ50" s="280"/>
      <c r="AK50" s="281" t="str">
        <f t="shared" si="8"/>
        <v/>
      </c>
      <c r="AL50" s="282" t="s">
        <v>298</v>
      </c>
      <c r="AM50" s="282"/>
      <c r="AN50" s="282" t="str">
        <f t="shared" si="9"/>
        <v>No</v>
      </c>
      <c r="AO50" s="322" t="s">
        <v>365</v>
      </c>
      <c r="AP50" s="283" t="str">
        <f t="shared" si="10"/>
        <v/>
      </c>
      <c r="AQ50" s="283" t="str">
        <f t="shared" si="11"/>
        <v/>
      </c>
      <c r="AR50" s="283"/>
      <c r="AS50" s="282" t="str">
        <f t="shared" si="12"/>
        <v>No</v>
      </c>
      <c r="AT50" s="260" t="s">
        <v>418</v>
      </c>
      <c r="AU50" s="283" t="str">
        <f t="shared" si="13"/>
        <v/>
      </c>
      <c r="AV50" s="283" t="str">
        <f t="shared" si="14"/>
        <v>X</v>
      </c>
      <c r="AW50" s="283"/>
      <c r="AX50" s="282" t="str">
        <f t="shared" si="15"/>
        <v>Si</v>
      </c>
      <c r="AY50" s="283"/>
      <c r="AZ50" s="283" t="str">
        <f t="shared" si="16"/>
        <v/>
      </c>
      <c r="BA50" s="283" t="str">
        <f t="shared" si="17"/>
        <v>X</v>
      </c>
      <c r="BB50" s="283"/>
      <c r="BC50" s="282" t="str">
        <f t="shared" si="18"/>
        <v>Si</v>
      </c>
      <c r="BD50" s="284"/>
    </row>
    <row r="51" spans="1:56" ht="345.75" thickBot="1" x14ac:dyDescent="0.3">
      <c r="A51" s="453"/>
      <c r="B51" s="461"/>
      <c r="C51" s="226" t="s">
        <v>451</v>
      </c>
      <c r="D51" s="227" t="s">
        <v>227</v>
      </c>
      <c r="E51" s="228" t="s">
        <v>83</v>
      </c>
      <c r="F51" s="229"/>
      <c r="G51" s="242" t="s">
        <v>39</v>
      </c>
      <c r="H51" s="229"/>
      <c r="I51" s="229"/>
      <c r="J51" s="229"/>
      <c r="K51" s="229"/>
      <c r="L51" s="229"/>
      <c r="M51" s="229"/>
      <c r="N51" s="229"/>
      <c r="O51" s="230"/>
      <c r="P51" s="231">
        <v>0.25</v>
      </c>
      <c r="Q51" s="86">
        <f t="shared" si="132"/>
        <v>0.25</v>
      </c>
      <c r="R51" s="232">
        <v>0.5</v>
      </c>
      <c r="S51" s="86">
        <f t="shared" si="133"/>
        <v>0.5</v>
      </c>
      <c r="T51" s="232">
        <v>0.75</v>
      </c>
      <c r="U51" s="86">
        <f t="shared" si="134"/>
        <v>0.75</v>
      </c>
      <c r="V51" s="232">
        <v>1</v>
      </c>
      <c r="W51" s="86">
        <f t="shared" si="135"/>
        <v>1</v>
      </c>
      <c r="X51" s="233" t="s">
        <v>228</v>
      </c>
      <c r="Y51" s="67">
        <v>0.125</v>
      </c>
      <c r="Z51" s="68">
        <f t="shared" si="4"/>
        <v>0.5</v>
      </c>
      <c r="AA51" s="217" t="s">
        <v>385</v>
      </c>
      <c r="AB51" s="68">
        <v>0.4</v>
      </c>
      <c r="AC51" s="68">
        <f t="shared" si="5"/>
        <v>0.8</v>
      </c>
      <c r="AD51" s="234" t="s">
        <v>439</v>
      </c>
      <c r="AE51" s="131"/>
      <c r="AF51" s="68">
        <f t="shared" si="6"/>
        <v>0</v>
      </c>
      <c r="AG51" s="90" t="s">
        <v>558</v>
      </c>
      <c r="AH51" s="68"/>
      <c r="AI51" s="68">
        <f t="shared" si="7"/>
        <v>0</v>
      </c>
      <c r="AJ51" s="235"/>
      <c r="AK51" s="236" t="str">
        <f t="shared" si="8"/>
        <v/>
      </c>
      <c r="AL51" s="237" t="s">
        <v>298</v>
      </c>
      <c r="AM51" s="237"/>
      <c r="AN51" s="237" t="str">
        <f t="shared" si="9"/>
        <v>No</v>
      </c>
      <c r="AO51" s="332" t="s">
        <v>347</v>
      </c>
      <c r="AP51" s="239" t="str">
        <f t="shared" si="10"/>
        <v/>
      </c>
      <c r="AQ51" s="239" t="str">
        <f t="shared" si="11"/>
        <v>X</v>
      </c>
      <c r="AR51" s="239"/>
      <c r="AS51" s="237" t="str">
        <f t="shared" si="12"/>
        <v>Si</v>
      </c>
      <c r="AT51" s="260" t="s">
        <v>440</v>
      </c>
      <c r="AU51" s="239" t="str">
        <f t="shared" si="13"/>
        <v/>
      </c>
      <c r="AV51" s="239" t="str">
        <f t="shared" si="14"/>
        <v>X</v>
      </c>
      <c r="AW51" s="239"/>
      <c r="AX51" s="237" t="str">
        <f t="shared" si="15"/>
        <v>Si</v>
      </c>
      <c r="AY51" s="239"/>
      <c r="AZ51" s="239" t="str">
        <f t="shared" si="16"/>
        <v/>
      </c>
      <c r="BA51" s="239" t="str">
        <f t="shared" si="17"/>
        <v>X</v>
      </c>
      <c r="BB51" s="239"/>
      <c r="BC51" s="237" t="str">
        <f t="shared" si="18"/>
        <v>Si</v>
      </c>
      <c r="BD51" s="240"/>
    </row>
    <row r="52" spans="1:56" ht="86.25" customHeight="1" x14ac:dyDescent="0.25">
      <c r="A52" s="451" t="s">
        <v>229</v>
      </c>
      <c r="B52" s="478" t="s">
        <v>115</v>
      </c>
      <c r="C52" s="163" t="s">
        <v>230</v>
      </c>
      <c r="D52" s="164" t="s">
        <v>231</v>
      </c>
      <c r="E52" s="165" t="s">
        <v>83</v>
      </c>
      <c r="F52" s="166"/>
      <c r="G52" s="166"/>
      <c r="H52" s="166"/>
      <c r="I52" s="166"/>
      <c r="J52" s="166"/>
      <c r="K52" s="166"/>
      <c r="L52" s="166"/>
      <c r="M52" s="166"/>
      <c r="N52" s="166"/>
      <c r="O52" s="167"/>
      <c r="P52" s="168">
        <v>0.25</v>
      </c>
      <c r="Q52" s="82">
        <f t="shared" ref="Q52:Q55" si="136">P52/V52</f>
        <v>0.25</v>
      </c>
      <c r="R52" s="169">
        <v>0.5</v>
      </c>
      <c r="S52" s="82">
        <f t="shared" ref="S52:S55" si="137">R52/V52</f>
        <v>0.5</v>
      </c>
      <c r="T52" s="169">
        <v>0.75</v>
      </c>
      <c r="U52" s="82">
        <f t="shared" ref="U52:U55" si="138">T52/V52</f>
        <v>0.75</v>
      </c>
      <c r="V52" s="169">
        <v>1</v>
      </c>
      <c r="W52" s="82">
        <f t="shared" ref="W52:W55" si="139">V52/V52</f>
        <v>1</v>
      </c>
      <c r="X52" s="170" t="s">
        <v>190</v>
      </c>
      <c r="Y52" s="71">
        <v>0.25</v>
      </c>
      <c r="Z52" s="72">
        <f t="shared" si="4"/>
        <v>1</v>
      </c>
      <c r="AA52" s="171" t="s">
        <v>395</v>
      </c>
      <c r="AB52" s="72">
        <v>0.5</v>
      </c>
      <c r="AC52" s="72">
        <f t="shared" si="5"/>
        <v>1</v>
      </c>
      <c r="AD52" s="171" t="s">
        <v>441</v>
      </c>
      <c r="AE52" s="127"/>
      <c r="AF52" s="72">
        <f t="shared" si="6"/>
        <v>0</v>
      </c>
      <c r="AG52" s="89" t="s">
        <v>559</v>
      </c>
      <c r="AH52" s="72"/>
      <c r="AI52" s="72">
        <f t="shared" si="7"/>
        <v>0</v>
      </c>
      <c r="AJ52" s="172"/>
      <c r="AK52" s="173" t="str">
        <f t="shared" si="8"/>
        <v/>
      </c>
      <c r="AL52" s="174" t="s">
        <v>298</v>
      </c>
      <c r="AM52" s="174"/>
      <c r="AN52" s="174" t="str">
        <f t="shared" si="9"/>
        <v>No</v>
      </c>
      <c r="AO52" s="175" t="s">
        <v>355</v>
      </c>
      <c r="AP52" s="176" t="str">
        <f t="shared" si="10"/>
        <v/>
      </c>
      <c r="AQ52" s="176" t="str">
        <f t="shared" si="11"/>
        <v/>
      </c>
      <c r="AR52" s="176"/>
      <c r="AS52" s="174" t="str">
        <f t="shared" si="12"/>
        <v>No</v>
      </c>
      <c r="AT52" s="260" t="s">
        <v>475</v>
      </c>
      <c r="AU52" s="176" t="str">
        <f t="shared" si="13"/>
        <v/>
      </c>
      <c r="AV52" s="176" t="str">
        <f t="shared" si="14"/>
        <v/>
      </c>
      <c r="AW52" s="176"/>
      <c r="AX52" s="174" t="str">
        <f t="shared" si="15"/>
        <v>No</v>
      </c>
      <c r="AY52" s="176"/>
      <c r="AZ52" s="176" t="str">
        <f t="shared" si="16"/>
        <v/>
      </c>
      <c r="BA52" s="176" t="str">
        <f t="shared" si="17"/>
        <v>X</v>
      </c>
      <c r="BB52" s="176"/>
      <c r="BC52" s="174" t="str">
        <f t="shared" si="18"/>
        <v>Si</v>
      </c>
      <c r="BD52" s="177"/>
    </row>
    <row r="53" spans="1:56" ht="129.75" customHeight="1" x14ac:dyDescent="0.25">
      <c r="A53" s="452"/>
      <c r="B53" s="479"/>
      <c r="C53" s="298" t="s">
        <v>232</v>
      </c>
      <c r="D53" s="299" t="s">
        <v>233</v>
      </c>
      <c r="E53" s="272" t="s">
        <v>78</v>
      </c>
      <c r="F53" s="274"/>
      <c r="G53" s="274"/>
      <c r="H53" s="274"/>
      <c r="I53" s="274"/>
      <c r="J53" s="274"/>
      <c r="K53" s="274"/>
      <c r="L53" s="274"/>
      <c r="M53" s="274"/>
      <c r="N53" s="274"/>
      <c r="O53" s="288" t="s">
        <v>39</v>
      </c>
      <c r="P53" s="300">
        <v>0</v>
      </c>
      <c r="Q53" s="83">
        <f t="shared" si="136"/>
        <v>0</v>
      </c>
      <c r="R53" s="277">
        <v>0.5</v>
      </c>
      <c r="S53" s="83">
        <f t="shared" si="137"/>
        <v>0.5</v>
      </c>
      <c r="T53" s="277">
        <v>0.75</v>
      </c>
      <c r="U53" s="83">
        <f t="shared" si="138"/>
        <v>0.75</v>
      </c>
      <c r="V53" s="277">
        <v>1</v>
      </c>
      <c r="W53" s="83">
        <f t="shared" si="139"/>
        <v>1</v>
      </c>
      <c r="X53" s="278" t="s">
        <v>234</v>
      </c>
      <c r="Y53" s="65"/>
      <c r="Z53" s="59"/>
      <c r="AA53" s="279" t="s">
        <v>312</v>
      </c>
      <c r="AB53" s="59">
        <v>0.5</v>
      </c>
      <c r="AC53" s="59">
        <f t="shared" si="5"/>
        <v>1</v>
      </c>
      <c r="AD53" s="279" t="s">
        <v>511</v>
      </c>
      <c r="AE53" s="132"/>
      <c r="AF53" s="59">
        <f t="shared" si="6"/>
        <v>0</v>
      </c>
      <c r="AG53" s="60" t="s">
        <v>312</v>
      </c>
      <c r="AH53" s="59"/>
      <c r="AI53" s="59">
        <f t="shared" si="7"/>
        <v>0</v>
      </c>
      <c r="AJ53" s="280"/>
      <c r="AK53" s="281" t="str">
        <f t="shared" si="8"/>
        <v/>
      </c>
      <c r="AL53" s="282" t="s">
        <v>298</v>
      </c>
      <c r="AM53" s="282"/>
      <c r="AN53" s="282" t="str">
        <f t="shared" si="9"/>
        <v>No</v>
      </c>
      <c r="AO53" s="50"/>
      <c r="AP53" s="283" t="str">
        <f t="shared" si="10"/>
        <v/>
      </c>
      <c r="AQ53" s="283" t="str">
        <f t="shared" si="11"/>
        <v>X</v>
      </c>
      <c r="AR53" s="283"/>
      <c r="AS53" s="282" t="str">
        <f t="shared" si="12"/>
        <v>Si</v>
      </c>
      <c r="AT53" s="260" t="s">
        <v>512</v>
      </c>
      <c r="AU53" s="283" t="str">
        <f t="shared" si="13"/>
        <v/>
      </c>
      <c r="AV53" s="283" t="str">
        <f t="shared" si="14"/>
        <v/>
      </c>
      <c r="AW53" s="283"/>
      <c r="AX53" s="282" t="str">
        <f t="shared" si="15"/>
        <v>No</v>
      </c>
      <c r="AY53" s="283"/>
      <c r="AZ53" s="283" t="str">
        <f t="shared" si="16"/>
        <v/>
      </c>
      <c r="BA53" s="283" t="str">
        <f t="shared" si="17"/>
        <v>X</v>
      </c>
      <c r="BB53" s="283"/>
      <c r="BC53" s="282" t="str">
        <f t="shared" si="18"/>
        <v>Si</v>
      </c>
      <c r="BD53" s="284"/>
    </row>
    <row r="54" spans="1:56" ht="86.25" customHeight="1" thickBot="1" x14ac:dyDescent="0.3">
      <c r="A54" s="452"/>
      <c r="B54" s="479"/>
      <c r="C54" s="289" t="s">
        <v>235</v>
      </c>
      <c r="D54" s="271" t="s">
        <v>236</v>
      </c>
      <c r="E54" s="272" t="s">
        <v>83</v>
      </c>
      <c r="F54" s="274"/>
      <c r="G54" s="274"/>
      <c r="H54" s="274"/>
      <c r="I54" s="274"/>
      <c r="J54" s="274"/>
      <c r="K54" s="274"/>
      <c r="L54" s="274"/>
      <c r="M54" s="274"/>
      <c r="N54" s="274"/>
      <c r="O54" s="288"/>
      <c r="P54" s="276">
        <v>0.25</v>
      </c>
      <c r="Q54" s="83">
        <f t="shared" si="136"/>
        <v>0.25</v>
      </c>
      <c r="R54" s="277">
        <v>0.5</v>
      </c>
      <c r="S54" s="83">
        <f t="shared" si="137"/>
        <v>0.5</v>
      </c>
      <c r="T54" s="277">
        <v>0.75</v>
      </c>
      <c r="U54" s="83">
        <f t="shared" si="138"/>
        <v>0.75</v>
      </c>
      <c r="V54" s="277">
        <v>1</v>
      </c>
      <c r="W54" s="83">
        <f t="shared" si="139"/>
        <v>1</v>
      </c>
      <c r="X54" s="278" t="s">
        <v>237</v>
      </c>
      <c r="Y54" s="65">
        <v>0.125</v>
      </c>
      <c r="Z54" s="59">
        <f t="shared" si="4"/>
        <v>0.5</v>
      </c>
      <c r="AA54" s="279" t="s">
        <v>341</v>
      </c>
      <c r="AB54" s="59">
        <v>0</v>
      </c>
      <c r="AC54" s="59">
        <f t="shared" si="5"/>
        <v>0</v>
      </c>
      <c r="AD54" s="279" t="s">
        <v>442</v>
      </c>
      <c r="AE54" s="132"/>
      <c r="AF54" s="59">
        <f t="shared" si="6"/>
        <v>0</v>
      </c>
      <c r="AG54" s="60" t="s">
        <v>560</v>
      </c>
      <c r="AH54" s="59"/>
      <c r="AI54" s="59">
        <f t="shared" si="7"/>
        <v>0</v>
      </c>
      <c r="AJ54" s="280"/>
      <c r="AK54" s="281" t="str">
        <f t="shared" si="8"/>
        <v/>
      </c>
      <c r="AL54" s="282" t="s">
        <v>298</v>
      </c>
      <c r="AM54" s="282"/>
      <c r="AN54" s="282" t="str">
        <f t="shared" si="9"/>
        <v>No</v>
      </c>
      <c r="AO54" s="333" t="s">
        <v>348</v>
      </c>
      <c r="AP54" s="283" t="str">
        <f t="shared" si="10"/>
        <v/>
      </c>
      <c r="AQ54" s="283" t="str">
        <f t="shared" si="11"/>
        <v>X</v>
      </c>
      <c r="AR54" s="283"/>
      <c r="AS54" s="282" t="str">
        <f t="shared" si="12"/>
        <v>Si</v>
      </c>
      <c r="AT54" s="260" t="s">
        <v>445</v>
      </c>
      <c r="AU54" s="283" t="str">
        <f t="shared" si="13"/>
        <v/>
      </c>
      <c r="AV54" s="283" t="str">
        <f t="shared" si="14"/>
        <v>X</v>
      </c>
      <c r="AW54" s="283"/>
      <c r="AX54" s="282" t="str">
        <f t="shared" si="15"/>
        <v>Si</v>
      </c>
      <c r="AY54" s="283"/>
      <c r="AZ54" s="283" t="str">
        <f t="shared" si="16"/>
        <v/>
      </c>
      <c r="BA54" s="283" t="str">
        <f t="shared" si="17"/>
        <v>X</v>
      </c>
      <c r="BB54" s="283"/>
      <c r="BC54" s="282" t="str">
        <f t="shared" si="18"/>
        <v>Si</v>
      </c>
      <c r="BD54" s="284"/>
    </row>
    <row r="55" spans="1:56" ht="86.25" customHeight="1" thickBot="1" x14ac:dyDescent="0.3">
      <c r="A55" s="452"/>
      <c r="B55" s="479"/>
      <c r="C55" s="289" t="s">
        <v>238</v>
      </c>
      <c r="D55" s="271" t="s">
        <v>239</v>
      </c>
      <c r="E55" s="272" t="s">
        <v>83</v>
      </c>
      <c r="F55" s="274"/>
      <c r="G55" s="274"/>
      <c r="H55" s="274"/>
      <c r="I55" s="274"/>
      <c r="J55" s="274"/>
      <c r="K55" s="274"/>
      <c r="L55" s="274"/>
      <c r="M55" s="274"/>
      <c r="N55" s="274"/>
      <c r="O55" s="288"/>
      <c r="P55" s="276">
        <v>0.25</v>
      </c>
      <c r="Q55" s="83">
        <f t="shared" si="136"/>
        <v>0.25</v>
      </c>
      <c r="R55" s="277">
        <v>0.5</v>
      </c>
      <c r="S55" s="83">
        <f t="shared" si="137"/>
        <v>0.5</v>
      </c>
      <c r="T55" s="277">
        <v>0.75</v>
      </c>
      <c r="U55" s="83">
        <f t="shared" si="138"/>
        <v>0.75</v>
      </c>
      <c r="V55" s="277">
        <v>1</v>
      </c>
      <c r="W55" s="83">
        <f t="shared" si="139"/>
        <v>1</v>
      </c>
      <c r="X55" s="278" t="s">
        <v>240</v>
      </c>
      <c r="Y55" s="65">
        <v>0.25</v>
      </c>
      <c r="Z55" s="59">
        <f t="shared" si="4"/>
        <v>1</v>
      </c>
      <c r="AA55" s="279" t="s">
        <v>342</v>
      </c>
      <c r="AB55" s="59">
        <v>0.5</v>
      </c>
      <c r="AC55" s="59">
        <f t="shared" si="5"/>
        <v>1</v>
      </c>
      <c r="AD55" s="279" t="s">
        <v>443</v>
      </c>
      <c r="AE55" s="132"/>
      <c r="AF55" s="59">
        <f t="shared" si="6"/>
        <v>0</v>
      </c>
      <c r="AG55" s="60" t="s">
        <v>560</v>
      </c>
      <c r="AH55" s="59"/>
      <c r="AI55" s="59">
        <f t="shared" si="7"/>
        <v>0</v>
      </c>
      <c r="AJ55" s="280"/>
      <c r="AK55" s="281" t="str">
        <f t="shared" si="8"/>
        <v/>
      </c>
      <c r="AL55" s="282" t="s">
        <v>298</v>
      </c>
      <c r="AM55" s="282"/>
      <c r="AN55" s="282" t="str">
        <f t="shared" si="9"/>
        <v>No</v>
      </c>
      <c r="AO55" s="175" t="s">
        <v>354</v>
      </c>
      <c r="AP55" s="283" t="str">
        <f t="shared" si="10"/>
        <v/>
      </c>
      <c r="AQ55" s="283" t="str">
        <f t="shared" si="11"/>
        <v/>
      </c>
      <c r="AR55" s="283"/>
      <c r="AS55" s="282" t="str">
        <f t="shared" si="12"/>
        <v>No</v>
      </c>
      <c r="AT55" s="260" t="s">
        <v>444</v>
      </c>
      <c r="AU55" s="283" t="str">
        <f t="shared" si="13"/>
        <v/>
      </c>
      <c r="AV55" s="283" t="str">
        <f t="shared" si="14"/>
        <v/>
      </c>
      <c r="AW55" s="283"/>
      <c r="AX55" s="282" t="str">
        <f t="shared" si="15"/>
        <v>No</v>
      </c>
      <c r="AY55" s="283"/>
      <c r="AZ55" s="283" t="str">
        <f t="shared" si="16"/>
        <v/>
      </c>
      <c r="BA55" s="283" t="str">
        <f t="shared" si="17"/>
        <v>X</v>
      </c>
      <c r="BB55" s="283"/>
      <c r="BC55" s="282" t="str">
        <f t="shared" si="18"/>
        <v>Si</v>
      </c>
      <c r="BD55" s="284"/>
    </row>
    <row r="56" spans="1:56" s="118" customFormat="1" ht="86.25" customHeight="1" x14ac:dyDescent="0.25">
      <c r="A56" s="472"/>
      <c r="B56" s="480"/>
      <c r="C56" s="298" t="s">
        <v>241</v>
      </c>
      <c r="D56" s="299" t="s">
        <v>242</v>
      </c>
      <c r="E56" s="272" t="s">
        <v>77</v>
      </c>
      <c r="F56" s="274"/>
      <c r="G56" s="274"/>
      <c r="H56" s="274"/>
      <c r="I56" s="274"/>
      <c r="J56" s="274"/>
      <c r="K56" s="274"/>
      <c r="L56" s="274"/>
      <c r="M56" s="274"/>
      <c r="N56" s="274"/>
      <c r="O56" s="288"/>
      <c r="P56" s="276">
        <v>0.25</v>
      </c>
      <c r="Q56" s="83">
        <f t="shared" ref="Q56:Q60" si="140">P56/V56</f>
        <v>0.25</v>
      </c>
      <c r="R56" s="277">
        <v>0.5</v>
      </c>
      <c r="S56" s="83">
        <f t="shared" ref="S56:S60" si="141">R56/V56</f>
        <v>0.5</v>
      </c>
      <c r="T56" s="277">
        <v>0.75</v>
      </c>
      <c r="U56" s="83">
        <f t="shared" ref="U56:U60" si="142">T56/V56</f>
        <v>0.75</v>
      </c>
      <c r="V56" s="277">
        <v>1</v>
      </c>
      <c r="W56" s="83">
        <f t="shared" ref="W56:W60" si="143">V56/V56</f>
        <v>1</v>
      </c>
      <c r="X56" s="334" t="s">
        <v>243</v>
      </c>
      <c r="Y56" s="65">
        <v>0.25</v>
      </c>
      <c r="Z56" s="117">
        <f t="shared" si="4"/>
        <v>1</v>
      </c>
      <c r="AA56" s="279" t="s">
        <v>397</v>
      </c>
      <c r="AB56" s="59">
        <v>0.5</v>
      </c>
      <c r="AC56" s="59">
        <f t="shared" si="5"/>
        <v>1</v>
      </c>
      <c r="AD56" s="279" t="s">
        <v>462</v>
      </c>
      <c r="AE56" s="132"/>
      <c r="AF56" s="59">
        <f t="shared" si="6"/>
        <v>0</v>
      </c>
      <c r="AG56" s="60" t="s">
        <v>402</v>
      </c>
      <c r="AH56" s="59"/>
      <c r="AI56" s="59">
        <f t="shared" si="7"/>
        <v>0</v>
      </c>
      <c r="AJ56" s="280"/>
      <c r="AK56" s="335" t="str">
        <f t="shared" si="8"/>
        <v/>
      </c>
      <c r="AL56" s="336" t="s">
        <v>298</v>
      </c>
      <c r="AM56" s="336"/>
      <c r="AN56" s="336" t="str">
        <f t="shared" si="9"/>
        <v>No</v>
      </c>
      <c r="AO56" s="269" t="s">
        <v>402</v>
      </c>
      <c r="AP56" s="283" t="str">
        <f t="shared" si="10"/>
        <v/>
      </c>
      <c r="AQ56" s="283" t="str">
        <f t="shared" si="11"/>
        <v/>
      </c>
      <c r="AR56" s="283"/>
      <c r="AS56" s="282" t="str">
        <f t="shared" si="12"/>
        <v>No</v>
      </c>
      <c r="AT56" s="260" t="s">
        <v>464</v>
      </c>
      <c r="AU56" s="283" t="str">
        <f t="shared" si="13"/>
        <v/>
      </c>
      <c r="AV56" s="283" t="str">
        <f t="shared" si="14"/>
        <v/>
      </c>
      <c r="AW56" s="283"/>
      <c r="AX56" s="282" t="str">
        <f t="shared" si="15"/>
        <v>No</v>
      </c>
      <c r="AY56" s="283"/>
      <c r="AZ56" s="283" t="str">
        <f t="shared" si="16"/>
        <v/>
      </c>
      <c r="BA56" s="283" t="str">
        <f t="shared" si="17"/>
        <v>X</v>
      </c>
      <c r="BB56" s="283"/>
      <c r="BC56" s="282" t="str">
        <f t="shared" si="18"/>
        <v>Si</v>
      </c>
      <c r="BD56" s="284"/>
    </row>
    <row r="57" spans="1:56" s="63" customFormat="1" ht="86.25" customHeight="1" x14ac:dyDescent="0.25">
      <c r="A57" s="452"/>
      <c r="B57" s="479"/>
      <c r="C57" s="298" t="s">
        <v>244</v>
      </c>
      <c r="D57" s="299" t="s">
        <v>245</v>
      </c>
      <c r="E57" s="272" t="s">
        <v>77</v>
      </c>
      <c r="F57" s="274"/>
      <c r="G57" s="274"/>
      <c r="H57" s="274"/>
      <c r="I57" s="274"/>
      <c r="J57" s="274"/>
      <c r="K57" s="274"/>
      <c r="L57" s="274"/>
      <c r="M57" s="274"/>
      <c r="N57" s="274"/>
      <c r="O57" s="288"/>
      <c r="P57" s="276">
        <v>0.25</v>
      </c>
      <c r="Q57" s="83">
        <f t="shared" si="140"/>
        <v>0.25</v>
      </c>
      <c r="R57" s="277">
        <v>0.5</v>
      </c>
      <c r="S57" s="83">
        <f t="shared" si="141"/>
        <v>0.5</v>
      </c>
      <c r="T57" s="277">
        <v>0.75</v>
      </c>
      <c r="U57" s="83">
        <f t="shared" si="142"/>
        <v>0.75</v>
      </c>
      <c r="V57" s="277">
        <v>1</v>
      </c>
      <c r="W57" s="83">
        <f t="shared" si="143"/>
        <v>1</v>
      </c>
      <c r="X57" s="334" t="s">
        <v>243</v>
      </c>
      <c r="Y57" s="65">
        <v>0.1</v>
      </c>
      <c r="Z57" s="59">
        <f t="shared" si="4"/>
        <v>0.4</v>
      </c>
      <c r="AA57" s="279" t="s">
        <v>396</v>
      </c>
      <c r="AB57" s="59">
        <v>0.5</v>
      </c>
      <c r="AC57" s="59">
        <f t="shared" si="5"/>
        <v>1</v>
      </c>
      <c r="AD57" s="279" t="s">
        <v>492</v>
      </c>
      <c r="AE57" s="132"/>
      <c r="AF57" s="59">
        <f t="shared" si="6"/>
        <v>0</v>
      </c>
      <c r="AG57" s="60" t="s">
        <v>561</v>
      </c>
      <c r="AH57" s="59"/>
      <c r="AI57" s="59">
        <f t="shared" si="7"/>
        <v>0</v>
      </c>
      <c r="AJ57" s="280"/>
      <c r="AK57" s="335" t="str">
        <f t="shared" si="8"/>
        <v/>
      </c>
      <c r="AL57" s="336" t="s">
        <v>298</v>
      </c>
      <c r="AM57" s="336"/>
      <c r="AN57" s="336" t="str">
        <f t="shared" si="9"/>
        <v>No</v>
      </c>
      <c r="AO57" s="337" t="s">
        <v>403</v>
      </c>
      <c r="AP57" s="283" t="str">
        <f t="shared" si="10"/>
        <v/>
      </c>
      <c r="AQ57" s="283" t="str">
        <f t="shared" si="11"/>
        <v>X</v>
      </c>
      <c r="AR57" s="283"/>
      <c r="AS57" s="282" t="str">
        <f t="shared" si="12"/>
        <v>Si</v>
      </c>
      <c r="AT57" s="258" t="s">
        <v>493</v>
      </c>
      <c r="AU57" s="283" t="str">
        <f t="shared" si="13"/>
        <v/>
      </c>
      <c r="AV57" s="283" t="str">
        <f t="shared" si="14"/>
        <v/>
      </c>
      <c r="AW57" s="283"/>
      <c r="AX57" s="282" t="str">
        <f t="shared" si="15"/>
        <v>No</v>
      </c>
      <c r="AY57" s="283"/>
      <c r="AZ57" s="283" t="str">
        <f t="shared" si="16"/>
        <v/>
      </c>
      <c r="BA57" s="283" t="str">
        <f t="shared" si="17"/>
        <v>X</v>
      </c>
      <c r="BB57" s="283"/>
      <c r="BC57" s="282" t="str">
        <f t="shared" si="18"/>
        <v>Si</v>
      </c>
      <c r="BD57" s="284"/>
    </row>
    <row r="58" spans="1:56" s="118" customFormat="1" ht="163.5" customHeight="1" x14ac:dyDescent="0.25">
      <c r="A58" s="472"/>
      <c r="B58" s="480"/>
      <c r="C58" s="298" t="s">
        <v>246</v>
      </c>
      <c r="D58" s="299" t="s">
        <v>247</v>
      </c>
      <c r="E58" s="272" t="s">
        <v>77</v>
      </c>
      <c r="F58" s="274"/>
      <c r="G58" s="274"/>
      <c r="H58" s="274"/>
      <c r="I58" s="274"/>
      <c r="J58" s="274"/>
      <c r="K58" s="274"/>
      <c r="L58" s="274"/>
      <c r="M58" s="274"/>
      <c r="N58" s="274"/>
      <c r="O58" s="288"/>
      <c r="P58" s="276">
        <v>0.25</v>
      </c>
      <c r="Q58" s="83">
        <f t="shared" si="140"/>
        <v>0.25</v>
      </c>
      <c r="R58" s="277">
        <v>0.5</v>
      </c>
      <c r="S58" s="83">
        <f t="shared" si="141"/>
        <v>0.5</v>
      </c>
      <c r="T58" s="277">
        <v>0.75</v>
      </c>
      <c r="U58" s="83">
        <f t="shared" si="142"/>
        <v>0.75</v>
      </c>
      <c r="V58" s="277">
        <v>1</v>
      </c>
      <c r="W58" s="83">
        <f t="shared" si="143"/>
        <v>1</v>
      </c>
      <c r="X58" s="334" t="s">
        <v>243</v>
      </c>
      <c r="Y58" s="65">
        <v>0</v>
      </c>
      <c r="Z58" s="117">
        <f t="shared" si="4"/>
        <v>0</v>
      </c>
      <c r="AA58" s="279" t="s">
        <v>401</v>
      </c>
      <c r="AB58" s="59">
        <v>0</v>
      </c>
      <c r="AC58" s="59">
        <f t="shared" si="5"/>
        <v>0</v>
      </c>
      <c r="AD58" s="279" t="s">
        <v>494</v>
      </c>
      <c r="AE58" s="132"/>
      <c r="AF58" s="59">
        <f t="shared" si="6"/>
        <v>0</v>
      </c>
      <c r="AG58" s="60" t="s">
        <v>562</v>
      </c>
      <c r="AH58" s="59"/>
      <c r="AI58" s="59">
        <f t="shared" si="7"/>
        <v>0</v>
      </c>
      <c r="AJ58" s="280"/>
      <c r="AK58" s="335" t="str">
        <f t="shared" si="8"/>
        <v/>
      </c>
      <c r="AL58" s="336" t="s">
        <v>298</v>
      </c>
      <c r="AM58" s="336"/>
      <c r="AN58" s="336" t="str">
        <f t="shared" si="9"/>
        <v>No</v>
      </c>
      <c r="AO58" s="257" t="s">
        <v>389</v>
      </c>
      <c r="AP58" s="283" t="str">
        <f t="shared" si="10"/>
        <v/>
      </c>
      <c r="AQ58" s="283" t="str">
        <f t="shared" si="11"/>
        <v>X</v>
      </c>
      <c r="AR58" s="283"/>
      <c r="AS58" s="282" t="str">
        <f t="shared" si="12"/>
        <v>Si</v>
      </c>
      <c r="AT58" s="338" t="s">
        <v>495</v>
      </c>
      <c r="AU58" s="283" t="str">
        <f t="shared" si="13"/>
        <v/>
      </c>
      <c r="AV58" s="283" t="str">
        <f t="shared" si="14"/>
        <v>X</v>
      </c>
      <c r="AW58" s="283"/>
      <c r="AX58" s="282" t="str">
        <f t="shared" si="15"/>
        <v>Si</v>
      </c>
      <c r="AY58" s="283"/>
      <c r="AZ58" s="283" t="str">
        <f t="shared" si="16"/>
        <v/>
      </c>
      <c r="BA58" s="283" t="str">
        <f t="shared" si="17"/>
        <v>X</v>
      </c>
      <c r="BB58" s="283"/>
      <c r="BC58" s="282" t="str">
        <f t="shared" si="18"/>
        <v>Si</v>
      </c>
      <c r="BD58" s="284"/>
    </row>
    <row r="59" spans="1:56" s="118" customFormat="1" ht="86.25" customHeight="1" x14ac:dyDescent="0.25">
      <c r="A59" s="472"/>
      <c r="B59" s="480"/>
      <c r="C59" s="298" t="s">
        <v>248</v>
      </c>
      <c r="D59" s="299" t="s">
        <v>249</v>
      </c>
      <c r="E59" s="272" t="s">
        <v>77</v>
      </c>
      <c r="F59" s="274"/>
      <c r="G59" s="274"/>
      <c r="H59" s="274"/>
      <c r="I59" s="274"/>
      <c r="J59" s="274"/>
      <c r="K59" s="274"/>
      <c r="L59" s="274"/>
      <c r="M59" s="274"/>
      <c r="N59" s="274"/>
      <c r="O59" s="288"/>
      <c r="P59" s="276">
        <v>0.25</v>
      </c>
      <c r="Q59" s="83">
        <f t="shared" si="140"/>
        <v>0.25</v>
      </c>
      <c r="R59" s="277">
        <v>0.5</v>
      </c>
      <c r="S59" s="83">
        <f t="shared" si="141"/>
        <v>0.5</v>
      </c>
      <c r="T59" s="277">
        <v>0.75</v>
      </c>
      <c r="U59" s="83">
        <f t="shared" si="142"/>
        <v>0.75</v>
      </c>
      <c r="V59" s="277">
        <v>1</v>
      </c>
      <c r="W59" s="83">
        <f t="shared" si="143"/>
        <v>1</v>
      </c>
      <c r="X59" s="334" t="s">
        <v>243</v>
      </c>
      <c r="Y59" s="65">
        <v>0</v>
      </c>
      <c r="Z59" s="117">
        <f t="shared" si="4"/>
        <v>0</v>
      </c>
      <c r="AA59" s="279" t="s">
        <v>400</v>
      </c>
      <c r="AB59" s="59">
        <v>0.5</v>
      </c>
      <c r="AC59" s="59">
        <f t="shared" si="5"/>
        <v>1</v>
      </c>
      <c r="AD59" s="279" t="s">
        <v>465</v>
      </c>
      <c r="AE59" s="132"/>
      <c r="AF59" s="59">
        <f t="shared" si="6"/>
        <v>0</v>
      </c>
      <c r="AG59" s="60" t="s">
        <v>562</v>
      </c>
      <c r="AH59" s="59"/>
      <c r="AI59" s="59">
        <f t="shared" si="7"/>
        <v>0</v>
      </c>
      <c r="AJ59" s="280"/>
      <c r="AK59" s="335" t="str">
        <f t="shared" si="8"/>
        <v/>
      </c>
      <c r="AL59" s="336" t="s">
        <v>298</v>
      </c>
      <c r="AM59" s="336"/>
      <c r="AN59" s="336" t="str">
        <f t="shared" si="9"/>
        <v>No</v>
      </c>
      <c r="AO59" s="257" t="s">
        <v>389</v>
      </c>
      <c r="AP59" s="283" t="str">
        <f t="shared" si="10"/>
        <v/>
      </c>
      <c r="AQ59" s="283" t="str">
        <f t="shared" si="11"/>
        <v>X</v>
      </c>
      <c r="AR59" s="283"/>
      <c r="AS59" s="282" t="str">
        <f t="shared" si="12"/>
        <v>Si</v>
      </c>
      <c r="AT59" s="260" t="s">
        <v>469</v>
      </c>
      <c r="AU59" s="283" t="str">
        <f t="shared" si="13"/>
        <v/>
      </c>
      <c r="AV59" s="283" t="str">
        <f t="shared" si="14"/>
        <v/>
      </c>
      <c r="AW59" s="283"/>
      <c r="AX59" s="282" t="str">
        <f t="shared" si="15"/>
        <v>No</v>
      </c>
      <c r="AY59" s="283"/>
      <c r="AZ59" s="283" t="str">
        <f t="shared" si="16"/>
        <v/>
      </c>
      <c r="BA59" s="283" t="str">
        <f t="shared" si="17"/>
        <v>X</v>
      </c>
      <c r="BB59" s="283"/>
      <c r="BC59" s="282" t="str">
        <f t="shared" si="18"/>
        <v>Si</v>
      </c>
      <c r="BD59" s="284"/>
    </row>
    <row r="60" spans="1:56" s="118" customFormat="1" ht="66" customHeight="1" thickBot="1" x14ac:dyDescent="0.3">
      <c r="A60" s="473"/>
      <c r="B60" s="481"/>
      <c r="C60" s="328" t="s">
        <v>250</v>
      </c>
      <c r="D60" s="329" t="s">
        <v>251</v>
      </c>
      <c r="E60" s="228" t="s">
        <v>77</v>
      </c>
      <c r="F60" s="229"/>
      <c r="G60" s="229"/>
      <c r="H60" s="229"/>
      <c r="I60" s="229"/>
      <c r="J60" s="229"/>
      <c r="K60" s="229"/>
      <c r="L60" s="229"/>
      <c r="M60" s="229"/>
      <c r="N60" s="229"/>
      <c r="O60" s="230"/>
      <c r="P60" s="231">
        <v>0.25</v>
      </c>
      <c r="Q60" s="86">
        <f t="shared" si="140"/>
        <v>0.25</v>
      </c>
      <c r="R60" s="232">
        <v>0.5</v>
      </c>
      <c r="S60" s="86">
        <f t="shared" si="141"/>
        <v>0.5</v>
      </c>
      <c r="T60" s="232">
        <v>0.75</v>
      </c>
      <c r="U60" s="86">
        <f t="shared" si="142"/>
        <v>0.75</v>
      </c>
      <c r="V60" s="232">
        <v>1</v>
      </c>
      <c r="W60" s="86">
        <f t="shared" si="143"/>
        <v>1</v>
      </c>
      <c r="X60" s="339" t="s">
        <v>243</v>
      </c>
      <c r="Y60" s="67">
        <v>8.3299999999999999E-2</v>
      </c>
      <c r="Z60" s="119">
        <f t="shared" si="4"/>
        <v>0.3332</v>
      </c>
      <c r="AA60" s="234" t="s">
        <v>399</v>
      </c>
      <c r="AB60" s="68">
        <v>0.5</v>
      </c>
      <c r="AC60" s="68">
        <f t="shared" si="5"/>
        <v>1</v>
      </c>
      <c r="AD60" s="234" t="s">
        <v>466</v>
      </c>
      <c r="AE60" s="131"/>
      <c r="AF60" s="68">
        <f t="shared" si="6"/>
        <v>0</v>
      </c>
      <c r="AG60" s="90" t="s">
        <v>561</v>
      </c>
      <c r="AH60" s="68"/>
      <c r="AI60" s="68">
        <f t="shared" si="7"/>
        <v>0</v>
      </c>
      <c r="AJ60" s="235"/>
      <c r="AK60" s="340" t="str">
        <f t="shared" si="8"/>
        <v/>
      </c>
      <c r="AL60" s="341" t="s">
        <v>298</v>
      </c>
      <c r="AM60" s="341"/>
      <c r="AN60" s="341" t="str">
        <f t="shared" si="9"/>
        <v>No</v>
      </c>
      <c r="AO60" s="342" t="s">
        <v>403</v>
      </c>
      <c r="AP60" s="239" t="str">
        <f t="shared" si="10"/>
        <v/>
      </c>
      <c r="AQ60" s="239" t="str">
        <f t="shared" si="11"/>
        <v>X</v>
      </c>
      <c r="AR60" s="239"/>
      <c r="AS60" s="237" t="str">
        <f t="shared" si="12"/>
        <v>Si</v>
      </c>
      <c r="AT60" s="260" t="s">
        <v>470</v>
      </c>
      <c r="AU60" s="239" t="str">
        <f t="shared" si="13"/>
        <v/>
      </c>
      <c r="AV60" s="239" t="str">
        <f t="shared" si="14"/>
        <v/>
      </c>
      <c r="AW60" s="239"/>
      <c r="AX60" s="237" t="str">
        <f t="shared" si="15"/>
        <v>No</v>
      </c>
      <c r="AY60" s="239"/>
      <c r="AZ60" s="239" t="str">
        <f t="shared" si="16"/>
        <v/>
      </c>
      <c r="BA60" s="239" t="str">
        <f t="shared" si="17"/>
        <v>X</v>
      </c>
      <c r="BB60" s="239"/>
      <c r="BC60" s="237" t="str">
        <f t="shared" si="18"/>
        <v>Si</v>
      </c>
      <c r="BD60" s="240"/>
    </row>
  </sheetData>
  <sheetProtection algorithmName="SHA-512" hashValue="FYqZYfeBuH1u8Zn326WYiW4P1fYbrilR1M4VXa89ydwsb08axY8wIVXv1urtMn0PGvvwcxxe9rZTAt6kqBziog==" saltValue="wQEh1Lt7dBW2JSSaH4I++w==" spinCount="100000" sheet="1" formatRows="0" insertHyperlinks="0" autoFilter="0"/>
  <autoFilter ref="A3:BD60" xr:uid="{9EE13E49-3AC8-48DE-B52B-0A8D1C9374E2}"/>
  <mergeCells count="46">
    <mergeCell ref="V2:W2"/>
    <mergeCell ref="P1:W1"/>
    <mergeCell ref="E2:E3"/>
    <mergeCell ref="X1:X3"/>
    <mergeCell ref="P2:Q2"/>
    <mergeCell ref="R2:S2"/>
    <mergeCell ref="T2:U2"/>
    <mergeCell ref="D2:D3"/>
    <mergeCell ref="F2:O2"/>
    <mergeCell ref="E1:O1"/>
    <mergeCell ref="B1:D1"/>
    <mergeCell ref="A52:A60"/>
    <mergeCell ref="B34:B35"/>
    <mergeCell ref="B2:B3"/>
    <mergeCell ref="C2:C3"/>
    <mergeCell ref="B19:B22"/>
    <mergeCell ref="B52:B60"/>
    <mergeCell ref="B4:B5"/>
    <mergeCell ref="B7:B8"/>
    <mergeCell ref="B9:B10"/>
    <mergeCell ref="B23:B25"/>
    <mergeCell ref="B26:B29"/>
    <mergeCell ref="A23:A35"/>
    <mergeCell ref="A36:A51"/>
    <mergeCell ref="B36:B38"/>
    <mergeCell ref="B39:B43"/>
    <mergeCell ref="B45:B48"/>
    <mergeCell ref="B49:B51"/>
    <mergeCell ref="B30:B32"/>
    <mergeCell ref="A4:A12"/>
    <mergeCell ref="B11:B12"/>
    <mergeCell ref="A13:A14"/>
    <mergeCell ref="B13:B14"/>
    <mergeCell ref="A15:A22"/>
    <mergeCell ref="B15:B16"/>
    <mergeCell ref="B17:B18"/>
    <mergeCell ref="Y1:AJ1"/>
    <mergeCell ref="Y2:AA2"/>
    <mergeCell ref="AB2:AD2"/>
    <mergeCell ref="AE2:AG2"/>
    <mergeCell ref="AH2:AJ2"/>
    <mergeCell ref="AZ2:BD2"/>
    <mergeCell ref="AK1:BD1"/>
    <mergeCell ref="AK2:AO2"/>
    <mergeCell ref="AP2:AT2"/>
    <mergeCell ref="AU2:AY2"/>
  </mergeCells>
  <conditionalFormatting sqref="Z4:Z60 AC4:AC60 AF4:AF60 AI4:AI60">
    <cfRule type="cellIs" dxfId="33" priority="6" operator="greaterThan">
      <formula>1</formula>
    </cfRule>
    <cfRule type="cellIs" dxfId="32" priority="7" operator="between">
      <formula>0%</formula>
      <formula>24%</formula>
    </cfRule>
    <cfRule type="cellIs" dxfId="31" priority="8" operator="between">
      <formula>25%</formula>
      <formula>49%</formula>
    </cfRule>
    <cfRule type="cellIs" dxfId="30" priority="9" operator="between">
      <formula>50%</formula>
      <formula>74%</formula>
    </cfRule>
    <cfRule type="cellIs" dxfId="29" priority="10" operator="between">
      <formula>75%</formula>
      <formula>90%</formula>
    </cfRule>
    <cfRule type="cellIs" dxfId="28" priority="11" operator="between">
      <formula>91%</formula>
      <formula>100%</formula>
    </cfRule>
  </conditionalFormatting>
  <conditionalFormatting sqref="AN4:AN60">
    <cfRule type="containsText" dxfId="27" priority="5" operator="containsText" text="Si">
      <formula>NOT(ISERROR(SEARCH("Si",AN4)))</formula>
    </cfRule>
  </conditionalFormatting>
  <conditionalFormatting sqref="AS4:AS38 AS40:AS60">
    <cfRule type="containsText" dxfId="26" priority="3" operator="containsText" text="Si">
      <formula>NOT(ISERROR(SEARCH("Si",AS4)))</formula>
    </cfRule>
  </conditionalFormatting>
  <conditionalFormatting sqref="AX4:AX60">
    <cfRule type="containsText" dxfId="25" priority="2" operator="containsText" text="Si">
      <formula>NOT(ISERROR(SEARCH("Si",AX4)))</formula>
    </cfRule>
  </conditionalFormatting>
  <conditionalFormatting sqref="BC4:BC60">
    <cfRule type="containsText" dxfId="24" priority="1" operator="containsText" text="Si">
      <formula>NOT(ISERROR(SEARCH("Si",BC4)))</formula>
    </cfRule>
  </conditionalFormatting>
  <dataValidations xWindow="501" yWindow="885" count="3">
    <dataValidation type="list" allowBlank="1" showInputMessage="1" showErrorMessage="1" sqref="E1:E1048576" xr:uid="{08AFC1B9-B255-439F-B674-EBD0D4DA1FFE}">
      <formula1>Dependecias</formula1>
    </dataValidation>
    <dataValidation allowBlank="1" showInputMessage="1" showErrorMessage="1" prompt="Favor describir brevemente los resultados de la gestión adelantada (fechas, url, nombre de documenentos generados, aplicativo donde reposa, número de memorandos, etc)" sqref="AJ4:AJ60 AG4:AG60 AA4:AA60 AD4:AD60" xr:uid="{71B66218-1E1C-4B61-895F-D210B59BC434}"/>
    <dataValidation allowBlank="1" showInputMessage="1" showErrorMessage="1" prompt="100% aplica solo si se cumplio a cabalidad la actividad programada" sqref="Y4:Z60 AE4:AF60 AH4:AI60 AB4:AC60" xr:uid="{2E9AB9E8-C1FF-4DBC-B552-09D9E72B84FB}"/>
  </dataValidations>
  <hyperlinks>
    <hyperlink ref="AA43" r:id="rId1" display="https://www.secop.gov.co/CO1BusinessLine/App/AnnualPurchasingPlanEditSupplier/View?id=389573_x000a__x000a_Información del PAA. Plan anual de Adquisiciones._x000a__x000a_Corte a enero 31 de 2024      Versión No. 4_x000a_Corte a febrero 29 de 2024    Versión No. 12_x000a_Corte a marzo  31 de 2024     Versión No. 16" xr:uid="{F36EA1A1-DBEE-40A6-8214-8B65BCC2F530}"/>
    <hyperlink ref="AA34" r:id="rId2" display="https://www.invias.gov.co/index.php/archivo-y-documentos/atencion-al-ciudadano/16754-informe-de-percepcion-y-satisfaccion-de-la-ciudadania-de-octubre-a-diciembre-de-2023 " xr:uid="{5F652D8A-4FD8-4556-B686-8567A5A94B06}"/>
    <hyperlink ref="AS39" r:id="rId3" display="https://invias-my.sharepoint.com/:f:/g/personal/oap_invias_gov_co/En-uySqA97BKrZDELB778TkBaKknI68fMPPmBkIsbB867Q?e=TCGT8e" xr:uid="{E9FD9040-3C5E-4FA8-AEEF-035F2D179279}"/>
    <hyperlink ref="AG15" r:id="rId4" xr:uid="{EE6BDC4E-8A48-47EA-BFA9-ED39C49A746C}"/>
    <hyperlink ref="AG16" r:id="rId5" xr:uid="{7B597657-7B03-49BB-AE0F-499CE570B5C4}"/>
    <hyperlink ref="AG32" r:id="rId6" xr:uid="{A63DE9B0-E3FF-4873-B7F0-DD4571B8A596}"/>
  </hyperlinks>
  <printOptions horizontalCentered="1" verticalCentered="1"/>
  <pageMargins left="0.70866141732283472" right="0.70866141732283472" top="0.74803149606299213" bottom="0.74803149606299213" header="0.31496062992125984" footer="0.31496062992125984"/>
  <pageSetup scale="45" orientation="portrait" r:id="rId7"/>
  <headerFooter>
    <oddHeader>&amp;LPágina &amp;P de &amp;N&amp;CInforme de Monitoreo Plan Anticorrupción y de Atención al Ciudadano 2024&amp;RCorte 2° trimestre de 2024
Oficina Asesora de Planeación</oddHeader>
  </headerFooter>
  <rowBreaks count="5" manualBreakCount="5">
    <brk id="12" max="23" man="1"/>
    <brk id="14" max="23" man="1"/>
    <brk id="22" max="23" man="1"/>
    <brk id="35" max="23" man="1"/>
    <brk id="51" max="23" man="1"/>
  </rowBreaks>
  <legacyDrawing r:id="rId8"/>
  <legacyDrawingHF r:id="rId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06E21-1B4E-4EA1-B628-351ADC1EBF97}">
  <dimension ref="A1:A13"/>
  <sheetViews>
    <sheetView showGridLines="0" workbookViewId="0"/>
  </sheetViews>
  <sheetFormatPr baseColWidth="10" defaultRowHeight="15" x14ac:dyDescent="0.25"/>
  <cols>
    <col min="1" max="1" width="129" customWidth="1"/>
  </cols>
  <sheetData>
    <row r="1" spans="1:1" ht="105" x14ac:dyDescent="0.25">
      <c r="A1" s="343" t="s">
        <v>576</v>
      </c>
    </row>
    <row r="2" spans="1:1" x14ac:dyDescent="0.25">
      <c r="A2" s="343"/>
    </row>
    <row r="3" spans="1:1" ht="105" x14ac:dyDescent="0.25">
      <c r="A3" s="343" t="s">
        <v>577</v>
      </c>
    </row>
    <row r="4" spans="1:1" x14ac:dyDescent="0.25">
      <c r="A4" s="343"/>
    </row>
    <row r="5" spans="1:1" x14ac:dyDescent="0.25">
      <c r="A5" s="344" t="s">
        <v>578</v>
      </c>
    </row>
    <row r="6" spans="1:1" ht="60" x14ac:dyDescent="0.25">
      <c r="A6" s="345" t="s">
        <v>579</v>
      </c>
    </row>
    <row r="7" spans="1:1" x14ac:dyDescent="0.25">
      <c r="A7" s="343"/>
    </row>
    <row r="8" spans="1:1" ht="45" x14ac:dyDescent="0.25">
      <c r="A8" s="345" t="s">
        <v>580</v>
      </c>
    </row>
    <row r="9" spans="1:1" x14ac:dyDescent="0.25">
      <c r="A9" s="343"/>
    </row>
    <row r="10" spans="1:1" ht="90" x14ac:dyDescent="0.25">
      <c r="A10" s="346" t="s">
        <v>581</v>
      </c>
    </row>
    <row r="11" spans="1:1" x14ac:dyDescent="0.25">
      <c r="A11" s="347"/>
    </row>
    <row r="12" spans="1:1" ht="30" x14ac:dyDescent="0.25">
      <c r="A12" s="348" t="s">
        <v>582</v>
      </c>
    </row>
    <row r="13" spans="1:1" x14ac:dyDescent="0.25">
      <c r="A13" s="349"/>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A7251-F511-4B86-A680-C9286C0AC7A9}">
  <dimension ref="A1:I25"/>
  <sheetViews>
    <sheetView workbookViewId="0">
      <selection activeCell="G18" sqref="G18"/>
    </sheetView>
  </sheetViews>
  <sheetFormatPr baseColWidth="10" defaultRowHeight="15" x14ac:dyDescent="0.25"/>
  <cols>
    <col min="1" max="1" width="13.42578125" customWidth="1"/>
    <col min="2" max="5" width="17" customWidth="1"/>
  </cols>
  <sheetData>
    <row r="1" spans="1:9" ht="15.75" thickBot="1" x14ac:dyDescent="0.3"/>
    <row r="2" spans="1:9" ht="15.75" thickBot="1" x14ac:dyDescent="0.3">
      <c r="A2" s="144" t="s">
        <v>517</v>
      </c>
      <c r="B2" s="493" t="s">
        <v>52</v>
      </c>
      <c r="C2" s="493"/>
      <c r="D2" s="493"/>
      <c r="E2" s="494"/>
    </row>
    <row r="4" spans="1:9" x14ac:dyDescent="0.25">
      <c r="A4" s="61"/>
      <c r="B4" s="145" t="s">
        <v>528</v>
      </c>
      <c r="C4" s="146" t="s">
        <v>529</v>
      </c>
      <c r="D4" s="146" t="s">
        <v>530</v>
      </c>
      <c r="E4" s="146" t="s">
        <v>531</v>
      </c>
    </row>
    <row r="5" spans="1:9" x14ac:dyDescent="0.25">
      <c r="A5" s="61" t="s">
        <v>532</v>
      </c>
      <c r="B5" s="147">
        <f>VLOOKUP(B2,'Gantt Y gráficas'!$B$34:$F$41,2,0)</f>
        <v>0.75</v>
      </c>
      <c r="C5" s="147">
        <f>VLOOKUP(B2,'Gantt Y gráficas'!$B$34:$F$41,3,0)</f>
        <v>0.75454545454545463</v>
      </c>
      <c r="D5" s="147">
        <f>VLOOKUP(B2,'Gantt Y gráficas'!$B$34:$F$41,4,0)</f>
        <v>0</v>
      </c>
      <c r="E5" s="147">
        <f>VLOOKUP(B2,'Gantt Y gráficas'!$B$34:$F$41,5,0)</f>
        <v>0</v>
      </c>
    </row>
    <row r="6" spans="1:9" x14ac:dyDescent="0.25">
      <c r="A6" s="61"/>
      <c r="B6" s="61"/>
      <c r="C6" s="61"/>
      <c r="D6" s="61"/>
      <c r="E6" s="61"/>
    </row>
    <row r="7" spans="1:9" x14ac:dyDescent="0.25">
      <c r="A7" s="61"/>
      <c r="B7" s="61"/>
      <c r="C7" s="61"/>
      <c r="D7" s="61"/>
      <c r="E7" s="61"/>
      <c r="F7" s="63"/>
      <c r="G7" s="63"/>
      <c r="H7" s="63"/>
      <c r="I7" s="63"/>
    </row>
    <row r="8" spans="1:9" x14ac:dyDescent="0.25">
      <c r="A8" s="61" t="s">
        <v>518</v>
      </c>
      <c r="B8" s="61" t="s">
        <v>524</v>
      </c>
      <c r="C8" s="61" t="s">
        <v>525</v>
      </c>
      <c r="D8" s="61" t="s">
        <v>526</v>
      </c>
      <c r="E8" s="61" t="s">
        <v>527</v>
      </c>
      <c r="F8" s="63"/>
      <c r="G8" s="63"/>
      <c r="H8" s="63"/>
      <c r="I8" s="63"/>
    </row>
    <row r="9" spans="1:9" x14ac:dyDescent="0.25">
      <c r="A9" s="61" t="s">
        <v>519</v>
      </c>
      <c r="B9" s="148">
        <v>0.5</v>
      </c>
      <c r="C9" s="148">
        <v>0.5</v>
      </c>
      <c r="D9" s="148">
        <v>0.5</v>
      </c>
      <c r="E9" s="148">
        <v>0.5</v>
      </c>
      <c r="F9" s="63"/>
      <c r="G9" s="63"/>
      <c r="H9" s="63"/>
      <c r="I9" s="63"/>
    </row>
    <row r="10" spans="1:9" x14ac:dyDescent="0.25">
      <c r="A10" s="61" t="s">
        <v>520</v>
      </c>
      <c r="B10" s="148">
        <v>0.15</v>
      </c>
      <c r="C10" s="148">
        <v>0.15</v>
      </c>
      <c r="D10" s="148">
        <v>0.15</v>
      </c>
      <c r="E10" s="148">
        <v>0.15</v>
      </c>
      <c r="F10" s="63"/>
      <c r="G10" s="63"/>
      <c r="H10" s="63"/>
      <c r="I10" s="63"/>
    </row>
    <row r="11" spans="1:9" x14ac:dyDescent="0.25">
      <c r="A11" s="61" t="s">
        <v>521</v>
      </c>
      <c r="B11" s="148">
        <v>0.15</v>
      </c>
      <c r="C11" s="148">
        <v>0.15</v>
      </c>
      <c r="D11" s="148">
        <v>0.15</v>
      </c>
      <c r="E11" s="148">
        <v>0.15</v>
      </c>
      <c r="F11" s="63"/>
      <c r="G11" s="63"/>
      <c r="H11" s="63"/>
      <c r="I11" s="63"/>
    </row>
    <row r="12" spans="1:9" x14ac:dyDescent="0.25">
      <c r="A12" s="61" t="s">
        <v>522</v>
      </c>
      <c r="B12" s="148">
        <v>0.1</v>
      </c>
      <c r="C12" s="148">
        <v>0.1</v>
      </c>
      <c r="D12" s="148">
        <v>0.1</v>
      </c>
      <c r="E12" s="148">
        <v>0.1</v>
      </c>
      <c r="F12" s="63"/>
      <c r="G12" s="63"/>
      <c r="H12" s="63"/>
      <c r="I12" s="63"/>
    </row>
    <row r="13" spans="1:9" x14ac:dyDescent="0.25">
      <c r="A13" s="61" t="s">
        <v>523</v>
      </c>
      <c r="B13" s="148">
        <v>0.1</v>
      </c>
      <c r="C13" s="148">
        <v>0.1</v>
      </c>
      <c r="D13" s="148">
        <v>0.1</v>
      </c>
      <c r="E13" s="148">
        <v>0.1</v>
      </c>
      <c r="F13" s="63"/>
      <c r="G13" s="63"/>
      <c r="H13" s="63"/>
      <c r="I13" s="63"/>
    </row>
    <row r="14" spans="1:9" x14ac:dyDescent="0.25">
      <c r="A14" s="63"/>
      <c r="B14" s="63"/>
      <c r="C14" s="63"/>
      <c r="D14" s="63"/>
      <c r="E14" s="63"/>
      <c r="F14" s="63"/>
      <c r="G14" s="63"/>
      <c r="H14" s="63"/>
      <c r="I14" s="63"/>
    </row>
    <row r="15" spans="1:9" x14ac:dyDescent="0.25">
      <c r="A15" s="63"/>
      <c r="B15" s="63"/>
      <c r="C15" s="63"/>
      <c r="D15" s="63"/>
      <c r="E15" s="63"/>
      <c r="F15" s="63"/>
      <c r="G15" s="63"/>
      <c r="H15" s="63"/>
      <c r="I15" s="63"/>
    </row>
    <row r="16" spans="1:9" x14ac:dyDescent="0.25">
      <c r="A16" s="63"/>
      <c r="B16" s="63"/>
      <c r="C16" s="63"/>
      <c r="D16" s="63"/>
      <c r="E16" s="63"/>
      <c r="F16" s="63"/>
      <c r="G16" s="63"/>
      <c r="H16" s="63"/>
      <c r="I16" s="63"/>
    </row>
    <row r="17" spans="1:9" x14ac:dyDescent="0.25">
      <c r="A17" s="63"/>
      <c r="B17" s="63"/>
      <c r="C17" s="63"/>
      <c r="D17" s="63"/>
      <c r="E17" s="63"/>
      <c r="F17" s="63"/>
      <c r="G17" s="63"/>
      <c r="H17" s="63"/>
      <c r="I17" s="63"/>
    </row>
    <row r="18" spans="1:9" x14ac:dyDescent="0.25">
      <c r="A18" s="63"/>
      <c r="B18" s="63"/>
      <c r="C18" s="63"/>
      <c r="D18" s="63"/>
      <c r="E18" s="63"/>
      <c r="F18" s="63"/>
      <c r="G18" s="63"/>
      <c r="H18" s="63"/>
      <c r="I18" s="63"/>
    </row>
    <row r="19" spans="1:9" x14ac:dyDescent="0.25">
      <c r="A19" s="63"/>
      <c r="B19" s="63"/>
      <c r="C19" s="63"/>
      <c r="D19" s="63"/>
      <c r="E19" s="63"/>
      <c r="F19" s="63"/>
      <c r="G19" s="63"/>
      <c r="H19" s="63"/>
      <c r="I19" s="63"/>
    </row>
    <row r="20" spans="1:9" x14ac:dyDescent="0.25">
      <c r="A20" s="63"/>
      <c r="B20" s="63"/>
      <c r="C20" s="63"/>
      <c r="D20" s="63"/>
      <c r="E20" s="63"/>
      <c r="F20" s="63"/>
      <c r="G20" s="63"/>
      <c r="H20" s="63"/>
      <c r="I20" s="63"/>
    </row>
    <row r="21" spans="1:9" x14ac:dyDescent="0.25">
      <c r="A21" s="63"/>
      <c r="B21" s="63"/>
      <c r="C21" s="63"/>
      <c r="D21" s="63"/>
      <c r="E21" s="63"/>
      <c r="F21" s="63"/>
      <c r="G21" s="63"/>
      <c r="H21" s="63"/>
      <c r="I21" s="63"/>
    </row>
    <row r="22" spans="1:9" x14ac:dyDescent="0.25">
      <c r="A22" s="63"/>
      <c r="B22" s="63"/>
      <c r="C22" s="63"/>
      <c r="D22" s="63"/>
      <c r="E22" s="63"/>
      <c r="F22" s="63"/>
      <c r="G22" s="63"/>
      <c r="H22" s="63"/>
      <c r="I22" s="63"/>
    </row>
    <row r="23" spans="1:9" x14ac:dyDescent="0.25">
      <c r="A23" s="63"/>
      <c r="B23" s="63"/>
      <c r="C23" s="63"/>
      <c r="D23" s="63"/>
      <c r="E23" s="63"/>
      <c r="F23" s="63"/>
      <c r="G23" s="63"/>
      <c r="H23" s="63"/>
      <c r="I23" s="63"/>
    </row>
    <row r="24" spans="1:9" x14ac:dyDescent="0.25">
      <c r="A24" s="63"/>
      <c r="B24" s="63"/>
      <c r="C24" s="63"/>
      <c r="D24" s="63"/>
      <c r="E24" s="63"/>
      <c r="F24" s="63"/>
      <c r="G24" s="63"/>
      <c r="H24" s="63"/>
      <c r="I24" s="63"/>
    </row>
    <row r="25" spans="1:9" x14ac:dyDescent="0.25">
      <c r="A25" s="63"/>
      <c r="B25" s="63"/>
      <c r="C25" s="63"/>
      <c r="D25" s="63"/>
      <c r="E25" s="63"/>
      <c r="F25" s="63"/>
      <c r="G25" s="63"/>
      <c r="H25" s="63"/>
      <c r="I25" s="63"/>
    </row>
  </sheetData>
  <mergeCells count="1">
    <mergeCell ref="B2:E2"/>
  </mergeCells>
  <dataValidations count="1">
    <dataValidation type="list" allowBlank="1" showInputMessage="1" showErrorMessage="1" sqref="B4 B2:E2" xr:uid="{3166FEF6-7E66-4DEC-A28E-196CB124716B}">
      <formula1>compo</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BB1FC-3A2B-43D1-8908-7BDBC564C8E0}">
  <sheetPr>
    <pageSetUpPr fitToPage="1"/>
  </sheetPr>
  <dimension ref="A1:R24"/>
  <sheetViews>
    <sheetView zoomScaleNormal="100" workbookViewId="0">
      <selection activeCell="B22" sqref="B22"/>
    </sheetView>
  </sheetViews>
  <sheetFormatPr baseColWidth="10" defaultRowHeight="15" x14ac:dyDescent="0.25"/>
  <cols>
    <col min="1" max="1" width="30.5703125" customWidth="1"/>
    <col min="2" max="2" width="50.42578125" customWidth="1"/>
    <col min="3" max="6" width="8.42578125" bestFit="1" customWidth="1"/>
    <col min="7" max="7" width="23.5703125" customWidth="1"/>
    <col min="8" max="10" width="8.42578125" hidden="1" customWidth="1"/>
    <col min="11" max="11" width="9.42578125" bestFit="1" customWidth="1"/>
    <col min="12" max="14" width="9.85546875" bestFit="1" customWidth="1"/>
    <col min="15" max="18" width="9.42578125" hidden="1" customWidth="1"/>
  </cols>
  <sheetData>
    <row r="1" spans="1:18" ht="15.75" thickBot="1" x14ac:dyDescent="0.3">
      <c r="C1" s="418" t="s">
        <v>309</v>
      </c>
      <c r="D1" s="419"/>
      <c r="E1" s="419"/>
      <c r="F1" s="419"/>
      <c r="G1" s="419"/>
      <c r="H1" s="419"/>
      <c r="I1" s="419"/>
      <c r="J1" s="420"/>
      <c r="K1" s="418" t="s">
        <v>310</v>
      </c>
      <c r="L1" s="419"/>
      <c r="M1" s="419"/>
      <c r="N1" s="419"/>
      <c r="O1" s="419"/>
      <c r="P1" s="419"/>
      <c r="Q1" s="419"/>
      <c r="R1" s="420"/>
    </row>
    <row r="2" spans="1:18" ht="31.5" customHeight="1" thickBot="1" x14ac:dyDescent="0.3">
      <c r="C2" s="421" t="s">
        <v>303</v>
      </c>
      <c r="D2" s="422"/>
      <c r="E2" s="422"/>
      <c r="F2" s="423"/>
      <c r="G2" s="421" t="s">
        <v>304</v>
      </c>
      <c r="H2" s="422"/>
      <c r="I2" s="422"/>
      <c r="J2" s="423"/>
      <c r="K2" s="421" t="s">
        <v>303</v>
      </c>
      <c r="L2" s="422"/>
      <c r="M2" s="422"/>
      <c r="N2" s="423"/>
      <c r="O2" s="424" t="s">
        <v>304</v>
      </c>
      <c r="P2" s="425"/>
      <c r="Q2" s="425"/>
      <c r="R2" s="425"/>
    </row>
    <row r="3" spans="1:18" ht="23.25" thickBot="1" x14ac:dyDescent="0.3">
      <c r="A3" s="96"/>
      <c r="B3" s="97" t="s">
        <v>65</v>
      </c>
      <c r="C3" s="98" t="s">
        <v>305</v>
      </c>
      <c r="D3" s="99" t="s">
        <v>306</v>
      </c>
      <c r="E3" s="99" t="s">
        <v>307</v>
      </c>
      <c r="F3" s="100" t="s">
        <v>308</v>
      </c>
      <c r="G3" s="113" t="s">
        <v>305</v>
      </c>
      <c r="H3" s="101" t="s">
        <v>306</v>
      </c>
      <c r="I3" s="99" t="s">
        <v>307</v>
      </c>
      <c r="J3" s="114" t="s">
        <v>308</v>
      </c>
      <c r="K3" s="98" t="s">
        <v>305</v>
      </c>
      <c r="L3" s="99" t="s">
        <v>306</v>
      </c>
      <c r="M3" s="99" t="s">
        <v>307</v>
      </c>
      <c r="N3" s="100" t="s">
        <v>308</v>
      </c>
      <c r="O3" s="101" t="s">
        <v>305</v>
      </c>
      <c r="P3" s="99" t="s">
        <v>306</v>
      </c>
      <c r="Q3" s="99" t="s">
        <v>307</v>
      </c>
      <c r="R3" s="100" t="s">
        <v>308</v>
      </c>
    </row>
    <row r="4" spans="1:18" x14ac:dyDescent="0.25">
      <c r="A4" s="434" t="s">
        <v>84</v>
      </c>
      <c r="B4" s="102" t="s">
        <v>85</v>
      </c>
      <c r="C4" s="433">
        <f>AVERAGE('PAAC II Cuatrimestre'!Z4:Z12)</f>
        <v>1</v>
      </c>
      <c r="D4" s="427">
        <f>AVERAGE('PAAC II Cuatrimestre'!AC4:AC12)</f>
        <v>0.88888888888888884</v>
      </c>
      <c r="E4" s="427">
        <f>AVERAGE('PAAC II Cuatrimestre'!AF4:AF12)</f>
        <v>0</v>
      </c>
      <c r="F4" s="429">
        <f>AVERAGE('PAAC II Cuatrimestre'!AI4:AI12)</f>
        <v>0</v>
      </c>
      <c r="G4" s="435">
        <f>AVERAGE('PAAC II Cuatrimestre'!Y4:Y12)</f>
        <v>0.28125</v>
      </c>
      <c r="H4" s="426">
        <f>AVERAGE('PAAC II Cuatrimestre'!AB4:AB12)</f>
        <v>0.44444444444444442</v>
      </c>
      <c r="I4" s="426" t="e">
        <f>AVERAGE('PAAC II Cuatrimestre'!AE4:AE12)</f>
        <v>#DIV/0!</v>
      </c>
      <c r="J4" s="428" t="e">
        <f>AVERAGE('PAAC II Cuatrimestre'!AH4:AH12)</f>
        <v>#DIV/0!</v>
      </c>
      <c r="K4" s="71">
        <f>AVERAGE('PAAC II Cuatrimestre'!Z4:Z5)</f>
        <v>1</v>
      </c>
      <c r="L4" s="72">
        <f>AVERAGE('PAAC II Cuatrimestre'!AC4:AC5)</f>
        <v>1</v>
      </c>
      <c r="M4" s="72">
        <f>AVERAGE('PAAC II Cuatrimestre'!AF4:AF5)</f>
        <v>0</v>
      </c>
      <c r="N4" s="73">
        <f>AVERAGE('PAAC II Cuatrimestre'!AI4:AI5)</f>
        <v>0</v>
      </c>
      <c r="O4" s="71">
        <f>AVERAGE('PAAC II Cuatrimestre'!Y4:Y5)</f>
        <v>0.25</v>
      </c>
      <c r="P4" s="72">
        <f>AVERAGE('PAAC II Cuatrimestre'!AB4:AB5)</f>
        <v>0.5</v>
      </c>
      <c r="Q4" s="72" t="e">
        <f>AVERAGE('PAAC II Cuatrimestre'!AE4:AE5)</f>
        <v>#DIV/0!</v>
      </c>
      <c r="R4" s="73" t="e">
        <f>AVERAGE('PAAC II Cuatrimestre'!AH4:AH5)</f>
        <v>#DIV/0!</v>
      </c>
    </row>
    <row r="5" spans="1:18" x14ac:dyDescent="0.25">
      <c r="A5" s="431"/>
      <c r="B5" s="103" t="s">
        <v>92</v>
      </c>
      <c r="C5" s="433"/>
      <c r="D5" s="427"/>
      <c r="E5" s="427"/>
      <c r="F5" s="429"/>
      <c r="G5" s="433"/>
      <c r="H5" s="427"/>
      <c r="I5" s="427"/>
      <c r="J5" s="429"/>
      <c r="K5" s="65">
        <f>'PAAC II Cuatrimestre'!Z6</f>
        <v>1</v>
      </c>
      <c r="L5" s="59">
        <f>'PAAC II Cuatrimestre'!AC6</f>
        <v>1</v>
      </c>
      <c r="M5" s="59">
        <f>'PAAC II Cuatrimestre'!AF6</f>
        <v>0</v>
      </c>
      <c r="N5" s="66">
        <f>'PAAC II Cuatrimestre'!AI6</f>
        <v>0</v>
      </c>
      <c r="O5" s="65">
        <f>'PAAC II Cuatrimestre'!Y6</f>
        <v>0.25</v>
      </c>
      <c r="P5" s="59">
        <f>'PAAC II Cuatrimestre'!AB6</f>
        <v>0.5</v>
      </c>
      <c r="Q5" s="59">
        <f>'PAAC II Cuatrimestre'!AE6</f>
        <v>0</v>
      </c>
      <c r="R5" s="66">
        <f>'PAAC II Cuatrimestre'!AH6</f>
        <v>0</v>
      </c>
    </row>
    <row r="6" spans="1:18" x14ac:dyDescent="0.25">
      <c r="A6" s="431"/>
      <c r="B6" s="103" t="s">
        <v>96</v>
      </c>
      <c r="C6" s="433"/>
      <c r="D6" s="427"/>
      <c r="E6" s="427"/>
      <c r="F6" s="429"/>
      <c r="G6" s="433"/>
      <c r="H6" s="427"/>
      <c r="I6" s="427"/>
      <c r="J6" s="429"/>
      <c r="K6" s="65">
        <f>AVERAGE('PAAC II Cuatrimestre'!Z7:Z8)</f>
        <v>1</v>
      </c>
      <c r="L6" s="59">
        <f>AVERAGE('PAAC II Cuatrimestre'!AC7:AC8)</f>
        <v>1</v>
      </c>
      <c r="M6" s="59">
        <f>AVERAGE('PAAC II Cuatrimestre'!AF7:AF8)</f>
        <v>0</v>
      </c>
      <c r="N6" s="66">
        <f>AVERAGE('PAAC II Cuatrimestre'!AI7:AI8)</f>
        <v>0</v>
      </c>
      <c r="O6" s="65">
        <f>AVERAGE('PAAC II Cuatrimestre'!Y7:Y8)</f>
        <v>0.375</v>
      </c>
      <c r="P6" s="59">
        <f>AVERAGE('PAAC II Cuatrimestre'!AB7:AB8)</f>
        <v>0.5</v>
      </c>
      <c r="Q6" s="59" t="e">
        <f>AVERAGE('PAAC II Cuatrimestre'!AE7:AE8)</f>
        <v>#DIV/0!</v>
      </c>
      <c r="R6" s="66" t="e">
        <f>AVERAGE('PAAC II Cuatrimestre'!AH7:AH8)</f>
        <v>#DIV/0!</v>
      </c>
    </row>
    <row r="7" spans="1:18" x14ac:dyDescent="0.25">
      <c r="A7" s="431"/>
      <c r="B7" s="103" t="s">
        <v>103</v>
      </c>
      <c r="C7" s="433"/>
      <c r="D7" s="427"/>
      <c r="E7" s="427"/>
      <c r="F7" s="429"/>
      <c r="G7" s="433"/>
      <c r="H7" s="427"/>
      <c r="I7" s="427"/>
      <c r="J7" s="429"/>
      <c r="K7" s="65">
        <f>AVERAGE('PAAC II Cuatrimestre'!Z9:Z10)</f>
        <v>1</v>
      </c>
      <c r="L7" s="59">
        <f>AVERAGE('PAAC II Cuatrimestre'!AC9:AC10)</f>
        <v>1</v>
      </c>
      <c r="M7" s="59">
        <f>AVERAGE('PAAC II Cuatrimestre'!AF9:AF10)</f>
        <v>0</v>
      </c>
      <c r="N7" s="66">
        <f>AVERAGE('PAAC II Cuatrimestre'!AI9:AI10)</f>
        <v>0</v>
      </c>
      <c r="O7" s="65">
        <f>AVERAGE('PAAC II Cuatrimestre'!Y9:Y10)</f>
        <v>0.25</v>
      </c>
      <c r="P7" s="59">
        <f>AVERAGE('PAAC II Cuatrimestre'!AB9:AB10)</f>
        <v>0.5</v>
      </c>
      <c r="Q7" s="59" t="e">
        <f>AVERAGE('PAAC II Cuatrimestre'!AE9:AE10)</f>
        <v>#DIV/0!</v>
      </c>
      <c r="R7" s="66" t="e">
        <f>AVERAGE('PAAC II Cuatrimestre'!AH9:AH10)</f>
        <v>#DIV/0!</v>
      </c>
    </row>
    <row r="8" spans="1:18" ht="15.75" thickBot="1" x14ac:dyDescent="0.3">
      <c r="A8" s="432"/>
      <c r="B8" s="104" t="s">
        <v>109</v>
      </c>
      <c r="C8" s="433"/>
      <c r="D8" s="427"/>
      <c r="E8" s="427"/>
      <c r="F8" s="429"/>
      <c r="G8" s="433"/>
      <c r="H8" s="427"/>
      <c r="I8" s="427"/>
      <c r="J8" s="429"/>
      <c r="K8" s="74">
        <f>AVERAGE('PAAC II Cuatrimestre'!Z11:Z12)</f>
        <v>1</v>
      </c>
      <c r="L8" s="75">
        <f>AVERAGE('PAAC II Cuatrimestre'!AC11:AC12)</f>
        <v>0.5</v>
      </c>
      <c r="M8" s="75">
        <f>AVERAGE('PAAC II Cuatrimestre'!AF11:AF12)</f>
        <v>0</v>
      </c>
      <c r="N8" s="76">
        <f>AVERAGE('PAAC II Cuatrimestre'!AI11:AI12)</f>
        <v>0</v>
      </c>
      <c r="O8" s="74">
        <f>AVERAGE('PAAC II Cuatrimestre'!Y11:Y12)</f>
        <v>0.25</v>
      </c>
      <c r="P8" s="75">
        <f>AVERAGE('PAAC II Cuatrimestre'!AB11:AB12)</f>
        <v>0.25</v>
      </c>
      <c r="Q8" s="75" t="e">
        <f>AVERAGE('PAAC II Cuatrimestre'!AE11:AE12)</f>
        <v>#DIV/0!</v>
      </c>
      <c r="R8" s="76" t="e">
        <f>AVERAGE('PAAC II Cuatrimestre'!AH11:AH12)</f>
        <v>#DIV/0!</v>
      </c>
    </row>
    <row r="9" spans="1:18" ht="15.75" thickBot="1" x14ac:dyDescent="0.3">
      <c r="A9" s="105" t="s">
        <v>41</v>
      </c>
      <c r="B9" s="106" t="s">
        <v>115</v>
      </c>
      <c r="C9" s="79">
        <f>AVERAGE('PAAC II Cuatrimestre'!Z13:Z14)</f>
        <v>0</v>
      </c>
      <c r="D9" s="80">
        <f>AVERAGE('PAAC II Cuatrimestre'!AC13:AC14)</f>
        <v>0.25</v>
      </c>
      <c r="E9" s="80">
        <f>AVERAGE('PAAC II Cuatrimestre'!AF13:AF14)</f>
        <v>0</v>
      </c>
      <c r="F9" s="81">
        <f>AVERAGE('PAAC II Cuatrimestre'!AI13:AI14)</f>
        <v>0</v>
      </c>
      <c r="G9" s="79">
        <f>AVERAGE('PAAC II Cuatrimestre'!Y13:Y14)</f>
        <v>0</v>
      </c>
      <c r="H9" s="80">
        <f>AVERAGE('PAAC II Cuatrimestre'!AB13:AB14)</f>
        <v>0.125</v>
      </c>
      <c r="I9" s="80" t="e">
        <f>AVERAGE('PAAC II Cuatrimestre'!AE13:AE14)</f>
        <v>#DIV/0!</v>
      </c>
      <c r="J9" s="81" t="e">
        <f>AVERAGE('PAAC II Cuatrimestre'!AH13:AH14)</f>
        <v>#DIV/0!</v>
      </c>
      <c r="K9" s="79">
        <f>C9</f>
        <v>0</v>
      </c>
      <c r="L9" s="80">
        <f t="shared" ref="L9:N9" si="0">D9</f>
        <v>0.25</v>
      </c>
      <c r="M9" s="80">
        <f t="shared" si="0"/>
        <v>0</v>
      </c>
      <c r="N9" s="81">
        <f t="shared" si="0"/>
        <v>0</v>
      </c>
      <c r="O9" s="79">
        <f>G9</f>
        <v>0</v>
      </c>
      <c r="P9" s="80">
        <f t="shared" ref="P9" si="1">H9</f>
        <v>0.125</v>
      </c>
      <c r="Q9" s="80" t="e">
        <f t="shared" ref="Q9" si="2">I9</f>
        <v>#DIV/0!</v>
      </c>
      <c r="R9" s="81" t="e">
        <f t="shared" ref="R9" si="3">J9</f>
        <v>#DIV/0!</v>
      </c>
    </row>
    <row r="10" spans="1:18" x14ac:dyDescent="0.25">
      <c r="A10" s="430" t="s">
        <v>48</v>
      </c>
      <c r="B10" s="102" t="s">
        <v>121</v>
      </c>
      <c r="C10" s="433">
        <f>AVERAGE('PAAC II Cuatrimestre'!Z15:Z22)</f>
        <v>0.66666666666666663</v>
      </c>
      <c r="D10" s="427">
        <f>AVERAGE('PAAC II Cuatrimestre'!AC15:AC22)</f>
        <v>0.66666666666666663</v>
      </c>
      <c r="E10" s="427">
        <f>AVERAGE('PAAC II Cuatrimestre'!AF15:AF22)</f>
        <v>0</v>
      </c>
      <c r="F10" s="429">
        <f>AVERAGE('PAAC II Cuatrimestre'!AI15:AI22)</f>
        <v>0</v>
      </c>
      <c r="G10" s="433">
        <f>AVERAGE('PAAC II Cuatrimestre'!Y15:Y22)</f>
        <v>0.16666666666666666</v>
      </c>
      <c r="H10" s="427">
        <f>AVERAGE('PAAC II Cuatrimestre'!AB15:AB22)</f>
        <v>0.33333333333333331</v>
      </c>
      <c r="I10" s="427" t="e">
        <f>AVERAGE('PAAC II Cuatrimestre'!AE15:AE22)</f>
        <v>#DIV/0!</v>
      </c>
      <c r="J10" s="429" t="e">
        <f>AVERAGE('PAAC II Cuatrimestre'!AH15:AH22)</f>
        <v>#DIV/0!</v>
      </c>
      <c r="K10" s="77">
        <f>AVERAGE('PAAC II Cuatrimestre'!Z15:Z16)</f>
        <v>1</v>
      </c>
      <c r="L10" s="70">
        <f>AVERAGE('PAAC II Cuatrimestre'!AC15:AC16)</f>
        <v>1</v>
      </c>
      <c r="M10" s="70">
        <f>AVERAGE('PAAC II Cuatrimestre'!AF15:AF16)</f>
        <v>0</v>
      </c>
      <c r="N10" s="78">
        <f>AVERAGE('PAAC II Cuatrimestre'!AI15:AI16)</f>
        <v>0</v>
      </c>
      <c r="O10" s="77">
        <f>AVERAGE('PAAC II Cuatrimestre'!Y15:Y16)</f>
        <v>0.25</v>
      </c>
      <c r="P10" s="70">
        <f>AVERAGE('PAAC II Cuatrimestre'!AB15:AB16)</f>
        <v>0.5</v>
      </c>
      <c r="Q10" s="70" t="e">
        <f>AVERAGE('PAAC II Cuatrimestre'!AE15:AE16)</f>
        <v>#DIV/0!</v>
      </c>
      <c r="R10" s="78" t="e">
        <f>AVERAGE('PAAC II Cuatrimestre'!AH15:AH16)</f>
        <v>#DIV/0!</v>
      </c>
    </row>
    <row r="11" spans="1:18" x14ac:dyDescent="0.25">
      <c r="A11" s="431"/>
      <c r="B11" s="103" t="s">
        <v>128</v>
      </c>
      <c r="C11" s="433"/>
      <c r="D11" s="427"/>
      <c r="E11" s="427"/>
      <c r="F11" s="429"/>
      <c r="G11" s="433"/>
      <c r="H11" s="427"/>
      <c r="I11" s="427"/>
      <c r="J11" s="429"/>
      <c r="K11" s="65">
        <f>AVERAGE('PAAC II Cuatrimestre'!Z17:Z18)</f>
        <v>1</v>
      </c>
      <c r="L11" s="59">
        <f>AVERAGE('PAAC II Cuatrimestre'!AC17:AC18)</f>
        <v>1</v>
      </c>
      <c r="M11" s="59">
        <f>AVERAGE('PAAC II Cuatrimestre'!AF17:AF18)</f>
        <v>0</v>
      </c>
      <c r="N11" s="66">
        <f>AVERAGE('PAAC II Cuatrimestre'!AI17:AI18)</f>
        <v>0</v>
      </c>
      <c r="O11" s="65">
        <f>AVERAGE('PAAC II Cuatrimestre'!Y17:Y18)</f>
        <v>0.25</v>
      </c>
      <c r="P11" s="59">
        <f>AVERAGE('PAAC II Cuatrimestre'!AB17:AB18)</f>
        <v>0.5</v>
      </c>
      <c r="Q11" s="59" t="e">
        <f>AVERAGE('PAAC II Cuatrimestre'!AE17:AE18)</f>
        <v>#DIV/0!</v>
      </c>
      <c r="R11" s="66" t="e">
        <f>AVERAGE('PAAC II Cuatrimestre'!AH17:AH18)</f>
        <v>#DIV/0!</v>
      </c>
    </row>
    <row r="12" spans="1:18" ht="15.75" thickBot="1" x14ac:dyDescent="0.3">
      <c r="A12" s="432"/>
      <c r="B12" s="104" t="s">
        <v>134</v>
      </c>
      <c r="C12" s="433"/>
      <c r="D12" s="427"/>
      <c r="E12" s="427"/>
      <c r="F12" s="429"/>
      <c r="G12" s="433"/>
      <c r="H12" s="427"/>
      <c r="I12" s="427"/>
      <c r="J12" s="429"/>
      <c r="K12" s="74">
        <f>AVERAGE('PAAC II Cuatrimestre'!Z19:Z22)</f>
        <v>0.33333333333333331</v>
      </c>
      <c r="L12" s="75">
        <f>AVERAGE('PAAC II Cuatrimestre'!AC19:AC22)</f>
        <v>0.33333333333333331</v>
      </c>
      <c r="M12" s="75">
        <f>AVERAGE('PAAC II Cuatrimestre'!AF19:AF22)</f>
        <v>0</v>
      </c>
      <c r="N12" s="76">
        <f>AVERAGE('PAAC II Cuatrimestre'!AI19:AI22)</f>
        <v>0</v>
      </c>
      <c r="O12" s="74">
        <f>AVERAGE('PAAC II Cuatrimestre'!Y19:Y22)</f>
        <v>8.3333333333333329E-2</v>
      </c>
      <c r="P12" s="75">
        <f>AVERAGE('PAAC II Cuatrimestre'!AB19:AB22)</f>
        <v>0.16666666666666666</v>
      </c>
      <c r="Q12" s="75" t="e">
        <f>AVERAGE('PAAC II Cuatrimestre'!AE19:AE22)</f>
        <v>#DIV/0!</v>
      </c>
      <c r="R12" s="76" t="e">
        <f>AVERAGE('PAAC II Cuatrimestre'!AH19:AH22)</f>
        <v>#DIV/0!</v>
      </c>
    </row>
    <row r="13" spans="1:18" x14ac:dyDescent="0.25">
      <c r="A13" s="434" t="s">
        <v>52</v>
      </c>
      <c r="B13" s="107" t="s">
        <v>311</v>
      </c>
      <c r="C13" s="435">
        <f>AVERAGE('PAAC II Cuatrimestre'!Z23:Z35)</f>
        <v>0.75</v>
      </c>
      <c r="D13" s="426">
        <f>AVERAGE('PAAC II Cuatrimestre'!AC23:AC35)</f>
        <v>0.75454545454545463</v>
      </c>
      <c r="E13" s="426">
        <f>AVERAGE('PAAC II Cuatrimestre'!AF23:AF35)</f>
        <v>0</v>
      </c>
      <c r="F13" s="428">
        <f>AVERAGE('PAAC II Cuatrimestre'!AI23:AI35)</f>
        <v>0</v>
      </c>
      <c r="G13" s="435">
        <f>AVERAGE('PAAC II Cuatrimestre'!Y23:Y35)</f>
        <v>0.1875</v>
      </c>
      <c r="H13" s="426">
        <f>AVERAGE('PAAC II Cuatrimestre'!AB23:AB35)</f>
        <v>0.36212121212121207</v>
      </c>
      <c r="I13" s="426" t="e">
        <f>AVERAGE('PAAC II Cuatrimestre'!AE23:AE35)</f>
        <v>#DIV/0!</v>
      </c>
      <c r="J13" s="428" t="e">
        <f>AVERAGE('PAAC II Cuatrimestre'!AH23:AH35)</f>
        <v>#DIV/0!</v>
      </c>
      <c r="K13" s="71">
        <f>AVERAGE('PAAC II Cuatrimestre'!Z23:Z25)</f>
        <v>1</v>
      </c>
      <c r="L13" s="72">
        <f>AVERAGE('PAAC II Cuatrimestre'!AC23:AC25)</f>
        <v>0.8</v>
      </c>
      <c r="M13" s="72">
        <f>AVERAGE('PAAC II Cuatrimestre'!AF23:AF25)</f>
        <v>0</v>
      </c>
      <c r="N13" s="73">
        <f>AVERAGE('PAAC II Cuatrimestre'!AI23:AI25)</f>
        <v>0</v>
      </c>
      <c r="O13" s="71">
        <f>AVERAGE('PAAC II Cuatrimestre'!Y23:Y25)</f>
        <v>0.25</v>
      </c>
      <c r="P13" s="72">
        <f>AVERAGE('PAAC II Cuatrimestre'!AB23:AB25)</f>
        <v>0.4</v>
      </c>
      <c r="Q13" s="72" t="e">
        <f>AVERAGE('PAAC II Cuatrimestre'!AE23:AE25)</f>
        <v>#DIV/0!</v>
      </c>
      <c r="R13" s="73" t="e">
        <f>AVERAGE('PAAC II Cuatrimestre'!AH23:AH25)</f>
        <v>#DIV/0!</v>
      </c>
    </row>
    <row r="14" spans="1:18" ht="30" x14ac:dyDescent="0.25">
      <c r="A14" s="431"/>
      <c r="B14" s="103" t="s">
        <v>156</v>
      </c>
      <c r="C14" s="433"/>
      <c r="D14" s="427"/>
      <c r="E14" s="427"/>
      <c r="F14" s="429"/>
      <c r="G14" s="433"/>
      <c r="H14" s="427"/>
      <c r="I14" s="427"/>
      <c r="J14" s="429"/>
      <c r="K14" s="65" t="e">
        <f>AVERAGE('PAAC II Cuatrimestre'!Z26:Z29)</f>
        <v>#DIV/0!</v>
      </c>
      <c r="L14" s="59">
        <f>AVERAGE('PAAC II Cuatrimestre'!AC26:AC29)</f>
        <v>0.76666666666666661</v>
      </c>
      <c r="M14" s="59">
        <f>AVERAGE('PAAC II Cuatrimestre'!AF26:AF29)</f>
        <v>0</v>
      </c>
      <c r="N14" s="66">
        <f>AVERAGE('PAAC II Cuatrimestre'!AI26:AI29)</f>
        <v>0</v>
      </c>
      <c r="O14" s="65" t="e">
        <f>AVERAGE('PAAC II Cuatrimestre'!Y26:Y29)</f>
        <v>#DIV/0!</v>
      </c>
      <c r="P14" s="59">
        <f>AVERAGE('PAAC II Cuatrimestre'!AB26:AB29)</f>
        <v>0.32777777777777778</v>
      </c>
      <c r="Q14" s="59" t="e">
        <f>AVERAGE('PAAC II Cuatrimestre'!AE26:AE29)</f>
        <v>#DIV/0!</v>
      </c>
      <c r="R14" s="66" t="e">
        <f>AVERAGE('PAAC II Cuatrimestre'!AH26:AH29)</f>
        <v>#DIV/0!</v>
      </c>
    </row>
    <row r="15" spans="1:18" x14ac:dyDescent="0.25">
      <c r="A15" s="431"/>
      <c r="B15" s="103" t="s">
        <v>168</v>
      </c>
      <c r="C15" s="433"/>
      <c r="D15" s="427"/>
      <c r="E15" s="427"/>
      <c r="F15" s="429"/>
      <c r="G15" s="433"/>
      <c r="H15" s="427"/>
      <c r="I15" s="427"/>
      <c r="J15" s="429"/>
      <c r="K15" s="65">
        <f>AVERAGE('PAAC II Cuatrimestre'!Z30:Z32)</f>
        <v>0.5</v>
      </c>
      <c r="L15" s="59">
        <f>AVERAGE('PAAC II Cuatrimestre'!AC30:AC32)</f>
        <v>0.80000000000000016</v>
      </c>
      <c r="M15" s="59">
        <f>AVERAGE('PAAC II Cuatrimestre'!AF30:AF32)</f>
        <v>0</v>
      </c>
      <c r="N15" s="66">
        <f>AVERAGE('PAAC II Cuatrimestre'!AI30:AI32)</f>
        <v>0</v>
      </c>
      <c r="O15" s="65">
        <f>AVERAGE('PAAC II Cuatrimestre'!Y30:Y32)</f>
        <v>0.125</v>
      </c>
      <c r="P15" s="59">
        <f>AVERAGE('PAAC II Cuatrimestre'!AB30:AB32)</f>
        <v>0.40000000000000008</v>
      </c>
      <c r="Q15" s="59" t="e">
        <f>AVERAGE('PAAC II Cuatrimestre'!AE30:AE32)</f>
        <v>#DIV/0!</v>
      </c>
      <c r="R15" s="66" t="e">
        <f>AVERAGE('PAAC II Cuatrimestre'!AH30:AH32)</f>
        <v>#DIV/0!</v>
      </c>
    </row>
    <row r="16" spans="1:18" x14ac:dyDescent="0.25">
      <c r="A16" s="431"/>
      <c r="B16" s="103" t="s">
        <v>177</v>
      </c>
      <c r="C16" s="433"/>
      <c r="D16" s="427"/>
      <c r="E16" s="427"/>
      <c r="F16" s="429"/>
      <c r="G16" s="433"/>
      <c r="H16" s="427"/>
      <c r="I16" s="427"/>
      <c r="J16" s="429"/>
      <c r="K16" s="65">
        <f>AVERAGE('PAAC II Cuatrimestre'!Z33)</f>
        <v>0.5</v>
      </c>
      <c r="L16" s="59">
        <f>AVERAGE('PAAC II Cuatrimestre'!AC33)</f>
        <v>0</v>
      </c>
      <c r="M16" s="59">
        <f>AVERAGE('PAAC II Cuatrimestre'!AF33)</f>
        <v>0</v>
      </c>
      <c r="N16" s="66">
        <f>AVERAGE('PAAC II Cuatrimestre'!AI33)</f>
        <v>0</v>
      </c>
      <c r="O16" s="65">
        <f>AVERAGE('PAAC II Cuatrimestre'!Y33)</f>
        <v>0.125</v>
      </c>
      <c r="P16" s="59">
        <f>AVERAGE('PAAC II Cuatrimestre'!AB33)</f>
        <v>0</v>
      </c>
      <c r="Q16" s="59" t="e">
        <f>AVERAGE('PAAC II Cuatrimestre'!AE33)</f>
        <v>#DIV/0!</v>
      </c>
      <c r="R16" s="66" t="e">
        <f>AVERAGE('PAAC II Cuatrimestre'!AH33)</f>
        <v>#DIV/0!</v>
      </c>
    </row>
    <row r="17" spans="1:18" ht="30.75" thickBot="1" x14ac:dyDescent="0.3">
      <c r="A17" s="436"/>
      <c r="B17" s="108" t="s">
        <v>181</v>
      </c>
      <c r="C17" s="437"/>
      <c r="D17" s="438"/>
      <c r="E17" s="438"/>
      <c r="F17" s="439"/>
      <c r="G17" s="437"/>
      <c r="H17" s="438"/>
      <c r="I17" s="438"/>
      <c r="J17" s="439"/>
      <c r="K17" s="67">
        <f>AVERAGE('PAAC II Cuatrimestre'!Z34:Z35)</f>
        <v>1</v>
      </c>
      <c r="L17" s="68">
        <f>AVERAGE('PAAC II Cuatrimestre'!AC34:AC35)</f>
        <v>1</v>
      </c>
      <c r="M17" s="68">
        <f>AVERAGE('PAAC II Cuatrimestre'!AF34:AF35)</f>
        <v>0</v>
      </c>
      <c r="N17" s="69">
        <f>AVERAGE('PAAC II Cuatrimestre'!AI34:AI35)</f>
        <v>0</v>
      </c>
      <c r="O17" s="67">
        <f>AVERAGE('PAAC II Cuatrimestre'!Y34:Y35)</f>
        <v>0.25</v>
      </c>
      <c r="P17" s="68">
        <f>AVERAGE('PAAC II Cuatrimestre'!AB34:AB35)</f>
        <v>0.5</v>
      </c>
      <c r="Q17" s="68" t="e">
        <f>AVERAGE('PAAC II Cuatrimestre'!AE34:AE35)</f>
        <v>#DIV/0!</v>
      </c>
      <c r="R17" s="69" t="e">
        <f>AVERAGE('PAAC II Cuatrimestre'!AH34:AH35)</f>
        <v>#DIV/0!</v>
      </c>
    </row>
    <row r="18" spans="1:18" x14ac:dyDescent="0.25">
      <c r="A18" s="430" t="s">
        <v>57</v>
      </c>
      <c r="B18" s="109" t="s">
        <v>187</v>
      </c>
      <c r="C18" s="433">
        <f>AVERAGE('PAAC II Cuatrimestre'!Z36:Z51)</f>
        <v>0.53749999999999998</v>
      </c>
      <c r="D18" s="427">
        <f>AVERAGE('PAAC II Cuatrimestre'!AC36:AC51)</f>
        <v>0.78541666666666665</v>
      </c>
      <c r="E18" s="427">
        <f>AVERAGE('PAAC II Cuatrimestre'!AF36:AF51)</f>
        <v>0</v>
      </c>
      <c r="F18" s="429">
        <f>AVERAGE('PAAC II Cuatrimestre'!AI36:AI51)</f>
        <v>0</v>
      </c>
      <c r="G18" s="433">
        <f>AVERAGE('PAAC II Cuatrimestre'!Y36:Y51)</f>
        <v>0.125</v>
      </c>
      <c r="H18" s="427">
        <f>AVERAGE('PAAC II Cuatrimestre'!AB36:AB51)</f>
        <v>0.37187500000000001</v>
      </c>
      <c r="I18" s="427" t="e">
        <f>AVERAGE('PAAC II Cuatrimestre'!AE36:AE51)</f>
        <v>#DIV/0!</v>
      </c>
      <c r="J18" s="429" t="e">
        <f>AVERAGE('PAAC II Cuatrimestre'!AH36:AH51)</f>
        <v>#DIV/0!</v>
      </c>
      <c r="K18" s="77">
        <f>AVERAGE('PAAC II Cuatrimestre'!Z36:Z38)</f>
        <v>0</v>
      </c>
      <c r="L18" s="70">
        <f>AVERAGE('PAAC II Cuatrimestre'!AC36:AC38)</f>
        <v>0.8666666666666667</v>
      </c>
      <c r="M18" s="70">
        <f>AVERAGE('PAAC II Cuatrimestre'!AF36:AF38)</f>
        <v>0</v>
      </c>
      <c r="N18" s="78">
        <f>AVERAGE('PAAC II Cuatrimestre'!AI36:AI38)</f>
        <v>0</v>
      </c>
      <c r="O18" s="77">
        <f>AVERAGE('PAAC II Cuatrimestre'!Y36:Y38)</f>
        <v>0</v>
      </c>
      <c r="P18" s="70">
        <f>AVERAGE('PAAC II Cuatrimestre'!AB36:AB38)</f>
        <v>0.3666666666666667</v>
      </c>
      <c r="Q18" s="70" t="e">
        <f>AVERAGE('PAAC II Cuatrimestre'!AE36:AE38)</f>
        <v>#DIV/0!</v>
      </c>
      <c r="R18" s="78" t="e">
        <f>AVERAGE('PAAC II Cuatrimestre'!AH36:AH38)</f>
        <v>#DIV/0!</v>
      </c>
    </row>
    <row r="19" spans="1:18" x14ac:dyDescent="0.25">
      <c r="A19" s="431"/>
      <c r="B19" s="110" t="s">
        <v>196</v>
      </c>
      <c r="C19" s="433"/>
      <c r="D19" s="427"/>
      <c r="E19" s="427"/>
      <c r="F19" s="429"/>
      <c r="G19" s="433"/>
      <c r="H19" s="427"/>
      <c r="I19" s="427"/>
      <c r="J19" s="429"/>
      <c r="K19" s="65">
        <f>AVERAGE('PAAC II Cuatrimestre'!Z39:Z43)</f>
        <v>1</v>
      </c>
      <c r="L19" s="59">
        <f>AVERAGE('PAAC II Cuatrimestre'!AC39:AC43)</f>
        <v>1</v>
      </c>
      <c r="M19" s="59">
        <f>AVERAGE('PAAC II Cuatrimestre'!AF39:AF43)</f>
        <v>0</v>
      </c>
      <c r="N19" s="66">
        <f>AVERAGE('PAAC II Cuatrimestre'!AI39:AI43)</f>
        <v>0</v>
      </c>
      <c r="O19" s="65">
        <f>AVERAGE('PAAC II Cuatrimestre'!Y39:Y43)</f>
        <v>0.25</v>
      </c>
      <c r="P19" s="59">
        <f>AVERAGE('PAAC II Cuatrimestre'!AB39:AB43)</f>
        <v>0.5</v>
      </c>
      <c r="Q19" s="59" t="e">
        <f>AVERAGE('PAAC II Cuatrimestre'!AE39:AE43)</f>
        <v>#DIV/0!</v>
      </c>
      <c r="R19" s="66" t="e">
        <f>AVERAGE('PAAC II Cuatrimestre'!AH39:AH43)</f>
        <v>#DIV/0!</v>
      </c>
    </row>
    <row r="20" spans="1:18" ht="30" x14ac:dyDescent="0.25">
      <c r="A20" s="431"/>
      <c r="B20" s="110" t="s">
        <v>210</v>
      </c>
      <c r="C20" s="433"/>
      <c r="D20" s="427"/>
      <c r="E20" s="427"/>
      <c r="F20" s="429"/>
      <c r="G20" s="433"/>
      <c r="H20" s="427"/>
      <c r="I20" s="427"/>
      <c r="J20" s="429"/>
      <c r="K20" s="65">
        <f>AVERAGE('PAAC II Cuatrimestre'!Z44)</f>
        <v>0.8</v>
      </c>
      <c r="L20" s="59">
        <f>AVERAGE('PAAC II Cuatrimestre'!AC44)</f>
        <v>1</v>
      </c>
      <c r="M20" s="59">
        <f>AVERAGE('PAAC II Cuatrimestre'!AF44)</f>
        <v>0</v>
      </c>
      <c r="N20" s="66">
        <f>AVERAGE('PAAC II Cuatrimestre'!AI44)</f>
        <v>0</v>
      </c>
      <c r="O20" s="65">
        <f>AVERAGE('PAAC II Cuatrimestre'!Y44)</f>
        <v>0.2</v>
      </c>
      <c r="P20" s="59">
        <f>AVERAGE('PAAC II Cuatrimestre'!AB44)</f>
        <v>0.5</v>
      </c>
      <c r="Q20" s="59" t="e">
        <f>AVERAGE('PAAC II Cuatrimestre'!AE44)</f>
        <v>#DIV/0!</v>
      </c>
      <c r="R20" s="66" t="e">
        <f>AVERAGE('PAAC II Cuatrimestre'!AH44)</f>
        <v>#DIV/0!</v>
      </c>
    </row>
    <row r="21" spans="1:18" x14ac:dyDescent="0.25">
      <c r="A21" s="431"/>
      <c r="B21" s="110" t="s">
        <v>214</v>
      </c>
      <c r="C21" s="433"/>
      <c r="D21" s="427"/>
      <c r="E21" s="427"/>
      <c r="F21" s="429"/>
      <c r="G21" s="433"/>
      <c r="H21" s="427"/>
      <c r="I21" s="427"/>
      <c r="J21" s="429"/>
      <c r="K21" s="65">
        <f>AVERAGE('PAAC II Cuatrimestre'!Z45:Z48)</f>
        <v>0.125</v>
      </c>
      <c r="L21" s="59">
        <f>AVERAGE('PAAC II Cuatrimestre'!AC45:AC48)</f>
        <v>0.375</v>
      </c>
      <c r="M21" s="59">
        <f>AVERAGE('PAAC II Cuatrimestre'!AF45:AF48)</f>
        <v>0</v>
      </c>
      <c r="N21" s="66">
        <f>AVERAGE('PAAC II Cuatrimestre'!AI45:AI48)</f>
        <v>0</v>
      </c>
      <c r="O21" s="65">
        <f>AVERAGE('PAAC II Cuatrimestre'!Y45:Y48)</f>
        <v>3.125E-2</v>
      </c>
      <c r="P21" s="59">
        <f>AVERAGE('PAAC II Cuatrimestre'!AB45:AB48)</f>
        <v>0.1875</v>
      </c>
      <c r="Q21" s="59" t="e">
        <f>AVERAGE('PAAC II Cuatrimestre'!AE45:AE48)</f>
        <v>#DIV/0!</v>
      </c>
      <c r="R21" s="66" t="e">
        <f>AVERAGE('PAAC II Cuatrimestre'!AH45:AH48)</f>
        <v>#DIV/0!</v>
      </c>
    </row>
    <row r="22" spans="1:18" ht="15.75" thickBot="1" x14ac:dyDescent="0.3">
      <c r="A22" s="432"/>
      <c r="B22" s="111" t="s">
        <v>221</v>
      </c>
      <c r="C22" s="433"/>
      <c r="D22" s="427"/>
      <c r="E22" s="427"/>
      <c r="F22" s="429"/>
      <c r="G22" s="433"/>
      <c r="H22" s="427"/>
      <c r="I22" s="427"/>
      <c r="J22" s="429"/>
      <c r="K22" s="74">
        <f>AVERAGE('PAAC II Cuatrimestre'!Z49:Z51)</f>
        <v>0.76666666666666661</v>
      </c>
      <c r="L22" s="75">
        <f>AVERAGE('PAAC II Cuatrimestre'!AC49:AC51)</f>
        <v>0.8222222222222223</v>
      </c>
      <c r="M22" s="75">
        <f>AVERAGE('PAAC II Cuatrimestre'!AF49:AF51)</f>
        <v>0</v>
      </c>
      <c r="N22" s="76">
        <f>AVERAGE('PAAC II Cuatrimestre'!AI49:AI51)</f>
        <v>0</v>
      </c>
      <c r="O22" s="74">
        <f>AVERAGE('PAAC II Cuatrimestre'!Y49:Y51)</f>
        <v>0.14166666666666669</v>
      </c>
      <c r="P22" s="75">
        <f>AVERAGE('PAAC II Cuatrimestre'!AB49:AB51)</f>
        <v>0.3666666666666667</v>
      </c>
      <c r="Q22" s="75" t="e">
        <f>AVERAGE('PAAC II Cuatrimestre'!AE49:AE51)</f>
        <v>#DIV/0!</v>
      </c>
      <c r="R22" s="76" t="e">
        <f>AVERAGE('PAAC II Cuatrimestre'!AH49:AH51)</f>
        <v>#DIV/0!</v>
      </c>
    </row>
    <row r="23" spans="1:18" ht="15.75" thickBot="1" x14ac:dyDescent="0.3">
      <c r="A23" s="105" t="s">
        <v>229</v>
      </c>
      <c r="B23" s="106" t="s">
        <v>115</v>
      </c>
      <c r="C23" s="79">
        <f>AVERAGE('PAAC II Cuatrimestre'!Z52:Z60)</f>
        <v>0.52915000000000001</v>
      </c>
      <c r="D23" s="80">
        <f>AVERAGE('PAAC II Cuatrimestre'!AC52:AC60)</f>
        <v>0.77777777777777779</v>
      </c>
      <c r="E23" s="80">
        <f>AVERAGE('PAAC II Cuatrimestre'!AF52:AF60)</f>
        <v>0</v>
      </c>
      <c r="F23" s="81">
        <f>AVERAGE('PAAC II Cuatrimestre'!AI52:AI60)</f>
        <v>0</v>
      </c>
      <c r="G23" s="79">
        <f>AVERAGE('PAAC II Cuatrimestre'!Y52:Y60)</f>
        <v>0.1322875</v>
      </c>
      <c r="H23" s="80">
        <f>AVERAGE('PAAC II Cuatrimestre'!AB52:AB60)</f>
        <v>0.3888888888888889</v>
      </c>
      <c r="I23" s="80" t="e">
        <f>AVERAGE('PAAC II Cuatrimestre'!AE52:AE60)</f>
        <v>#DIV/0!</v>
      </c>
      <c r="J23" s="81" t="e">
        <f>AVERAGE('PAAC II Cuatrimestre'!AH52:AH60)</f>
        <v>#DIV/0!</v>
      </c>
      <c r="K23" s="79">
        <f>C23</f>
        <v>0.52915000000000001</v>
      </c>
      <c r="L23" s="80">
        <f t="shared" ref="L23:R23" si="4">D23</f>
        <v>0.77777777777777779</v>
      </c>
      <c r="M23" s="80">
        <f t="shared" si="4"/>
        <v>0</v>
      </c>
      <c r="N23" s="81">
        <f t="shared" si="4"/>
        <v>0</v>
      </c>
      <c r="O23" s="79">
        <f t="shared" si="4"/>
        <v>0.1322875</v>
      </c>
      <c r="P23" s="80">
        <f t="shared" si="4"/>
        <v>0.3888888888888889</v>
      </c>
      <c r="Q23" s="80" t="e">
        <f t="shared" si="4"/>
        <v>#DIV/0!</v>
      </c>
      <c r="R23" s="81" t="e">
        <f t="shared" si="4"/>
        <v>#DIV/0!</v>
      </c>
    </row>
    <row r="24" spans="1:18" x14ac:dyDescent="0.25">
      <c r="C24" s="112">
        <f>AVERAGE(C4:C23)</f>
        <v>0.58055277777777781</v>
      </c>
      <c r="D24" s="112">
        <f t="shared" ref="D24:R24" si="5">AVERAGE(D4:D23)</f>
        <v>0.68721590909090902</v>
      </c>
      <c r="E24" s="112">
        <f t="shared" si="5"/>
        <v>0</v>
      </c>
      <c r="F24" s="112">
        <f t="shared" si="5"/>
        <v>0</v>
      </c>
      <c r="G24" s="112">
        <f t="shared" si="5"/>
        <v>0.14878402777777777</v>
      </c>
      <c r="H24" s="112">
        <f t="shared" si="5"/>
        <v>0.33761047979797976</v>
      </c>
      <c r="I24" s="112" t="e">
        <f t="shared" si="5"/>
        <v>#DIV/0!</v>
      </c>
      <c r="J24" s="112" t="e">
        <f t="shared" si="5"/>
        <v>#DIV/0!</v>
      </c>
      <c r="K24" s="112" t="e">
        <f t="shared" si="5"/>
        <v>#DIV/0!</v>
      </c>
      <c r="L24" s="112">
        <f t="shared" si="5"/>
        <v>0.76458333333333339</v>
      </c>
      <c r="M24" s="112">
        <f t="shared" si="5"/>
        <v>0</v>
      </c>
      <c r="N24" s="112">
        <f t="shared" si="5"/>
        <v>0</v>
      </c>
      <c r="O24" s="112" t="e">
        <f t="shared" si="5"/>
        <v>#DIV/0!</v>
      </c>
      <c r="P24" s="112">
        <f t="shared" si="5"/>
        <v>0.37395833333333339</v>
      </c>
      <c r="Q24" s="112" t="e">
        <f t="shared" si="5"/>
        <v>#DIV/0!</v>
      </c>
      <c r="R24" s="112" t="e">
        <f t="shared" si="5"/>
        <v>#DIV/0!</v>
      </c>
    </row>
  </sheetData>
  <sheetProtection algorithmName="SHA-512" hashValue="0yMq/VfZ4lGC7svmKOim+nXA1h7P8slgllgwWgfE5EfA9qQ4z5TrGGkygJIAWP/1/ke8QGTLho0U+eLJON99Yw==" saltValue="FYzKyfX0/KDW/Cb1lMIDjg==" spinCount="100000" sheet="1" objects="1" scenarios="1"/>
  <autoFilter ref="B3:B23" xr:uid="{C08BB1FC-3A2B-43D1-8908-7BDBC564C8E0}"/>
  <mergeCells count="42">
    <mergeCell ref="A13:A17"/>
    <mergeCell ref="A18:A22"/>
    <mergeCell ref="A10:A12"/>
    <mergeCell ref="A4:A8"/>
    <mergeCell ref="C2:F2"/>
    <mergeCell ref="C13:C17"/>
    <mergeCell ref="C18:C22"/>
    <mergeCell ref="D4:D8"/>
    <mergeCell ref="E4:E8"/>
    <mergeCell ref="F4:F8"/>
    <mergeCell ref="D10:D12"/>
    <mergeCell ref="E10:E12"/>
    <mergeCell ref="F10:F12"/>
    <mergeCell ref="D13:D17"/>
    <mergeCell ref="E13:E17"/>
    <mergeCell ref="C4:C8"/>
    <mergeCell ref="G2:J2"/>
    <mergeCell ref="C1:J1"/>
    <mergeCell ref="K1:R1"/>
    <mergeCell ref="K2:N2"/>
    <mergeCell ref="O2:R2"/>
    <mergeCell ref="C10:C12"/>
    <mergeCell ref="F13:F17"/>
    <mergeCell ref="D18:D22"/>
    <mergeCell ref="E18:E22"/>
    <mergeCell ref="F18:F22"/>
    <mergeCell ref="G4:G8"/>
    <mergeCell ref="G13:G17"/>
    <mergeCell ref="I4:I8"/>
    <mergeCell ref="J4:J8"/>
    <mergeCell ref="G10:G12"/>
    <mergeCell ref="H10:H12"/>
    <mergeCell ref="I10:I12"/>
    <mergeCell ref="J10:J12"/>
    <mergeCell ref="H4:H8"/>
    <mergeCell ref="I13:I17"/>
    <mergeCell ref="J13:J17"/>
    <mergeCell ref="G18:G22"/>
    <mergeCell ref="H18:H22"/>
    <mergeCell ref="I18:I22"/>
    <mergeCell ref="J18:J22"/>
    <mergeCell ref="H13:H17"/>
  </mergeCells>
  <conditionalFormatting sqref="C4:J4 C9:J10 C13:J13 C18:J18 C23:J23">
    <cfRule type="cellIs" dxfId="23" priority="8" operator="greaterThan">
      <formula>1</formula>
    </cfRule>
    <cfRule type="cellIs" dxfId="22" priority="9" operator="between">
      <formula>0%</formula>
      <formula>24%</formula>
    </cfRule>
    <cfRule type="cellIs" dxfId="21" priority="10" operator="between">
      <formula>25%</formula>
      <formula>49%</formula>
    </cfRule>
    <cfRule type="cellIs" dxfId="20" priority="11" operator="between">
      <formula>50%</formula>
      <formula>74%</formula>
    </cfRule>
    <cfRule type="cellIs" dxfId="19" priority="12" operator="between">
      <formula>75%</formula>
      <formula>90%</formula>
    </cfRule>
    <cfRule type="cellIs" dxfId="18" priority="13" operator="between">
      <formula>91%</formula>
      <formula>100%</formula>
    </cfRule>
  </conditionalFormatting>
  <conditionalFormatting sqref="C24:R24">
    <cfRule type="iconSet" priority="1">
      <iconSet iconSet="3TrafficLights2">
        <cfvo type="percent" val="0"/>
        <cfvo type="percent" val="33"/>
        <cfvo type="percent" val="67"/>
      </iconSet>
    </cfRule>
  </conditionalFormatting>
  <conditionalFormatting sqref="K4:R23">
    <cfRule type="cellIs" dxfId="17" priority="2" operator="greaterThan">
      <formula>1</formula>
    </cfRule>
    <cfRule type="cellIs" dxfId="16" priority="3" operator="between">
      <formula>0%</formula>
      <formula>24%</formula>
    </cfRule>
    <cfRule type="cellIs" dxfId="15" priority="4" operator="between">
      <formula>25%</formula>
      <formula>49%</formula>
    </cfRule>
    <cfRule type="cellIs" dxfId="14" priority="5" operator="between">
      <formula>50%</formula>
      <formula>74%</formula>
    </cfRule>
    <cfRule type="cellIs" dxfId="13" priority="6" operator="between">
      <formula>75%</formula>
      <formula>90%</formula>
    </cfRule>
    <cfRule type="cellIs" dxfId="12" priority="7" operator="between">
      <formula>91%</formula>
      <formula>100%</formula>
    </cfRule>
  </conditionalFormatting>
  <printOptions horizontalCentered="1" verticalCentered="1"/>
  <pageMargins left="0.70866141732283472" right="0.70866141732283472" top="0.74803149606299213" bottom="0.74803149606299213" header="0.31496062992125984" footer="0.31496062992125984"/>
  <pageSetup scale="50" fitToHeight="2" orientation="portrait" r:id="rId1"/>
  <headerFooter>
    <oddHeader>&amp;LPágina &amp;P de &amp;N&amp;CInforme de Monitoreo Plan Anticorrupción y de Atención al Ciudadano 2024&amp;RCorte 1° trimestre de 2024
Oficina Asesora de Planeación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388C6-BC2D-445B-B92A-E8017D1FC94D}">
  <dimension ref="A1:R23"/>
  <sheetViews>
    <sheetView workbookViewId="0">
      <selection activeCell="C13" sqref="C13:C17"/>
    </sheetView>
  </sheetViews>
  <sheetFormatPr baseColWidth="10" defaultRowHeight="15" x14ac:dyDescent="0.25"/>
  <cols>
    <col min="1" max="1" width="23.42578125" customWidth="1"/>
    <col min="2" max="2" width="34.42578125" customWidth="1"/>
    <col min="3" max="3" width="20.7109375" customWidth="1"/>
    <col min="4" max="6" width="20.7109375" hidden="1" customWidth="1"/>
    <col min="7" max="7" width="20.7109375" customWidth="1"/>
    <col min="8" max="10" width="20.7109375" hidden="1" customWidth="1"/>
    <col min="11" max="11" width="20.7109375" customWidth="1"/>
    <col min="12" max="14" width="20.7109375" hidden="1" customWidth="1"/>
    <col min="15" max="15" width="20.7109375" customWidth="1"/>
    <col min="16" max="18" width="0" hidden="1" customWidth="1"/>
  </cols>
  <sheetData>
    <row r="1" spans="1:18" ht="15.75" thickBot="1" x14ac:dyDescent="0.3">
      <c r="C1" s="418" t="s">
        <v>309</v>
      </c>
      <c r="D1" s="419"/>
      <c r="E1" s="419"/>
      <c r="F1" s="419"/>
      <c r="G1" s="419"/>
      <c r="H1" s="419"/>
      <c r="I1" s="419"/>
      <c r="J1" s="420"/>
      <c r="K1" s="418" t="s">
        <v>310</v>
      </c>
      <c r="L1" s="419"/>
      <c r="M1" s="419"/>
      <c r="N1" s="419"/>
      <c r="O1" s="419"/>
      <c r="P1" s="419"/>
      <c r="Q1" s="419"/>
      <c r="R1" s="420"/>
    </row>
    <row r="2" spans="1:18" ht="65.25" customHeight="1" thickBot="1" x14ac:dyDescent="0.3">
      <c r="C2" s="421" t="s">
        <v>303</v>
      </c>
      <c r="D2" s="422"/>
      <c r="E2" s="422"/>
      <c r="F2" s="423"/>
      <c r="G2" s="421" t="s">
        <v>304</v>
      </c>
      <c r="H2" s="422"/>
      <c r="I2" s="422"/>
      <c r="J2" s="423"/>
      <c r="K2" s="421" t="s">
        <v>303</v>
      </c>
      <c r="L2" s="422"/>
      <c r="M2" s="422"/>
      <c r="N2" s="423"/>
      <c r="O2" s="424" t="s">
        <v>304</v>
      </c>
      <c r="P2" s="425"/>
      <c r="Q2" s="425"/>
      <c r="R2" s="425"/>
    </row>
    <row r="3" spans="1:18" ht="23.25" thickBot="1" x14ac:dyDescent="0.3">
      <c r="A3" s="96"/>
      <c r="B3" s="97" t="s">
        <v>65</v>
      </c>
      <c r="C3" s="98" t="s">
        <v>305</v>
      </c>
      <c r="D3" s="99" t="s">
        <v>306</v>
      </c>
      <c r="E3" s="99" t="s">
        <v>307</v>
      </c>
      <c r="F3" s="100" t="s">
        <v>308</v>
      </c>
      <c r="G3" s="113" t="s">
        <v>305</v>
      </c>
      <c r="H3" s="101" t="s">
        <v>306</v>
      </c>
      <c r="I3" s="99" t="s">
        <v>307</v>
      </c>
      <c r="J3" s="114" t="s">
        <v>308</v>
      </c>
      <c r="K3" s="98" t="s">
        <v>305</v>
      </c>
      <c r="L3" s="99" t="s">
        <v>306</v>
      </c>
      <c r="M3" s="99" t="s">
        <v>307</v>
      </c>
      <c r="N3" s="100" t="s">
        <v>308</v>
      </c>
      <c r="O3" s="101" t="s">
        <v>305</v>
      </c>
      <c r="P3" s="99" t="s">
        <v>306</v>
      </c>
      <c r="Q3" s="99" t="s">
        <v>307</v>
      </c>
      <c r="R3" s="100" t="s">
        <v>308</v>
      </c>
    </row>
    <row r="4" spans="1:18" ht="30" x14ac:dyDescent="0.25">
      <c r="A4" s="434" t="s">
        <v>84</v>
      </c>
      <c r="B4" s="102" t="s">
        <v>85</v>
      </c>
      <c r="C4" s="433">
        <f>AVERAGE('PAAC II Cuatrimestre'!Z4:Z12)</f>
        <v>1</v>
      </c>
      <c r="D4" s="427">
        <f>AVERAGE('PAAC II Cuatrimestre'!AC4:AC12)</f>
        <v>0.88888888888888884</v>
      </c>
      <c r="E4" s="427">
        <f>AVERAGE('PAAC II Cuatrimestre'!AF4:AF12)</f>
        <v>0</v>
      </c>
      <c r="F4" s="429">
        <f>AVERAGE('PAAC II Cuatrimestre'!AI4:AI12)</f>
        <v>0</v>
      </c>
      <c r="G4" s="435">
        <f>AVERAGE('PAAC II Cuatrimestre'!Y4:Y12)</f>
        <v>0.28125</v>
      </c>
      <c r="H4" s="426">
        <f>AVERAGE('PAAC II Cuatrimestre'!AB4:AB12)</f>
        <v>0.44444444444444442</v>
      </c>
      <c r="I4" s="426" t="e">
        <f>AVERAGE('PAAC II Cuatrimestre'!AE4:AE12)</f>
        <v>#DIV/0!</v>
      </c>
      <c r="J4" s="428" t="e">
        <f>AVERAGE('PAAC II Cuatrimestre'!AH4:AH12)</f>
        <v>#DIV/0!</v>
      </c>
      <c r="K4" s="71">
        <f>AVERAGE('PAAC II Cuatrimestre'!Z4:Z5)</f>
        <v>1</v>
      </c>
      <c r="L4" s="72">
        <f>AVERAGE('PAAC II Cuatrimestre'!AC4:AC5)</f>
        <v>1</v>
      </c>
      <c r="M4" s="72">
        <f>AVERAGE('PAAC II Cuatrimestre'!AF4:AF5)</f>
        <v>0</v>
      </c>
      <c r="N4" s="73">
        <f>AVERAGE('PAAC II Cuatrimestre'!AI4:AI5)</f>
        <v>0</v>
      </c>
      <c r="O4" s="71">
        <f>AVERAGE('PAAC II Cuatrimestre'!Y4:Y5)</f>
        <v>0.25</v>
      </c>
      <c r="P4" s="72">
        <f>AVERAGE('PAAC II Cuatrimestre'!AB4:AB5)</f>
        <v>0.5</v>
      </c>
      <c r="Q4" s="72" t="e">
        <f>AVERAGE('PAAC II Cuatrimestre'!AE4:AE5)</f>
        <v>#DIV/0!</v>
      </c>
      <c r="R4" s="73" t="e">
        <f>AVERAGE('PAAC II Cuatrimestre'!AH4:AH5)</f>
        <v>#DIV/0!</v>
      </c>
    </row>
    <row r="5" spans="1:18" ht="30" x14ac:dyDescent="0.25">
      <c r="A5" s="431"/>
      <c r="B5" s="103" t="s">
        <v>92</v>
      </c>
      <c r="C5" s="433"/>
      <c r="D5" s="427"/>
      <c r="E5" s="427"/>
      <c r="F5" s="429"/>
      <c r="G5" s="433"/>
      <c r="H5" s="427"/>
      <c r="I5" s="427"/>
      <c r="J5" s="429"/>
      <c r="K5" s="65">
        <f>'PAAC II Cuatrimestre'!Z6</f>
        <v>1</v>
      </c>
      <c r="L5" s="59">
        <f>'PAAC II Cuatrimestre'!AC6</f>
        <v>1</v>
      </c>
      <c r="M5" s="59">
        <f>'PAAC II Cuatrimestre'!AF6</f>
        <v>0</v>
      </c>
      <c r="N5" s="66">
        <f>'PAAC II Cuatrimestre'!AI6</f>
        <v>0</v>
      </c>
      <c r="O5" s="65">
        <f>'PAAC II Cuatrimestre'!Y6</f>
        <v>0.25</v>
      </c>
      <c r="P5" s="59">
        <f>'PAAC II Cuatrimestre'!AB6</f>
        <v>0.5</v>
      </c>
      <c r="Q5" s="59">
        <f>'PAAC II Cuatrimestre'!AE6</f>
        <v>0</v>
      </c>
      <c r="R5" s="66">
        <f>'PAAC II Cuatrimestre'!AH6</f>
        <v>0</v>
      </c>
    </row>
    <row r="6" spans="1:18" x14ac:dyDescent="0.25">
      <c r="A6" s="431"/>
      <c r="B6" s="103" t="s">
        <v>96</v>
      </c>
      <c r="C6" s="433"/>
      <c r="D6" s="427"/>
      <c r="E6" s="427"/>
      <c r="F6" s="429"/>
      <c r="G6" s="433"/>
      <c r="H6" s="427"/>
      <c r="I6" s="427"/>
      <c r="J6" s="429"/>
      <c r="K6" s="65">
        <f>AVERAGE('PAAC II Cuatrimestre'!Z7:Z8)</f>
        <v>1</v>
      </c>
      <c r="L6" s="59">
        <f>AVERAGE('PAAC II Cuatrimestre'!AC7:AC8)</f>
        <v>1</v>
      </c>
      <c r="M6" s="59">
        <f>AVERAGE('PAAC II Cuatrimestre'!AF7:AF8)</f>
        <v>0</v>
      </c>
      <c r="N6" s="66">
        <f>AVERAGE('PAAC II Cuatrimestre'!AI7:AI8)</f>
        <v>0</v>
      </c>
      <c r="O6" s="65">
        <f>AVERAGE('PAAC II Cuatrimestre'!Y7:Y8)</f>
        <v>0.375</v>
      </c>
      <c r="P6" s="59">
        <f>AVERAGE('PAAC II Cuatrimestre'!AB7:AB8)</f>
        <v>0.5</v>
      </c>
      <c r="Q6" s="59" t="e">
        <f>AVERAGE('PAAC II Cuatrimestre'!AE7:AE8)</f>
        <v>#DIV/0!</v>
      </c>
      <c r="R6" s="66" t="e">
        <f>AVERAGE('PAAC II Cuatrimestre'!AH7:AH8)</f>
        <v>#DIV/0!</v>
      </c>
    </row>
    <row r="7" spans="1:18" x14ac:dyDescent="0.25">
      <c r="A7" s="431"/>
      <c r="B7" s="103" t="s">
        <v>103</v>
      </c>
      <c r="C7" s="433"/>
      <c r="D7" s="427"/>
      <c r="E7" s="427"/>
      <c r="F7" s="429"/>
      <c r="G7" s="433"/>
      <c r="H7" s="427"/>
      <c r="I7" s="427"/>
      <c r="J7" s="429"/>
      <c r="K7" s="65">
        <f>AVERAGE('PAAC II Cuatrimestre'!Z9:Z10)</f>
        <v>1</v>
      </c>
      <c r="L7" s="59">
        <f>AVERAGE('PAAC II Cuatrimestre'!AC9:AC10)</f>
        <v>1</v>
      </c>
      <c r="M7" s="59">
        <f>AVERAGE('PAAC II Cuatrimestre'!AF9:AF10)</f>
        <v>0</v>
      </c>
      <c r="N7" s="66">
        <f>AVERAGE('PAAC II Cuatrimestre'!AI9:AI10)</f>
        <v>0</v>
      </c>
      <c r="O7" s="65">
        <f>AVERAGE('PAAC II Cuatrimestre'!Y9:Y10)</f>
        <v>0.25</v>
      </c>
      <c r="P7" s="59">
        <f>AVERAGE('PAAC II Cuatrimestre'!AB9:AB10)</f>
        <v>0.5</v>
      </c>
      <c r="Q7" s="59" t="e">
        <f>AVERAGE('PAAC II Cuatrimestre'!AE9:AE10)</f>
        <v>#DIV/0!</v>
      </c>
      <c r="R7" s="66" t="e">
        <f>AVERAGE('PAAC II Cuatrimestre'!AH9:AH10)</f>
        <v>#DIV/0!</v>
      </c>
    </row>
    <row r="8" spans="1:18" ht="15.75" thickBot="1" x14ac:dyDescent="0.3">
      <c r="A8" s="432"/>
      <c r="B8" s="104" t="s">
        <v>109</v>
      </c>
      <c r="C8" s="433"/>
      <c r="D8" s="427"/>
      <c r="E8" s="427"/>
      <c r="F8" s="429"/>
      <c r="G8" s="433"/>
      <c r="H8" s="427"/>
      <c r="I8" s="427"/>
      <c r="J8" s="429"/>
      <c r="K8" s="74">
        <f>AVERAGE('PAAC II Cuatrimestre'!Z11:Z12)</f>
        <v>1</v>
      </c>
      <c r="L8" s="75">
        <f>AVERAGE('PAAC II Cuatrimestre'!AC11:AC12)</f>
        <v>0.5</v>
      </c>
      <c r="M8" s="75">
        <f>AVERAGE('PAAC II Cuatrimestre'!AF11:AF12)</f>
        <v>0</v>
      </c>
      <c r="N8" s="76">
        <f>AVERAGE('PAAC II Cuatrimestre'!AI11:AI12)</f>
        <v>0</v>
      </c>
      <c r="O8" s="74">
        <f>AVERAGE('PAAC II Cuatrimestre'!Y11:Y12)</f>
        <v>0.25</v>
      </c>
      <c r="P8" s="75">
        <f>AVERAGE('PAAC II Cuatrimestre'!AB11:AB12)</f>
        <v>0.25</v>
      </c>
      <c r="Q8" s="75" t="e">
        <f>AVERAGE('PAAC II Cuatrimestre'!AE11:AE12)</f>
        <v>#DIV/0!</v>
      </c>
      <c r="R8" s="76" t="e">
        <f>AVERAGE('PAAC II Cuatrimestre'!AH11:AH12)</f>
        <v>#DIV/0!</v>
      </c>
    </row>
    <row r="9" spans="1:18" ht="30.75" thickBot="1" x14ac:dyDescent="0.3">
      <c r="A9" s="105" t="s">
        <v>41</v>
      </c>
      <c r="B9" s="106" t="s">
        <v>115</v>
      </c>
      <c r="C9" s="79">
        <f>AVERAGE('PAAC II Cuatrimestre'!Z13:Z14)</f>
        <v>0</v>
      </c>
      <c r="D9" s="80">
        <f>AVERAGE('PAAC II Cuatrimestre'!AC13:AC14)</f>
        <v>0.25</v>
      </c>
      <c r="E9" s="80">
        <f>AVERAGE('PAAC II Cuatrimestre'!AF13:AF14)</f>
        <v>0</v>
      </c>
      <c r="F9" s="81">
        <f>AVERAGE('PAAC II Cuatrimestre'!AI13:AI14)</f>
        <v>0</v>
      </c>
      <c r="G9" s="79">
        <f>AVERAGE('PAAC II Cuatrimestre'!Y13:Y14)</f>
        <v>0</v>
      </c>
      <c r="H9" s="80">
        <f>AVERAGE('PAAC II Cuatrimestre'!AB13:AB14)</f>
        <v>0.125</v>
      </c>
      <c r="I9" s="80" t="e">
        <f>AVERAGE('PAAC II Cuatrimestre'!AE13:AE14)</f>
        <v>#DIV/0!</v>
      </c>
      <c r="J9" s="81" t="e">
        <f>AVERAGE('PAAC II Cuatrimestre'!AH13:AH14)</f>
        <v>#DIV/0!</v>
      </c>
      <c r="K9" s="79">
        <f>C9</f>
        <v>0</v>
      </c>
      <c r="L9" s="80">
        <f t="shared" ref="L9:N9" si="0">D9</f>
        <v>0.25</v>
      </c>
      <c r="M9" s="80">
        <f t="shared" si="0"/>
        <v>0</v>
      </c>
      <c r="N9" s="81">
        <f t="shared" si="0"/>
        <v>0</v>
      </c>
      <c r="O9" s="79">
        <f>G9</f>
        <v>0</v>
      </c>
      <c r="P9" s="80">
        <f t="shared" ref="P9:R9" si="1">H9</f>
        <v>0.125</v>
      </c>
      <c r="Q9" s="80" t="e">
        <f t="shared" si="1"/>
        <v>#DIV/0!</v>
      </c>
      <c r="R9" s="81" t="e">
        <f t="shared" si="1"/>
        <v>#DIV/0!</v>
      </c>
    </row>
    <row r="10" spans="1:18" x14ac:dyDescent="0.25">
      <c r="A10" s="430" t="s">
        <v>48</v>
      </c>
      <c r="B10" s="102" t="s">
        <v>121</v>
      </c>
      <c r="C10" s="433">
        <f>AVERAGE('PAAC II Cuatrimestre'!Z15:Z22)</f>
        <v>0.66666666666666663</v>
      </c>
      <c r="D10" s="427">
        <f>AVERAGE('PAAC II Cuatrimestre'!AC15:AC22)</f>
        <v>0.66666666666666663</v>
      </c>
      <c r="E10" s="427">
        <f>AVERAGE('PAAC II Cuatrimestre'!AF15:AF22)</f>
        <v>0</v>
      </c>
      <c r="F10" s="429">
        <f>AVERAGE('PAAC II Cuatrimestre'!AI15:AI22)</f>
        <v>0</v>
      </c>
      <c r="G10" s="433">
        <f>AVERAGE('PAAC II Cuatrimestre'!Y15:Y22)</f>
        <v>0.16666666666666666</v>
      </c>
      <c r="H10" s="427">
        <f>AVERAGE('PAAC II Cuatrimestre'!AB15:AB22)</f>
        <v>0.33333333333333331</v>
      </c>
      <c r="I10" s="427" t="e">
        <f>AVERAGE('PAAC II Cuatrimestre'!AE15:AE22)</f>
        <v>#DIV/0!</v>
      </c>
      <c r="J10" s="429" t="e">
        <f>AVERAGE('PAAC II Cuatrimestre'!AH15:AH22)</f>
        <v>#DIV/0!</v>
      </c>
      <c r="K10" s="77">
        <f>AVERAGE('PAAC II Cuatrimestre'!Z15:Z16)</f>
        <v>1</v>
      </c>
      <c r="L10" s="70">
        <f>AVERAGE('PAAC II Cuatrimestre'!AC15:AC16)</f>
        <v>1</v>
      </c>
      <c r="M10" s="70">
        <f>AVERAGE('PAAC II Cuatrimestre'!AF15:AF16)</f>
        <v>0</v>
      </c>
      <c r="N10" s="78">
        <f>AVERAGE('PAAC II Cuatrimestre'!AI15:AI16)</f>
        <v>0</v>
      </c>
      <c r="O10" s="77">
        <f>AVERAGE('PAAC II Cuatrimestre'!Y15:Y16)</f>
        <v>0.25</v>
      </c>
      <c r="P10" s="70">
        <f>AVERAGE('PAAC II Cuatrimestre'!AB15:AB16)</f>
        <v>0.5</v>
      </c>
      <c r="Q10" s="70" t="e">
        <f>AVERAGE('PAAC II Cuatrimestre'!AE15:AE16)</f>
        <v>#DIV/0!</v>
      </c>
      <c r="R10" s="78" t="e">
        <f>AVERAGE('PAAC II Cuatrimestre'!AH15:AH16)</f>
        <v>#DIV/0!</v>
      </c>
    </row>
    <row r="11" spans="1:18" x14ac:dyDescent="0.25">
      <c r="A11" s="431"/>
      <c r="B11" s="103" t="s">
        <v>128</v>
      </c>
      <c r="C11" s="433"/>
      <c r="D11" s="427"/>
      <c r="E11" s="427"/>
      <c r="F11" s="429"/>
      <c r="G11" s="433"/>
      <c r="H11" s="427"/>
      <c r="I11" s="427"/>
      <c r="J11" s="429"/>
      <c r="K11" s="65">
        <f>AVERAGE('PAAC II Cuatrimestre'!Z17:Z18)</f>
        <v>1</v>
      </c>
      <c r="L11" s="59">
        <f>AVERAGE('PAAC II Cuatrimestre'!AC17:AC18)</f>
        <v>1</v>
      </c>
      <c r="M11" s="59">
        <f>AVERAGE('PAAC II Cuatrimestre'!AF17:AF18)</f>
        <v>0</v>
      </c>
      <c r="N11" s="66">
        <f>AVERAGE('PAAC II Cuatrimestre'!AI17:AI18)</f>
        <v>0</v>
      </c>
      <c r="O11" s="65">
        <f>AVERAGE('PAAC II Cuatrimestre'!Y17:Y18)</f>
        <v>0.25</v>
      </c>
      <c r="P11" s="59">
        <f>AVERAGE('PAAC II Cuatrimestre'!AB17:AB18)</f>
        <v>0.5</v>
      </c>
      <c r="Q11" s="59" t="e">
        <f>AVERAGE('PAAC II Cuatrimestre'!AE17:AE18)</f>
        <v>#DIV/0!</v>
      </c>
      <c r="R11" s="66" t="e">
        <f>AVERAGE('PAAC II Cuatrimestre'!AH17:AH18)</f>
        <v>#DIV/0!</v>
      </c>
    </row>
    <row r="12" spans="1:18" ht="15.75" thickBot="1" x14ac:dyDescent="0.3">
      <c r="A12" s="432"/>
      <c r="B12" s="104" t="s">
        <v>134</v>
      </c>
      <c r="C12" s="433"/>
      <c r="D12" s="427"/>
      <c r="E12" s="427"/>
      <c r="F12" s="429"/>
      <c r="G12" s="433"/>
      <c r="H12" s="427"/>
      <c r="I12" s="427"/>
      <c r="J12" s="429"/>
      <c r="K12" s="74">
        <f>AVERAGE('PAAC II Cuatrimestre'!Z19:Z22)</f>
        <v>0.33333333333333331</v>
      </c>
      <c r="L12" s="75">
        <f>AVERAGE('PAAC II Cuatrimestre'!AC19:AC22)</f>
        <v>0.33333333333333331</v>
      </c>
      <c r="M12" s="75">
        <f>AVERAGE('PAAC II Cuatrimestre'!AF19:AF22)</f>
        <v>0</v>
      </c>
      <c r="N12" s="76">
        <f>AVERAGE('PAAC II Cuatrimestre'!AI19:AI22)</f>
        <v>0</v>
      </c>
      <c r="O12" s="74">
        <f>AVERAGE('PAAC II Cuatrimestre'!Y19:Y22)</f>
        <v>8.3333333333333329E-2</v>
      </c>
      <c r="P12" s="75">
        <f>AVERAGE('PAAC II Cuatrimestre'!AB19:AB22)</f>
        <v>0.16666666666666666</v>
      </c>
      <c r="Q12" s="75" t="e">
        <f>AVERAGE('PAAC II Cuatrimestre'!AE19:AE22)</f>
        <v>#DIV/0!</v>
      </c>
      <c r="R12" s="76" t="e">
        <f>AVERAGE('PAAC II Cuatrimestre'!AH19:AH22)</f>
        <v>#DIV/0!</v>
      </c>
    </row>
    <row r="13" spans="1:18" ht="30" x14ac:dyDescent="0.25">
      <c r="A13" s="434" t="s">
        <v>52</v>
      </c>
      <c r="B13" s="107" t="s">
        <v>311</v>
      </c>
      <c r="C13" s="435">
        <f>AVERAGE('PAAC II Cuatrimestre'!Z23:Z35)</f>
        <v>0.75</v>
      </c>
      <c r="D13" s="426">
        <f>AVERAGE('PAAC II Cuatrimestre'!AC23:AC35)</f>
        <v>0.75454545454545463</v>
      </c>
      <c r="E13" s="426">
        <f>AVERAGE('PAAC II Cuatrimestre'!AF23:AF35)</f>
        <v>0</v>
      </c>
      <c r="F13" s="428">
        <f>AVERAGE('PAAC II Cuatrimestre'!AI23:AI35)</f>
        <v>0</v>
      </c>
      <c r="G13" s="435">
        <f>AVERAGE('PAAC II Cuatrimestre'!Y23:Y35)</f>
        <v>0.1875</v>
      </c>
      <c r="H13" s="426">
        <f>AVERAGE('PAAC II Cuatrimestre'!AB23:AB35)</f>
        <v>0.36212121212121207</v>
      </c>
      <c r="I13" s="426" t="e">
        <f>AVERAGE('PAAC II Cuatrimestre'!AE23:AE35)</f>
        <v>#DIV/0!</v>
      </c>
      <c r="J13" s="428" t="e">
        <f>AVERAGE('PAAC II Cuatrimestre'!AH23:AH35)</f>
        <v>#DIV/0!</v>
      </c>
      <c r="K13" s="71">
        <f>AVERAGE('PAAC II Cuatrimestre'!Z23:Z25)</f>
        <v>1</v>
      </c>
      <c r="L13" s="72">
        <f>AVERAGE('PAAC II Cuatrimestre'!AC23:AC25)</f>
        <v>0.8</v>
      </c>
      <c r="M13" s="72">
        <f>AVERAGE('PAAC II Cuatrimestre'!AF23:AF25)</f>
        <v>0</v>
      </c>
      <c r="N13" s="73">
        <f>AVERAGE('PAAC II Cuatrimestre'!AI23:AI25)</f>
        <v>0</v>
      </c>
      <c r="O13" s="71">
        <f>AVERAGE('PAAC II Cuatrimestre'!Y23:Y25)</f>
        <v>0.25</v>
      </c>
      <c r="P13" s="72">
        <f>AVERAGE('PAAC II Cuatrimestre'!AB23:AB25)</f>
        <v>0.4</v>
      </c>
      <c r="Q13" s="72" t="e">
        <f>AVERAGE('PAAC II Cuatrimestre'!AE23:AE25)</f>
        <v>#DIV/0!</v>
      </c>
      <c r="R13" s="73" t="e">
        <f>AVERAGE('PAAC II Cuatrimestre'!AH23:AH25)</f>
        <v>#DIV/0!</v>
      </c>
    </row>
    <row r="14" spans="1:18" ht="30" x14ac:dyDescent="0.25">
      <c r="A14" s="431"/>
      <c r="B14" s="103" t="s">
        <v>156</v>
      </c>
      <c r="C14" s="433"/>
      <c r="D14" s="427"/>
      <c r="E14" s="427"/>
      <c r="F14" s="429"/>
      <c r="G14" s="433"/>
      <c r="H14" s="427"/>
      <c r="I14" s="427"/>
      <c r="J14" s="429"/>
      <c r="K14" s="65" t="e">
        <f>AVERAGE('PAAC II Cuatrimestre'!Z26:Z29)</f>
        <v>#DIV/0!</v>
      </c>
      <c r="L14" s="59">
        <f>AVERAGE('PAAC II Cuatrimestre'!AC26:AC29)</f>
        <v>0.76666666666666661</v>
      </c>
      <c r="M14" s="59">
        <f>AVERAGE('PAAC II Cuatrimestre'!AF26:AF29)</f>
        <v>0</v>
      </c>
      <c r="N14" s="66">
        <f>AVERAGE('PAAC II Cuatrimestre'!AI26:AI29)</f>
        <v>0</v>
      </c>
      <c r="O14" s="65" t="e">
        <f>AVERAGE('PAAC II Cuatrimestre'!Y26:Y29)</f>
        <v>#DIV/0!</v>
      </c>
      <c r="P14" s="59">
        <f>AVERAGE('PAAC II Cuatrimestre'!AB26:AB29)</f>
        <v>0.32777777777777778</v>
      </c>
      <c r="Q14" s="59" t="e">
        <f>AVERAGE('PAAC II Cuatrimestre'!AE26:AE29)</f>
        <v>#DIV/0!</v>
      </c>
      <c r="R14" s="66" t="e">
        <f>AVERAGE('PAAC II Cuatrimestre'!AH26:AH29)</f>
        <v>#DIV/0!</v>
      </c>
    </row>
    <row r="15" spans="1:18" ht="30" x14ac:dyDescent="0.25">
      <c r="A15" s="431"/>
      <c r="B15" s="103" t="s">
        <v>168</v>
      </c>
      <c r="C15" s="433"/>
      <c r="D15" s="427"/>
      <c r="E15" s="427"/>
      <c r="F15" s="429"/>
      <c r="G15" s="433"/>
      <c r="H15" s="427"/>
      <c r="I15" s="427"/>
      <c r="J15" s="429"/>
      <c r="K15" s="65">
        <f>AVERAGE('PAAC II Cuatrimestre'!Z30:Z32)</f>
        <v>0.5</v>
      </c>
      <c r="L15" s="59">
        <f>AVERAGE('PAAC II Cuatrimestre'!AC30:AC32)</f>
        <v>0.80000000000000016</v>
      </c>
      <c r="M15" s="59">
        <f>AVERAGE('PAAC II Cuatrimestre'!AF30:AF32)</f>
        <v>0</v>
      </c>
      <c r="N15" s="66">
        <f>AVERAGE('PAAC II Cuatrimestre'!AI30:AI32)</f>
        <v>0</v>
      </c>
      <c r="O15" s="65">
        <f>AVERAGE('PAAC II Cuatrimestre'!Y30:Y32)</f>
        <v>0.125</v>
      </c>
      <c r="P15" s="59">
        <f>AVERAGE('PAAC II Cuatrimestre'!AB30:AB32)</f>
        <v>0.40000000000000008</v>
      </c>
      <c r="Q15" s="59" t="e">
        <f>AVERAGE('PAAC II Cuatrimestre'!AE30:AE32)</f>
        <v>#DIV/0!</v>
      </c>
      <c r="R15" s="66" t="e">
        <f>AVERAGE('PAAC II Cuatrimestre'!AH30:AH32)</f>
        <v>#DIV/0!</v>
      </c>
    </row>
    <row r="16" spans="1:18" ht="30" x14ac:dyDescent="0.25">
      <c r="A16" s="431"/>
      <c r="B16" s="103" t="s">
        <v>177</v>
      </c>
      <c r="C16" s="433"/>
      <c r="D16" s="427"/>
      <c r="E16" s="427"/>
      <c r="F16" s="429"/>
      <c r="G16" s="433"/>
      <c r="H16" s="427"/>
      <c r="I16" s="427"/>
      <c r="J16" s="429"/>
      <c r="K16" s="65">
        <f>AVERAGE('PAAC II Cuatrimestre'!Z33)</f>
        <v>0.5</v>
      </c>
      <c r="L16" s="59">
        <f>AVERAGE('PAAC II Cuatrimestre'!AC33)</f>
        <v>0</v>
      </c>
      <c r="M16" s="59">
        <f>AVERAGE('PAAC II Cuatrimestre'!AF33)</f>
        <v>0</v>
      </c>
      <c r="N16" s="66">
        <f>AVERAGE('PAAC II Cuatrimestre'!AI33)</f>
        <v>0</v>
      </c>
      <c r="O16" s="65">
        <f>AVERAGE('PAAC II Cuatrimestre'!Y33)</f>
        <v>0.125</v>
      </c>
      <c r="P16" s="59">
        <f>AVERAGE('PAAC II Cuatrimestre'!AB33)</f>
        <v>0</v>
      </c>
      <c r="Q16" s="59" t="e">
        <f>AVERAGE('PAAC II Cuatrimestre'!AE33)</f>
        <v>#DIV/0!</v>
      </c>
      <c r="R16" s="66" t="e">
        <f>AVERAGE('PAAC II Cuatrimestre'!AH33)</f>
        <v>#DIV/0!</v>
      </c>
    </row>
    <row r="17" spans="1:18" ht="30.75" thickBot="1" x14ac:dyDescent="0.3">
      <c r="A17" s="436"/>
      <c r="B17" s="108" t="s">
        <v>181</v>
      </c>
      <c r="C17" s="437"/>
      <c r="D17" s="438"/>
      <c r="E17" s="438"/>
      <c r="F17" s="439"/>
      <c r="G17" s="437"/>
      <c r="H17" s="438"/>
      <c r="I17" s="438"/>
      <c r="J17" s="439"/>
      <c r="K17" s="67">
        <f>AVERAGE('PAAC II Cuatrimestre'!Z34:Z35)</f>
        <v>1</v>
      </c>
      <c r="L17" s="68">
        <f>AVERAGE('PAAC II Cuatrimestre'!AC34:AC35)</f>
        <v>1</v>
      </c>
      <c r="M17" s="68">
        <f>AVERAGE('PAAC II Cuatrimestre'!AF34:AF35)</f>
        <v>0</v>
      </c>
      <c r="N17" s="69">
        <f>AVERAGE('PAAC II Cuatrimestre'!AI34:AI35)</f>
        <v>0</v>
      </c>
      <c r="O17" s="67">
        <f>AVERAGE('PAAC II Cuatrimestre'!Y34:Y35)</f>
        <v>0.25</v>
      </c>
      <c r="P17" s="68">
        <f>AVERAGE('PAAC II Cuatrimestre'!AB34:AB35)</f>
        <v>0.5</v>
      </c>
      <c r="Q17" s="68" t="e">
        <f>AVERAGE('PAAC II Cuatrimestre'!AE34:AE35)</f>
        <v>#DIV/0!</v>
      </c>
      <c r="R17" s="69" t="e">
        <f>AVERAGE('PAAC II Cuatrimestre'!AH34:AH35)</f>
        <v>#DIV/0!</v>
      </c>
    </row>
    <row r="18" spans="1:18" ht="30" x14ac:dyDescent="0.25">
      <c r="A18" s="430" t="s">
        <v>57</v>
      </c>
      <c r="B18" s="109" t="s">
        <v>187</v>
      </c>
      <c r="C18" s="433">
        <f>AVERAGE('PAAC II Cuatrimestre'!Z36:Z51)</f>
        <v>0.53749999999999998</v>
      </c>
      <c r="D18" s="427">
        <f>AVERAGE('PAAC II Cuatrimestre'!AC36:AC51)</f>
        <v>0.78541666666666665</v>
      </c>
      <c r="E18" s="427">
        <f>AVERAGE('PAAC II Cuatrimestre'!AF36:AF51)</f>
        <v>0</v>
      </c>
      <c r="F18" s="429">
        <f>AVERAGE('PAAC II Cuatrimestre'!AI36:AI51)</f>
        <v>0</v>
      </c>
      <c r="G18" s="433">
        <f>AVERAGE('PAAC II Cuatrimestre'!Y36:Y51)</f>
        <v>0.125</v>
      </c>
      <c r="H18" s="427">
        <f>AVERAGE('PAAC II Cuatrimestre'!AB36:AB51)</f>
        <v>0.37187500000000001</v>
      </c>
      <c r="I18" s="427" t="e">
        <f>AVERAGE('PAAC II Cuatrimestre'!AE36:AE51)</f>
        <v>#DIV/0!</v>
      </c>
      <c r="J18" s="429" t="e">
        <f>AVERAGE('PAAC II Cuatrimestre'!AH36:AH51)</f>
        <v>#DIV/0!</v>
      </c>
      <c r="K18" s="77">
        <f>AVERAGE('PAAC II Cuatrimestre'!Z36:Z38)</f>
        <v>0</v>
      </c>
      <c r="L18" s="70">
        <f>AVERAGE('PAAC II Cuatrimestre'!AC36:AC38)</f>
        <v>0.8666666666666667</v>
      </c>
      <c r="M18" s="70">
        <f>AVERAGE('PAAC II Cuatrimestre'!AF36:AF38)</f>
        <v>0</v>
      </c>
      <c r="N18" s="78">
        <f>AVERAGE('PAAC II Cuatrimestre'!AI36:AI38)</f>
        <v>0</v>
      </c>
      <c r="O18" s="77">
        <f>AVERAGE('PAAC II Cuatrimestre'!Y36:Y38)</f>
        <v>0</v>
      </c>
      <c r="P18" s="70">
        <f>AVERAGE('PAAC II Cuatrimestre'!AB36:AB38)</f>
        <v>0.3666666666666667</v>
      </c>
      <c r="Q18" s="70" t="e">
        <f>AVERAGE('PAAC II Cuatrimestre'!AE36:AE38)</f>
        <v>#DIV/0!</v>
      </c>
      <c r="R18" s="78" t="e">
        <f>AVERAGE('PAAC II Cuatrimestre'!AH36:AH38)</f>
        <v>#DIV/0!</v>
      </c>
    </row>
    <row r="19" spans="1:18" ht="30" x14ac:dyDescent="0.25">
      <c r="A19" s="431"/>
      <c r="B19" s="110" t="s">
        <v>196</v>
      </c>
      <c r="C19" s="433"/>
      <c r="D19" s="427"/>
      <c r="E19" s="427"/>
      <c r="F19" s="429"/>
      <c r="G19" s="433"/>
      <c r="H19" s="427"/>
      <c r="I19" s="427"/>
      <c r="J19" s="429"/>
      <c r="K19" s="65">
        <f>AVERAGE('PAAC II Cuatrimestre'!Z39:Z43)</f>
        <v>1</v>
      </c>
      <c r="L19" s="59">
        <f>AVERAGE('PAAC II Cuatrimestre'!AC39:AC43)</f>
        <v>1</v>
      </c>
      <c r="M19" s="59">
        <f>AVERAGE('PAAC II Cuatrimestre'!AF39:AF43)</f>
        <v>0</v>
      </c>
      <c r="N19" s="66">
        <f>AVERAGE('PAAC II Cuatrimestre'!AI39:AI43)</f>
        <v>0</v>
      </c>
      <c r="O19" s="65">
        <f>AVERAGE('PAAC II Cuatrimestre'!Y39:Y43)</f>
        <v>0.25</v>
      </c>
      <c r="P19" s="59">
        <f>AVERAGE('PAAC II Cuatrimestre'!AB39:AB43)</f>
        <v>0.5</v>
      </c>
      <c r="Q19" s="59" t="e">
        <f>AVERAGE('PAAC II Cuatrimestre'!AE39:AE43)</f>
        <v>#DIV/0!</v>
      </c>
      <c r="R19" s="66" t="e">
        <f>AVERAGE('PAAC II Cuatrimestre'!AH39:AH43)</f>
        <v>#DIV/0!</v>
      </c>
    </row>
    <row r="20" spans="1:18" ht="30" x14ac:dyDescent="0.25">
      <c r="A20" s="431"/>
      <c r="B20" s="110" t="s">
        <v>210</v>
      </c>
      <c r="C20" s="433"/>
      <c r="D20" s="427"/>
      <c r="E20" s="427"/>
      <c r="F20" s="429"/>
      <c r="G20" s="433"/>
      <c r="H20" s="427"/>
      <c r="I20" s="427"/>
      <c r="J20" s="429"/>
      <c r="K20" s="65">
        <f>AVERAGE('PAAC II Cuatrimestre'!Z44)</f>
        <v>0.8</v>
      </c>
      <c r="L20" s="59">
        <f>AVERAGE('PAAC II Cuatrimestre'!AC44)</f>
        <v>1</v>
      </c>
      <c r="M20" s="59">
        <f>AVERAGE('PAAC II Cuatrimestre'!AF44)</f>
        <v>0</v>
      </c>
      <c r="N20" s="66">
        <f>AVERAGE('PAAC II Cuatrimestre'!AI44)</f>
        <v>0</v>
      </c>
      <c r="O20" s="65">
        <f>AVERAGE('PAAC II Cuatrimestre'!Y44)</f>
        <v>0.2</v>
      </c>
      <c r="P20" s="59">
        <f>AVERAGE('PAAC II Cuatrimestre'!AB44)</f>
        <v>0.5</v>
      </c>
      <c r="Q20" s="59" t="e">
        <f>AVERAGE('PAAC II Cuatrimestre'!AE44)</f>
        <v>#DIV/0!</v>
      </c>
      <c r="R20" s="66" t="e">
        <f>AVERAGE('PAAC II Cuatrimestre'!AH44)</f>
        <v>#DIV/0!</v>
      </c>
    </row>
    <row r="21" spans="1:18" ht="30" x14ac:dyDescent="0.25">
      <c r="A21" s="431"/>
      <c r="B21" s="110" t="s">
        <v>214</v>
      </c>
      <c r="C21" s="433"/>
      <c r="D21" s="427"/>
      <c r="E21" s="427"/>
      <c r="F21" s="429"/>
      <c r="G21" s="433"/>
      <c r="H21" s="427"/>
      <c r="I21" s="427"/>
      <c r="J21" s="429"/>
      <c r="K21" s="65">
        <f>AVERAGE('PAAC II Cuatrimestre'!Z45:Z48)</f>
        <v>0.125</v>
      </c>
      <c r="L21" s="59">
        <f>AVERAGE('PAAC II Cuatrimestre'!AC45:AC48)</f>
        <v>0.375</v>
      </c>
      <c r="M21" s="59">
        <f>AVERAGE('PAAC II Cuatrimestre'!AF45:AF48)</f>
        <v>0</v>
      </c>
      <c r="N21" s="66">
        <f>AVERAGE('PAAC II Cuatrimestre'!AI45:AI48)</f>
        <v>0</v>
      </c>
      <c r="O21" s="65">
        <f>AVERAGE('PAAC II Cuatrimestre'!Y45:Y48)</f>
        <v>3.125E-2</v>
      </c>
      <c r="P21" s="59">
        <f>AVERAGE('PAAC II Cuatrimestre'!AB45:AB48)</f>
        <v>0.1875</v>
      </c>
      <c r="Q21" s="59" t="e">
        <f>AVERAGE('PAAC II Cuatrimestre'!AE45:AE48)</f>
        <v>#DIV/0!</v>
      </c>
      <c r="R21" s="66" t="e">
        <f>AVERAGE('PAAC II Cuatrimestre'!AH45:AH48)</f>
        <v>#DIV/0!</v>
      </c>
    </row>
    <row r="22" spans="1:18" ht="30.75" thickBot="1" x14ac:dyDescent="0.3">
      <c r="A22" s="432"/>
      <c r="B22" s="111" t="s">
        <v>221</v>
      </c>
      <c r="C22" s="433"/>
      <c r="D22" s="427"/>
      <c r="E22" s="427"/>
      <c r="F22" s="429"/>
      <c r="G22" s="433"/>
      <c r="H22" s="427"/>
      <c r="I22" s="427"/>
      <c r="J22" s="429"/>
      <c r="K22" s="74">
        <f>AVERAGE('PAAC II Cuatrimestre'!Z49:Z51)</f>
        <v>0.76666666666666661</v>
      </c>
      <c r="L22" s="75">
        <f>AVERAGE('PAAC II Cuatrimestre'!AC49:AC51)</f>
        <v>0.8222222222222223</v>
      </c>
      <c r="M22" s="75">
        <f>AVERAGE('PAAC II Cuatrimestre'!AF49:AF51)</f>
        <v>0</v>
      </c>
      <c r="N22" s="76">
        <f>AVERAGE('PAAC II Cuatrimestre'!AI49:AI51)</f>
        <v>0</v>
      </c>
      <c r="O22" s="74">
        <f>AVERAGE('PAAC II Cuatrimestre'!Y49:Y51)</f>
        <v>0.14166666666666669</v>
      </c>
      <c r="P22" s="75">
        <f>AVERAGE('PAAC II Cuatrimestre'!AB49:AB51)</f>
        <v>0.3666666666666667</v>
      </c>
      <c r="Q22" s="75" t="e">
        <f>AVERAGE('PAAC II Cuatrimestre'!AE49:AE51)</f>
        <v>#DIV/0!</v>
      </c>
      <c r="R22" s="76" t="e">
        <f>AVERAGE('PAAC II Cuatrimestre'!AH49:AH51)</f>
        <v>#DIV/0!</v>
      </c>
    </row>
    <row r="23" spans="1:18" ht="15.75" thickBot="1" x14ac:dyDescent="0.3">
      <c r="A23" s="105" t="s">
        <v>229</v>
      </c>
      <c r="B23" s="106" t="s">
        <v>115</v>
      </c>
      <c r="C23" s="79">
        <f>AVERAGE('PAAC II Cuatrimestre'!Z52:Z60)</f>
        <v>0.52915000000000001</v>
      </c>
      <c r="D23" s="80">
        <f>AVERAGE('PAAC II Cuatrimestre'!AC52:AC60)</f>
        <v>0.77777777777777779</v>
      </c>
      <c r="E23" s="80">
        <f>AVERAGE('PAAC II Cuatrimestre'!AF52:AF60)</f>
        <v>0</v>
      </c>
      <c r="F23" s="81">
        <f>AVERAGE('PAAC II Cuatrimestre'!AI52:AI60)</f>
        <v>0</v>
      </c>
      <c r="G23" s="79">
        <f>AVERAGE('PAAC II Cuatrimestre'!Y52:Y60)</f>
        <v>0.1322875</v>
      </c>
      <c r="H23" s="80">
        <f>AVERAGE('PAAC II Cuatrimestre'!AB52:AB60)</f>
        <v>0.3888888888888889</v>
      </c>
      <c r="I23" s="80" t="e">
        <f>AVERAGE('PAAC II Cuatrimestre'!AE52:AE60)</f>
        <v>#DIV/0!</v>
      </c>
      <c r="J23" s="81" t="e">
        <f>AVERAGE('PAAC II Cuatrimestre'!AH52:AH60)</f>
        <v>#DIV/0!</v>
      </c>
      <c r="K23" s="79">
        <f>C23</f>
        <v>0.52915000000000001</v>
      </c>
      <c r="L23" s="80">
        <f t="shared" ref="L23:R23" si="2">D23</f>
        <v>0.77777777777777779</v>
      </c>
      <c r="M23" s="80">
        <f t="shared" si="2"/>
        <v>0</v>
      </c>
      <c r="N23" s="81">
        <f t="shared" si="2"/>
        <v>0</v>
      </c>
      <c r="O23" s="79">
        <f t="shared" si="2"/>
        <v>0.1322875</v>
      </c>
      <c r="P23" s="80">
        <f t="shared" si="2"/>
        <v>0.3888888888888889</v>
      </c>
      <c r="Q23" s="80" t="e">
        <f t="shared" si="2"/>
        <v>#DIV/0!</v>
      </c>
      <c r="R23" s="81" t="e">
        <f t="shared" si="2"/>
        <v>#DIV/0!</v>
      </c>
    </row>
  </sheetData>
  <mergeCells count="42">
    <mergeCell ref="G18:G22"/>
    <mergeCell ref="H18:H22"/>
    <mergeCell ref="I18:I22"/>
    <mergeCell ref="J18:J22"/>
    <mergeCell ref="A18:A22"/>
    <mergeCell ref="C18:C22"/>
    <mergeCell ref="D18:D22"/>
    <mergeCell ref="E18:E22"/>
    <mergeCell ref="F18:F22"/>
    <mergeCell ref="I10:I12"/>
    <mergeCell ref="J10:J12"/>
    <mergeCell ref="A13:A17"/>
    <mergeCell ref="C13:C17"/>
    <mergeCell ref="D13:D17"/>
    <mergeCell ref="E13:E17"/>
    <mergeCell ref="F13:F17"/>
    <mergeCell ref="G13:G17"/>
    <mergeCell ref="H13:H17"/>
    <mergeCell ref="I13:I17"/>
    <mergeCell ref="J13:J17"/>
    <mergeCell ref="H4:H8"/>
    <mergeCell ref="I4:I8"/>
    <mergeCell ref="J4:J8"/>
    <mergeCell ref="A10:A12"/>
    <mergeCell ref="C10:C12"/>
    <mergeCell ref="D10:D12"/>
    <mergeCell ref="E10:E12"/>
    <mergeCell ref="F10:F12"/>
    <mergeCell ref="G10:G12"/>
    <mergeCell ref="H10:H12"/>
    <mergeCell ref="A4:A8"/>
    <mergeCell ref="C4:C8"/>
    <mergeCell ref="D4:D8"/>
    <mergeCell ref="E4:E8"/>
    <mergeCell ref="F4:F8"/>
    <mergeCell ref="G4:G8"/>
    <mergeCell ref="C1:J1"/>
    <mergeCell ref="K1:R1"/>
    <mergeCell ref="C2:F2"/>
    <mergeCell ref="G2:J2"/>
    <mergeCell ref="K2:N2"/>
    <mergeCell ref="O2:R2"/>
  </mergeCells>
  <conditionalFormatting sqref="C4:J4 C9:J10 C13:J13 C18:J18 C23:J23">
    <cfRule type="cellIs" dxfId="11" priority="7" operator="greaterThan">
      <formula>1</formula>
    </cfRule>
    <cfRule type="cellIs" dxfId="10" priority="8" operator="between">
      <formula>0%</formula>
      <formula>24%</formula>
    </cfRule>
    <cfRule type="cellIs" dxfId="9" priority="9" operator="between">
      <formula>25%</formula>
      <formula>49%</formula>
    </cfRule>
    <cfRule type="cellIs" dxfId="8" priority="10" operator="between">
      <formula>50%</formula>
      <formula>74%</formula>
    </cfRule>
    <cfRule type="cellIs" dxfId="7" priority="11" operator="between">
      <formula>75%</formula>
      <formula>90%</formula>
    </cfRule>
    <cfRule type="cellIs" dxfId="6" priority="12" operator="between">
      <formula>91%</formula>
      <formula>100%</formula>
    </cfRule>
  </conditionalFormatting>
  <conditionalFormatting sqref="K4:R23">
    <cfRule type="cellIs" dxfId="5" priority="1" operator="greaterThan">
      <formula>1</formula>
    </cfRule>
    <cfRule type="cellIs" dxfId="4" priority="2" operator="between">
      <formula>0%</formula>
      <formula>24%</formula>
    </cfRule>
    <cfRule type="cellIs" dxfId="3" priority="3" operator="between">
      <formula>25%</formula>
      <formula>49%</formula>
    </cfRule>
    <cfRule type="cellIs" dxfId="2" priority="4" operator="between">
      <formula>50%</formula>
      <formula>74%</formula>
    </cfRule>
    <cfRule type="cellIs" dxfId="1" priority="5" operator="between">
      <formula>75%</formula>
      <formula>90%</formula>
    </cfRule>
    <cfRule type="cellIs" dxfId="0" priority="6" operator="between">
      <formula>91%</formula>
      <formula>100%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085968fa-4228-4067-94a8-42a614f2b75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6" ma:contentTypeDescription="Crear nuevo documento." ma:contentTypeScope="" ma:versionID="0254a41fb8014621e664cf03d946eaf3">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c282cb1aaedf0c82944892390cdc0468"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element ref="ns4:MediaLengthInSeconds" minOccurs="0"/>
                <xsd:element ref="ns4:_activity" minOccurs="0"/>
                <xsd:element ref="ns4:MediaServiceObjectDetectorVersion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53C34DF-B610-4EAA-9B8F-C65F32A28B7F}">
  <ds:schemaRefs>
    <ds:schemaRef ds:uri="http://schemas.microsoft.com/office/2006/documentManagement/types"/>
    <ds:schemaRef ds:uri="http://purl.org/dc/terms/"/>
    <ds:schemaRef ds:uri="http://schemas.microsoft.com/office/2006/metadata/properties"/>
    <ds:schemaRef ds:uri="http://www.w3.org/XML/1998/namespace"/>
    <ds:schemaRef ds:uri="http://purl.org/dc/elements/1.1/"/>
    <ds:schemaRef ds:uri="http://schemas.openxmlformats.org/package/2006/metadata/core-properties"/>
    <ds:schemaRef ds:uri="http://purl.org/dc/dcmitype/"/>
    <ds:schemaRef ds:uri="21eaf122-5b0b-4d12-bc54-321805e328fd"/>
    <ds:schemaRef ds:uri="http://schemas.microsoft.com/office/infopath/2007/PartnerControls"/>
    <ds:schemaRef ds:uri="085968fa-4228-4067-94a8-42a614f2b750"/>
  </ds:schemaRefs>
</ds:datastoreItem>
</file>

<file path=customXml/itemProps2.xml><?xml version="1.0" encoding="utf-8"?>
<ds:datastoreItem xmlns:ds="http://schemas.openxmlformats.org/officeDocument/2006/customXml" ds:itemID="{12CF9429-0BE6-4F47-99F6-3D7732C3E35C}">
  <ds:schemaRefs>
    <ds:schemaRef ds:uri="http://schemas.microsoft.com/sharepoint/v3/contenttype/forms"/>
  </ds:schemaRefs>
</ds:datastoreItem>
</file>

<file path=customXml/itemProps3.xml><?xml version="1.0" encoding="utf-8"?>
<ds:datastoreItem xmlns:ds="http://schemas.openxmlformats.org/officeDocument/2006/customXml" ds:itemID="{D1C429B2-D3D1-45FE-8EA0-0F1EA89B0A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general</vt:lpstr>
      <vt:lpstr>Gantt Y gráficas</vt:lpstr>
      <vt:lpstr>Informe 2t</vt:lpstr>
      <vt:lpstr>Informe 3t</vt:lpstr>
      <vt:lpstr>PAAC II Cuatrimestre</vt:lpstr>
      <vt:lpstr>Seguimiento riesgos corrupción</vt:lpstr>
      <vt:lpstr>Semaforo</vt:lpstr>
      <vt:lpstr>Informe</vt:lpstr>
      <vt:lpstr>Informe 1t</vt:lpstr>
      <vt:lpstr>Resumen</vt:lpstr>
      <vt:lpstr>'Gantt Y gráficas'!Área_de_impresión</vt:lpstr>
      <vt:lpstr>general!Área_de_impresión</vt:lpstr>
      <vt:lpstr>'PAAC II Cuatrimestre'!Área_de_impresión</vt:lpstr>
      <vt:lpstr>Resumen!Área_de_impresión</vt:lpstr>
      <vt:lpstr>compo</vt:lpstr>
      <vt:lpstr>Dependecias</vt:lpstr>
      <vt:lpstr>'PAAC II Cuatrimestre'!Títulos_a_imprimir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Johana De la Parra Rivero</dc:creator>
  <cp:keywords/>
  <dc:description/>
  <cp:lastModifiedBy>Jaime Silva</cp:lastModifiedBy>
  <cp:revision/>
  <cp:lastPrinted>2024-04-16T00:13:04Z</cp:lastPrinted>
  <dcterms:created xsi:type="dcterms:W3CDTF">2023-11-30T19:34:25Z</dcterms:created>
  <dcterms:modified xsi:type="dcterms:W3CDTF">2024-10-02T17:07:54Z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