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Ex1.xml" ContentType="application/vnd.ms-office.chartex+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vias-my.sharepoint.com/personal/jperezg_invias_gov_co/Documents/Escritorio/Ex coordinación/Informe de ley 2024/"/>
    </mc:Choice>
  </mc:AlternateContent>
  <xr:revisionPtr revIDLastSave="0" documentId="8_{300A2CE7-EBA5-4786-91AC-286D1B7D2BC8}" xr6:coauthVersionLast="47" xr6:coauthVersionMax="47" xr10:uidLastSave="{00000000-0000-0000-0000-000000000000}"/>
  <bookViews>
    <workbookView xWindow="-120" yWindow="-120" windowWidth="29040" windowHeight="15720" firstSheet="1" activeTab="1" xr2:uid="{75D47819-4A3F-4820-B3EB-7FC30D41A663}"/>
  </bookViews>
  <sheets>
    <sheet name="general" sheetId="3" state="hidden" r:id="rId1"/>
    <sheet name="Detalle" sheetId="1" r:id="rId2"/>
    <sheet name="Informe" sheetId="5" state="hidden" r:id="rId3"/>
    <sheet name="Informe 1t" sheetId="7" state="hidden" r:id="rId4"/>
    <sheet name="Gantt Y gráficas" sheetId="4" r:id="rId5"/>
    <sheet name="Resumen" sheetId="2" state="hidden" r:id="rId6"/>
  </sheets>
  <definedNames>
    <definedName name="_xlnm._FilterDatabase" localSheetId="1" hidden="1">Detalle!$A$3:$BE$60</definedName>
    <definedName name="_xlnm._FilterDatabase" localSheetId="2" hidden="1">Informe!$B$3:$B$23</definedName>
    <definedName name="_xlchart.v2.0" hidden="1">'Gantt Y gráficas'!$B$73:$B$78</definedName>
    <definedName name="_xlchart.v2.1" hidden="1">'Gantt Y gráficas'!$C$73:$C$78</definedName>
    <definedName name="_xlnm.Print_Area" localSheetId="1">Detalle!$A$1:$X$92</definedName>
    <definedName name="_xlnm.Print_Area" localSheetId="4">'Gantt Y gráficas'!$A$1:$H$154</definedName>
    <definedName name="_xlnm.Print_Area" localSheetId="0">general!$A$1:$M$36</definedName>
    <definedName name="_xlnm.Print_Area" localSheetId="5">Resumen!$A$1:$B$30</definedName>
    <definedName name="Dependecias">Detalle!$F$3:$O$3</definedName>
    <definedName name="_xlnm.Print_Titles" localSheetId="1">Detalle!$1:$2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6" i="1" l="1"/>
  <c r="J23" i="7" l="1"/>
  <c r="R23" i="7" s="1"/>
  <c r="I23" i="7"/>
  <c r="Q23" i="7" s="1"/>
  <c r="H23" i="7"/>
  <c r="P23" i="7" s="1"/>
  <c r="G23" i="7"/>
  <c r="O23" i="7" s="1"/>
  <c r="R22" i="7"/>
  <c r="Q22" i="7"/>
  <c r="P22" i="7"/>
  <c r="O22" i="7"/>
  <c r="R21" i="7"/>
  <c r="Q21" i="7"/>
  <c r="P21" i="7"/>
  <c r="O21" i="7"/>
  <c r="R20" i="7"/>
  <c r="Q20" i="7"/>
  <c r="P20" i="7"/>
  <c r="O20" i="7"/>
  <c r="R19" i="7"/>
  <c r="Q19" i="7"/>
  <c r="P19" i="7"/>
  <c r="O19" i="7"/>
  <c r="R18" i="7"/>
  <c r="Q18" i="7"/>
  <c r="P18" i="7"/>
  <c r="O18" i="7"/>
  <c r="J18" i="7"/>
  <c r="I18" i="7"/>
  <c r="H18" i="7"/>
  <c r="G18" i="7"/>
  <c r="D38" i="4" s="1"/>
  <c r="F26" i="4" s="1"/>
  <c r="R17" i="7"/>
  <c r="Q17" i="7"/>
  <c r="P17" i="7"/>
  <c r="O17" i="7"/>
  <c r="R16" i="7"/>
  <c r="Q16" i="7"/>
  <c r="P16" i="7"/>
  <c r="O16" i="7"/>
  <c r="R15" i="7"/>
  <c r="Q15" i="7"/>
  <c r="P15" i="7"/>
  <c r="O15" i="7"/>
  <c r="R14" i="7"/>
  <c r="Q14" i="7"/>
  <c r="P14" i="7"/>
  <c r="O14" i="7"/>
  <c r="K14" i="7"/>
  <c r="R13" i="7"/>
  <c r="Q13" i="7"/>
  <c r="P13" i="7"/>
  <c r="O13" i="7"/>
  <c r="J13" i="7"/>
  <c r="I13" i="7"/>
  <c r="H13" i="7"/>
  <c r="G13" i="7"/>
  <c r="D37" i="4" s="1"/>
  <c r="F25" i="4" s="1"/>
  <c r="R12" i="7"/>
  <c r="Q12" i="7"/>
  <c r="P12" i="7"/>
  <c r="O12" i="7"/>
  <c r="R11" i="7"/>
  <c r="Q11" i="7"/>
  <c r="P11" i="7"/>
  <c r="O11" i="7"/>
  <c r="R10" i="7"/>
  <c r="Q10" i="7"/>
  <c r="P10" i="7"/>
  <c r="O10" i="7"/>
  <c r="J10" i="7"/>
  <c r="I10" i="7"/>
  <c r="H10" i="7"/>
  <c r="G10" i="7"/>
  <c r="D36" i="4" s="1"/>
  <c r="F24" i="4" s="1"/>
  <c r="J9" i="7"/>
  <c r="R9" i="7" s="1"/>
  <c r="I9" i="7"/>
  <c r="Q9" i="7" s="1"/>
  <c r="H9" i="7"/>
  <c r="P9" i="7" s="1"/>
  <c r="G9" i="7"/>
  <c r="O9" i="7" s="1"/>
  <c r="R8" i="7"/>
  <c r="Q8" i="7"/>
  <c r="P8" i="7"/>
  <c r="O8" i="7"/>
  <c r="R7" i="7"/>
  <c r="Q7" i="7"/>
  <c r="P7" i="7"/>
  <c r="O7" i="7"/>
  <c r="R6" i="7"/>
  <c r="Q6" i="7"/>
  <c r="P6" i="7"/>
  <c r="O6" i="7"/>
  <c r="R5" i="7"/>
  <c r="Q5" i="7"/>
  <c r="P5" i="7"/>
  <c r="O5" i="7"/>
  <c r="R4" i="7"/>
  <c r="Q4" i="7"/>
  <c r="P4" i="7"/>
  <c r="O4" i="7"/>
  <c r="J4" i="7"/>
  <c r="I4" i="7"/>
  <c r="H4" i="7"/>
  <c r="G4" i="7"/>
  <c r="D34" i="4" s="1"/>
  <c r="F22" i="4" s="1"/>
  <c r="D35" i="4" l="1"/>
  <c r="F23" i="4" s="1"/>
  <c r="D39" i="4"/>
  <c r="F27" i="4" s="1"/>
  <c r="R22" i="5"/>
  <c r="R21" i="5"/>
  <c r="R20" i="5"/>
  <c r="R19" i="5"/>
  <c r="R18" i="5"/>
  <c r="R17" i="5"/>
  <c r="R16" i="5"/>
  <c r="R15" i="5"/>
  <c r="R14" i="5"/>
  <c r="R13" i="5"/>
  <c r="R12" i="5"/>
  <c r="R11" i="5"/>
  <c r="R10" i="5"/>
  <c r="R8" i="5"/>
  <c r="R7" i="5"/>
  <c r="R6" i="5"/>
  <c r="R5" i="5"/>
  <c r="R4" i="5"/>
  <c r="Q22" i="5"/>
  <c r="Q21" i="5"/>
  <c r="Q20" i="5"/>
  <c r="Q19" i="5"/>
  <c r="Q18" i="5"/>
  <c r="Q17" i="5"/>
  <c r="Q16" i="5"/>
  <c r="Q15" i="5"/>
  <c r="Q14" i="5"/>
  <c r="Q13" i="5"/>
  <c r="Q12" i="5"/>
  <c r="Q11" i="5"/>
  <c r="Q10" i="5"/>
  <c r="Q8" i="5"/>
  <c r="Q7" i="5"/>
  <c r="Q6" i="5"/>
  <c r="Q5" i="5"/>
  <c r="Q4" i="5"/>
  <c r="P22" i="5"/>
  <c r="P21" i="5"/>
  <c r="P20" i="5"/>
  <c r="P19" i="5"/>
  <c r="P18" i="5"/>
  <c r="P17" i="5"/>
  <c r="P16" i="5"/>
  <c r="P15" i="5"/>
  <c r="P14" i="5"/>
  <c r="P13" i="5"/>
  <c r="P12" i="5"/>
  <c r="P11" i="5"/>
  <c r="P10" i="5"/>
  <c r="P8" i="5"/>
  <c r="P7" i="5"/>
  <c r="P6" i="5"/>
  <c r="P5" i="5"/>
  <c r="P4" i="5"/>
  <c r="O22" i="5"/>
  <c r="O21" i="5"/>
  <c r="O20" i="5"/>
  <c r="O19" i="5"/>
  <c r="O18" i="5"/>
  <c r="O17" i="5"/>
  <c r="O16" i="5"/>
  <c r="O15" i="5"/>
  <c r="O14" i="5"/>
  <c r="O13" i="5"/>
  <c r="O12" i="5"/>
  <c r="O11" i="5"/>
  <c r="O10" i="5"/>
  <c r="K14" i="5"/>
  <c r="C102" i="4" s="1"/>
  <c r="B138" i="4"/>
  <c r="C138" i="4"/>
  <c r="B139" i="4"/>
  <c r="B140" i="4"/>
  <c r="B141" i="4"/>
  <c r="B142" i="4"/>
  <c r="B143" i="4"/>
  <c r="B144" i="4"/>
  <c r="B145" i="4"/>
  <c r="B137" i="4"/>
  <c r="C73" i="4"/>
  <c r="B74" i="4"/>
  <c r="B73" i="4"/>
  <c r="G34" i="4"/>
  <c r="H34" i="4"/>
  <c r="J34" i="4"/>
  <c r="E34" i="4"/>
  <c r="F28" i="4" l="1"/>
  <c r="R24" i="5"/>
  <c r="Q24" i="5"/>
  <c r="O8" i="5"/>
  <c r="O7" i="5"/>
  <c r="O6" i="5"/>
  <c r="O5" i="5"/>
  <c r="O4" i="5"/>
  <c r="J23" i="5"/>
  <c r="J18" i="5"/>
  <c r="J38" i="4" s="1"/>
  <c r="J13" i="5"/>
  <c r="J37" i="4" s="1"/>
  <c r="J10" i="5"/>
  <c r="J36" i="4" s="1"/>
  <c r="J9" i="5"/>
  <c r="J35" i="4" s="1"/>
  <c r="J4" i="5"/>
  <c r="I23" i="5"/>
  <c r="I18" i="5"/>
  <c r="I38" i="4" s="1"/>
  <c r="I13" i="5"/>
  <c r="I37" i="4" s="1"/>
  <c r="I10" i="5"/>
  <c r="I36" i="4" s="1"/>
  <c r="I9" i="5"/>
  <c r="I35" i="4" s="1"/>
  <c r="I4" i="5"/>
  <c r="H23" i="5"/>
  <c r="H18" i="5"/>
  <c r="H38" i="4" s="1"/>
  <c r="H13" i="5"/>
  <c r="H37" i="4" s="1"/>
  <c r="H10" i="5"/>
  <c r="H36" i="4" s="1"/>
  <c r="H9" i="5"/>
  <c r="H35" i="4" s="1"/>
  <c r="H4" i="5"/>
  <c r="G23" i="5"/>
  <c r="G18" i="5"/>
  <c r="G38" i="4" s="1"/>
  <c r="G13" i="5"/>
  <c r="G37" i="4" s="1"/>
  <c r="G10" i="5"/>
  <c r="G36" i="4" s="1"/>
  <c r="G9" i="5"/>
  <c r="G35" i="4" s="1"/>
  <c r="G4" i="5"/>
  <c r="AL5" i="1"/>
  <c r="AO5" i="1" s="1"/>
  <c r="AL6" i="1"/>
  <c r="AO6" i="1" s="1"/>
  <c r="AL7" i="1"/>
  <c r="AL8" i="1"/>
  <c r="AL9" i="1"/>
  <c r="AO9" i="1" s="1"/>
  <c r="AL10" i="1"/>
  <c r="AO10" i="1" s="1"/>
  <c r="AL11" i="1"/>
  <c r="AQ11" i="1" s="1"/>
  <c r="AV11" i="1" s="1"/>
  <c r="AL12" i="1"/>
  <c r="AL13" i="1"/>
  <c r="AQ13" i="1" s="1"/>
  <c r="AL14" i="1"/>
  <c r="AO14" i="1" s="1"/>
  <c r="AL15" i="1"/>
  <c r="AL16" i="1"/>
  <c r="AO16" i="1" s="1"/>
  <c r="AL17" i="1"/>
  <c r="AO17" i="1" s="1"/>
  <c r="AL18" i="1"/>
  <c r="AO18" i="1" s="1"/>
  <c r="AL19" i="1"/>
  <c r="AL20" i="1"/>
  <c r="AO20" i="1" s="1"/>
  <c r="AL21" i="1"/>
  <c r="AO21" i="1" s="1"/>
  <c r="AL22" i="1"/>
  <c r="AO22" i="1" s="1"/>
  <c r="AL23" i="1"/>
  <c r="AL24" i="1"/>
  <c r="AR25" i="1"/>
  <c r="AL25" i="1"/>
  <c r="AL26" i="1"/>
  <c r="AO26" i="1" s="1"/>
  <c r="AL27" i="1"/>
  <c r="AL28" i="1"/>
  <c r="AO28" i="1" s="1"/>
  <c r="AL29" i="1"/>
  <c r="AQ29" i="1" s="1"/>
  <c r="AL30" i="1"/>
  <c r="AL31" i="1"/>
  <c r="AO31" i="1" s="1"/>
  <c r="AL32" i="1"/>
  <c r="AO32" i="1" s="1"/>
  <c r="AL33" i="1"/>
  <c r="AO33" i="1" s="1"/>
  <c r="AL34" i="1"/>
  <c r="AQ34" i="1" s="1"/>
  <c r="AV34" i="1" s="1"/>
  <c r="AL35" i="1"/>
  <c r="AO35" i="1" s="1"/>
  <c r="AL36" i="1"/>
  <c r="AO36" i="1" s="1"/>
  <c r="AL37" i="1"/>
  <c r="AO37" i="1" s="1"/>
  <c r="AL38" i="1"/>
  <c r="AQ38" i="1" s="1"/>
  <c r="AV38" i="1" s="1"/>
  <c r="AL39" i="1"/>
  <c r="AO39" i="1" s="1"/>
  <c r="AL40" i="1"/>
  <c r="AO40" i="1" s="1"/>
  <c r="AL41" i="1"/>
  <c r="AO41" i="1" s="1"/>
  <c r="AL42" i="1"/>
  <c r="AQ42" i="1" s="1"/>
  <c r="AL43" i="1"/>
  <c r="AO43" i="1" s="1"/>
  <c r="AL44" i="1"/>
  <c r="AO44" i="1" s="1"/>
  <c r="AL45" i="1"/>
  <c r="AO45" i="1" s="1"/>
  <c r="AL46" i="1"/>
  <c r="AO46" i="1" s="1"/>
  <c r="AL47" i="1"/>
  <c r="AO47" i="1" s="1"/>
  <c r="AL48" i="1"/>
  <c r="AO48" i="1" s="1"/>
  <c r="AL49" i="1"/>
  <c r="AO49" i="1" s="1"/>
  <c r="AL50" i="1"/>
  <c r="AO50" i="1" s="1"/>
  <c r="AL51" i="1"/>
  <c r="AO51" i="1" s="1"/>
  <c r="AL52" i="1"/>
  <c r="AO52" i="1" s="1"/>
  <c r="AL53" i="1"/>
  <c r="AO53" i="1" s="1"/>
  <c r="AL54" i="1"/>
  <c r="AO54" i="1" s="1"/>
  <c r="AL55" i="1"/>
  <c r="AO55" i="1" s="1"/>
  <c r="AL56" i="1"/>
  <c r="AO56" i="1" s="1"/>
  <c r="AL57" i="1"/>
  <c r="AO57" i="1" s="1"/>
  <c r="AL58" i="1"/>
  <c r="AO58" i="1" s="1"/>
  <c r="AL59" i="1"/>
  <c r="AO59" i="1" s="1"/>
  <c r="AL60" i="1"/>
  <c r="AO60" i="1" s="1"/>
  <c r="AL4" i="1"/>
  <c r="AQ4" i="1" s="1"/>
  <c r="AQ20" i="1" l="1"/>
  <c r="AQ17" i="1"/>
  <c r="AV17" i="1" s="1"/>
  <c r="H39" i="4"/>
  <c r="P23" i="5"/>
  <c r="G39" i="4"/>
  <c r="O23" i="5"/>
  <c r="G24" i="5"/>
  <c r="I39" i="4"/>
  <c r="Q23" i="5"/>
  <c r="I24" i="5"/>
  <c r="AQ58" i="1"/>
  <c r="AV58" i="1" s="1"/>
  <c r="H24" i="5"/>
  <c r="J39" i="4"/>
  <c r="J24" i="5"/>
  <c r="R23" i="5"/>
  <c r="P9" i="5"/>
  <c r="P24" i="5" s="1"/>
  <c r="O9" i="5"/>
  <c r="O24" i="5" s="1"/>
  <c r="AQ53" i="1"/>
  <c r="AV53" i="1" s="1"/>
  <c r="BA53" i="1" s="1"/>
  <c r="AQ50" i="1"/>
  <c r="AV50" i="1" s="1"/>
  <c r="AQ39" i="1"/>
  <c r="AV39" i="1" s="1"/>
  <c r="AQ36" i="1"/>
  <c r="AV36" i="1" s="1"/>
  <c r="BA36" i="1" s="1"/>
  <c r="AO13" i="1"/>
  <c r="AQ37" i="1"/>
  <c r="AV37" i="1" s="1"/>
  <c r="AQ31" i="1"/>
  <c r="AV31" i="1" s="1"/>
  <c r="AQ28" i="1"/>
  <c r="AV28" i="1" s="1"/>
  <c r="AO34" i="1"/>
  <c r="Q9" i="5"/>
  <c r="R9" i="5"/>
  <c r="AQ46" i="1"/>
  <c r="AV46" i="1" s="1"/>
  <c r="AO29" i="1"/>
  <c r="AQ57" i="1"/>
  <c r="AV57" i="1" s="1"/>
  <c r="BA57" i="1" s="1"/>
  <c r="AQ54" i="1"/>
  <c r="AV54" i="1" s="1"/>
  <c r="AQ41" i="1"/>
  <c r="AV41" i="1" s="1"/>
  <c r="BA41" i="1" s="1"/>
  <c r="AQ32" i="1"/>
  <c r="AV32" i="1" s="1"/>
  <c r="BA32" i="1" s="1"/>
  <c r="AQ21" i="1"/>
  <c r="AV21" i="1" s="1"/>
  <c r="AQ16" i="1"/>
  <c r="AV16" i="1" s="1"/>
  <c r="AO42" i="1"/>
  <c r="AQ45" i="1"/>
  <c r="AV45" i="1" s="1"/>
  <c r="BA45" i="1" s="1"/>
  <c r="AQ23" i="1"/>
  <c r="AV23" i="1" s="1"/>
  <c r="AO23" i="1"/>
  <c r="AQ19" i="1"/>
  <c r="AO19" i="1"/>
  <c r="AV13" i="1"/>
  <c r="BA38" i="1"/>
  <c r="AQ49" i="1"/>
  <c r="AQ30" i="1"/>
  <c r="AO30" i="1"/>
  <c r="AV29" i="1"/>
  <c r="AQ25" i="1"/>
  <c r="AT25" i="1" s="1"/>
  <c r="AO25" i="1"/>
  <c r="AO24" i="1"/>
  <c r="AQ24" i="1"/>
  <c r="AO4" i="1"/>
  <c r="AO12" i="1"/>
  <c r="AQ12" i="1"/>
  <c r="AQ27" i="1"/>
  <c r="AV27" i="1" s="1"/>
  <c r="AO27" i="1"/>
  <c r="AQ15" i="1"/>
  <c r="AO15" i="1"/>
  <c r="AQ8" i="1"/>
  <c r="AV8" i="1" s="1"/>
  <c r="AO8" i="1"/>
  <c r="AO7" i="1"/>
  <c r="AQ7" i="1"/>
  <c r="AO38" i="1"/>
  <c r="AO11" i="1"/>
  <c r="BA34" i="1"/>
  <c r="AQ18" i="1"/>
  <c r="AQ59" i="1"/>
  <c r="AQ55" i="1"/>
  <c r="AQ47" i="1"/>
  <c r="AQ43" i="1"/>
  <c r="AV42" i="1"/>
  <c r="AQ22" i="1"/>
  <c r="BA11" i="1"/>
  <c r="AQ51" i="1"/>
  <c r="AQ60" i="1"/>
  <c r="AQ56" i="1"/>
  <c r="AQ52" i="1"/>
  <c r="AQ48" i="1"/>
  <c r="AQ44" i="1"/>
  <c r="AQ40" i="1"/>
  <c r="AQ35" i="1"/>
  <c r="AQ26" i="1"/>
  <c r="AV20" i="1"/>
  <c r="AQ10" i="1"/>
  <c r="AQ6" i="1"/>
  <c r="AQ33" i="1"/>
  <c r="AQ14" i="1"/>
  <c r="AQ9" i="1"/>
  <c r="AQ5" i="1"/>
  <c r="AV4" i="1"/>
  <c r="AV25" i="1" l="1"/>
  <c r="BA25" i="1" s="1"/>
  <c r="BA13" i="1"/>
  <c r="AV24" i="1"/>
  <c r="AV15" i="1"/>
  <c r="BA29" i="1"/>
  <c r="BA37" i="1"/>
  <c r="AV19" i="1"/>
  <c r="AV12" i="1"/>
  <c r="BA12" i="1" s="1"/>
  <c r="AV7" i="1"/>
  <c r="AV30" i="1"/>
  <c r="AV49" i="1"/>
  <c r="AV52" i="1"/>
  <c r="AV59" i="1"/>
  <c r="BA17" i="1"/>
  <c r="BA20" i="1"/>
  <c r="BA28" i="1"/>
  <c r="AV40" i="1"/>
  <c r="AV56" i="1"/>
  <c r="BA50" i="1"/>
  <c r="BA42" i="1"/>
  <c r="BA54" i="1"/>
  <c r="AV18" i="1"/>
  <c r="BA27" i="1"/>
  <c r="AV47" i="1"/>
  <c r="BA21" i="1"/>
  <c r="AV14" i="1"/>
  <c r="AV10" i="1"/>
  <c r="BA31" i="1"/>
  <c r="AV44" i="1"/>
  <c r="AV60" i="1"/>
  <c r="AV51" i="1"/>
  <c r="AV22" i="1"/>
  <c r="AV43" i="1"/>
  <c r="AV55" i="1"/>
  <c r="AV9" i="1"/>
  <c r="BA23" i="1"/>
  <c r="AV6" i="1"/>
  <c r="BA8" i="1"/>
  <c r="BA39" i="1"/>
  <c r="AV33" i="1"/>
  <c r="AV5" i="1"/>
  <c r="AV26" i="1"/>
  <c r="AV35" i="1"/>
  <c r="AV48" i="1"/>
  <c r="BA46" i="1"/>
  <c r="BA16" i="1"/>
  <c r="BA58" i="1"/>
  <c r="BA4" i="1"/>
  <c r="BA15" i="1" l="1"/>
  <c r="BA49" i="1"/>
  <c r="BA7" i="1"/>
  <c r="BA19" i="1"/>
  <c r="BA30" i="1"/>
  <c r="BA24" i="1"/>
  <c r="BA59" i="1"/>
  <c r="BA35" i="1"/>
  <c r="BA6" i="1"/>
  <c r="BA44" i="1"/>
  <c r="BA10" i="1"/>
  <c r="BA40" i="1"/>
  <c r="BA55" i="1"/>
  <c r="BA5" i="1"/>
  <c r="BA9" i="1"/>
  <c r="BA43" i="1"/>
  <c r="BA51" i="1"/>
  <c r="BA47" i="1"/>
  <c r="BA48" i="1"/>
  <c r="BA26" i="1"/>
  <c r="BA33" i="1"/>
  <c r="BA22" i="1"/>
  <c r="BA60" i="1"/>
  <c r="BA14" i="1"/>
  <c r="BA18" i="1"/>
  <c r="BA56" i="1"/>
  <c r="BA52" i="1"/>
  <c r="B39" i="4" l="1"/>
  <c r="B38" i="4"/>
  <c r="B37" i="4"/>
  <c r="B36" i="4"/>
  <c r="B35" i="4"/>
  <c r="B34" i="4"/>
  <c r="E27" i="4"/>
  <c r="E26" i="4"/>
  <c r="E25" i="4"/>
  <c r="E24" i="4"/>
  <c r="E23" i="4"/>
  <c r="E22" i="4"/>
  <c r="S25" i="1" l="1"/>
  <c r="AD25" i="1" s="1"/>
  <c r="AW25" i="1" s="1"/>
  <c r="AY25" i="1" s="1"/>
  <c r="T12" i="1"/>
  <c r="U12" i="1" s="1"/>
  <c r="AG12" i="1" s="1"/>
  <c r="BB12" i="1" s="1"/>
  <c r="BD12" i="1" s="1"/>
  <c r="R12" i="1"/>
  <c r="S12" i="1" s="1"/>
  <c r="AD12" i="1" s="1"/>
  <c r="AW12" i="1" s="1"/>
  <c r="AY12" i="1" s="1"/>
  <c r="W12" i="1"/>
  <c r="AJ12" i="1" s="1"/>
  <c r="Q12" i="1"/>
  <c r="AR12" i="1" s="1"/>
  <c r="AT12" i="1" s="1"/>
  <c r="T28" i="1"/>
  <c r="R28" i="1"/>
  <c r="U25" i="1"/>
  <c r="AG25" i="1" s="1"/>
  <c r="BB25" i="1" s="1"/>
  <c r="BD25" i="1" s="1"/>
  <c r="W16" i="1" l="1"/>
  <c r="AJ16" i="1" s="1"/>
  <c r="U16" i="1"/>
  <c r="AG16" i="1" s="1"/>
  <c r="BB16" i="1" s="1"/>
  <c r="BD16" i="1" s="1"/>
  <c r="S16" i="1"/>
  <c r="AD16" i="1" s="1"/>
  <c r="AW16" i="1" s="1"/>
  <c r="AY16" i="1" s="1"/>
  <c r="Q16" i="1"/>
  <c r="Z16" i="1" s="1"/>
  <c r="AR16" i="1" s="1"/>
  <c r="AT16" i="1" s="1"/>
  <c r="W47" i="1" l="1"/>
  <c r="AJ47" i="1" s="1"/>
  <c r="U47" i="1"/>
  <c r="AG47" i="1" s="1"/>
  <c r="BB47" i="1" s="1"/>
  <c r="BD47" i="1" s="1"/>
  <c r="S47" i="1"/>
  <c r="AD47" i="1" s="1"/>
  <c r="AW47" i="1" s="1"/>
  <c r="AY47" i="1" s="1"/>
  <c r="Q47" i="1"/>
  <c r="Z47" i="1" s="1"/>
  <c r="AR47" i="1" s="1"/>
  <c r="AT47" i="1" s="1"/>
  <c r="W46" i="1"/>
  <c r="AJ46" i="1" s="1"/>
  <c r="U46" i="1"/>
  <c r="AG46" i="1" s="1"/>
  <c r="BB46" i="1" s="1"/>
  <c r="BD46" i="1" s="1"/>
  <c r="S46" i="1"/>
  <c r="AD46" i="1" s="1"/>
  <c r="AW46" i="1" s="1"/>
  <c r="AY46" i="1" s="1"/>
  <c r="Q46" i="1"/>
  <c r="AR46" i="1" s="1"/>
  <c r="AT46" i="1" s="1"/>
  <c r="U37" i="1"/>
  <c r="AG37" i="1" s="1"/>
  <c r="BB37" i="1" s="1"/>
  <c r="BD37" i="1" s="1"/>
  <c r="W60" i="1" l="1"/>
  <c r="AJ60" i="1" s="1"/>
  <c r="U60" i="1"/>
  <c r="AG60" i="1" s="1"/>
  <c r="BB60" i="1" s="1"/>
  <c r="BD60" i="1" s="1"/>
  <c r="S60" i="1"/>
  <c r="AD60" i="1" s="1"/>
  <c r="AW60" i="1" s="1"/>
  <c r="AY60" i="1" s="1"/>
  <c r="Q60" i="1"/>
  <c r="Z60" i="1" s="1"/>
  <c r="W59" i="1"/>
  <c r="AJ59" i="1" s="1"/>
  <c r="U59" i="1"/>
  <c r="AG59" i="1" s="1"/>
  <c r="BB59" i="1" s="1"/>
  <c r="BD59" i="1" s="1"/>
  <c r="S59" i="1"/>
  <c r="AD59" i="1" s="1"/>
  <c r="AW59" i="1" s="1"/>
  <c r="AY59" i="1" s="1"/>
  <c r="Q59" i="1"/>
  <c r="Z59" i="1" s="1"/>
  <c r="W58" i="1"/>
  <c r="AJ58" i="1" s="1"/>
  <c r="U58" i="1"/>
  <c r="AG58" i="1" s="1"/>
  <c r="BB58" i="1" s="1"/>
  <c r="BD58" i="1" s="1"/>
  <c r="S58" i="1"/>
  <c r="AD58" i="1" s="1"/>
  <c r="AW58" i="1" s="1"/>
  <c r="AY58" i="1" s="1"/>
  <c r="Q58" i="1"/>
  <c r="Z58" i="1" s="1"/>
  <c r="W57" i="1"/>
  <c r="AJ57" i="1" s="1"/>
  <c r="U57" i="1"/>
  <c r="AG57" i="1" s="1"/>
  <c r="BB57" i="1" s="1"/>
  <c r="BD57" i="1" s="1"/>
  <c r="S57" i="1"/>
  <c r="AD57" i="1" s="1"/>
  <c r="AW57" i="1" s="1"/>
  <c r="AY57" i="1" s="1"/>
  <c r="Q57" i="1"/>
  <c r="Z57" i="1" s="1"/>
  <c r="W56" i="1"/>
  <c r="AJ56" i="1" s="1"/>
  <c r="U56" i="1"/>
  <c r="AG56" i="1" s="1"/>
  <c r="BB56" i="1" s="1"/>
  <c r="BD56" i="1" s="1"/>
  <c r="S56" i="1"/>
  <c r="AD56" i="1" s="1"/>
  <c r="AW56" i="1" s="1"/>
  <c r="AY56" i="1" s="1"/>
  <c r="Q56" i="1"/>
  <c r="Z56" i="1" s="1"/>
  <c r="AR59" i="1" l="1"/>
  <c r="AT59" i="1" s="1"/>
  <c r="C144" i="4"/>
  <c r="AR60" i="1"/>
  <c r="AT60" i="1" s="1"/>
  <c r="C145" i="4"/>
  <c r="AR56" i="1"/>
  <c r="AT56" i="1" s="1"/>
  <c r="C141" i="4"/>
  <c r="AR57" i="1"/>
  <c r="AT57" i="1" s="1"/>
  <c r="C142" i="4"/>
  <c r="AR58" i="1"/>
  <c r="AT58" i="1" s="1"/>
  <c r="C143" i="4"/>
  <c r="W11" i="1"/>
  <c r="AJ11" i="1" s="1"/>
  <c r="N8" i="7" s="1"/>
  <c r="U11" i="1"/>
  <c r="AG11" i="1" s="1"/>
  <c r="M8" i="7" s="1"/>
  <c r="S11" i="1"/>
  <c r="AD11" i="1" s="1"/>
  <c r="L8" i="7" s="1"/>
  <c r="Q11" i="1"/>
  <c r="Z11" i="1" s="1"/>
  <c r="K8" i="7" s="1"/>
  <c r="W10" i="1"/>
  <c r="AJ10" i="1" s="1"/>
  <c r="U10" i="1"/>
  <c r="AG10" i="1" s="1"/>
  <c r="BB10" i="1" s="1"/>
  <c r="BD10" i="1" s="1"/>
  <c r="S10" i="1"/>
  <c r="AD10" i="1" s="1"/>
  <c r="AW10" i="1" s="1"/>
  <c r="AY10" i="1" s="1"/>
  <c r="Q10" i="1"/>
  <c r="Z10" i="1" s="1"/>
  <c r="AR10" i="1" s="1"/>
  <c r="AT10" i="1" s="1"/>
  <c r="W6" i="1"/>
  <c r="AJ6" i="1" s="1"/>
  <c r="N5" i="7" s="1"/>
  <c r="U6" i="1"/>
  <c r="AG6" i="1" s="1"/>
  <c r="M5" i="7" s="1"/>
  <c r="S6" i="1"/>
  <c r="AD6" i="1" s="1"/>
  <c r="L5" i="7" s="1"/>
  <c r="Q6" i="1"/>
  <c r="Z6" i="1" s="1"/>
  <c r="K5" i="7" s="1"/>
  <c r="W5" i="1"/>
  <c r="AJ5" i="1" s="1"/>
  <c r="U5" i="1"/>
  <c r="AG5" i="1" s="1"/>
  <c r="BB5" i="1" s="1"/>
  <c r="BD5" i="1" s="1"/>
  <c r="S5" i="1"/>
  <c r="AD5" i="1" s="1"/>
  <c r="AW5" i="1" s="1"/>
  <c r="AY5" i="1" s="1"/>
  <c r="Q5" i="1"/>
  <c r="Z5" i="1" s="1"/>
  <c r="AR5" i="1" s="1"/>
  <c r="AT5" i="1" s="1"/>
  <c r="W25" i="1"/>
  <c r="AJ25" i="1" s="1"/>
  <c r="W51" i="1"/>
  <c r="AJ51" i="1" s="1"/>
  <c r="U51" i="1"/>
  <c r="AG51" i="1" s="1"/>
  <c r="BB51" i="1" s="1"/>
  <c r="BD51" i="1" s="1"/>
  <c r="S51" i="1"/>
  <c r="AD51" i="1" s="1"/>
  <c r="AW51" i="1" s="1"/>
  <c r="AY51" i="1" s="1"/>
  <c r="Q51" i="1"/>
  <c r="Z51" i="1" s="1"/>
  <c r="AR51" i="1" s="1"/>
  <c r="AT51" i="1" s="1"/>
  <c r="W50" i="1"/>
  <c r="AJ50" i="1" s="1"/>
  <c r="U50" i="1"/>
  <c r="AG50" i="1" s="1"/>
  <c r="BB50" i="1" s="1"/>
  <c r="BD50" i="1" s="1"/>
  <c r="S50" i="1"/>
  <c r="AD50" i="1" s="1"/>
  <c r="AW50" i="1" s="1"/>
  <c r="AY50" i="1" s="1"/>
  <c r="Q50" i="1"/>
  <c r="Z50" i="1" s="1"/>
  <c r="AR50" i="1" s="1"/>
  <c r="AT50" i="1" s="1"/>
  <c r="W49" i="1"/>
  <c r="AJ49" i="1" s="1"/>
  <c r="U49" i="1"/>
  <c r="AG49" i="1" s="1"/>
  <c r="S49" i="1"/>
  <c r="AD49" i="1" s="1"/>
  <c r="Q49" i="1"/>
  <c r="Z49" i="1" s="1"/>
  <c r="W48" i="1"/>
  <c r="AJ48" i="1" s="1"/>
  <c r="U48" i="1"/>
  <c r="AG48" i="1" s="1"/>
  <c r="BB48" i="1" s="1"/>
  <c r="BD48" i="1" s="1"/>
  <c r="S48" i="1"/>
  <c r="AD48" i="1" s="1"/>
  <c r="AW48" i="1" s="1"/>
  <c r="AY48" i="1" s="1"/>
  <c r="Q48" i="1"/>
  <c r="Z48" i="1" s="1"/>
  <c r="AR48" i="1" s="1"/>
  <c r="AT48" i="1" s="1"/>
  <c r="W45" i="1"/>
  <c r="AJ45" i="1" s="1"/>
  <c r="U45" i="1"/>
  <c r="AG45" i="1" s="1"/>
  <c r="S45" i="1"/>
  <c r="AD45" i="1" s="1"/>
  <c r="L21" i="7" s="1"/>
  <c r="Q45" i="1"/>
  <c r="Z45" i="1" s="1"/>
  <c r="W44" i="1"/>
  <c r="AJ44" i="1" s="1"/>
  <c r="U44" i="1"/>
  <c r="AG44" i="1" s="1"/>
  <c r="M20" i="7" s="1"/>
  <c r="S44" i="1"/>
  <c r="AD44" i="1" s="1"/>
  <c r="L20" i="7" s="1"/>
  <c r="Q44" i="1"/>
  <c r="Z44" i="1" s="1"/>
  <c r="K20" i="7" s="1"/>
  <c r="W43" i="1"/>
  <c r="AJ43" i="1" s="1"/>
  <c r="U43" i="1"/>
  <c r="AG43" i="1" s="1"/>
  <c r="BB43" i="1" s="1"/>
  <c r="BD43" i="1" s="1"/>
  <c r="S43" i="1"/>
  <c r="AD43" i="1" s="1"/>
  <c r="AW43" i="1" s="1"/>
  <c r="AY43" i="1" s="1"/>
  <c r="Q43" i="1"/>
  <c r="Z43" i="1" s="1"/>
  <c r="AR43" i="1" s="1"/>
  <c r="AT43" i="1" s="1"/>
  <c r="W42" i="1"/>
  <c r="AJ42" i="1" s="1"/>
  <c r="U42" i="1"/>
  <c r="AG42" i="1" s="1"/>
  <c r="BB42" i="1" s="1"/>
  <c r="BD42" i="1" s="1"/>
  <c r="S42" i="1"/>
  <c r="AD42" i="1" s="1"/>
  <c r="AW42" i="1" s="1"/>
  <c r="AY42" i="1" s="1"/>
  <c r="Q42" i="1"/>
  <c r="Z42" i="1" s="1"/>
  <c r="AR42" i="1" s="1"/>
  <c r="AT42" i="1" s="1"/>
  <c r="W41" i="1"/>
  <c r="AJ41" i="1" s="1"/>
  <c r="U41" i="1"/>
  <c r="AG41" i="1" s="1"/>
  <c r="BB41" i="1" s="1"/>
  <c r="BD41" i="1" s="1"/>
  <c r="S41" i="1"/>
  <c r="AD41" i="1" s="1"/>
  <c r="AW41" i="1" s="1"/>
  <c r="AY41" i="1" s="1"/>
  <c r="Q41" i="1"/>
  <c r="Z41" i="1" s="1"/>
  <c r="AR41" i="1" s="1"/>
  <c r="AT41" i="1" s="1"/>
  <c r="W40" i="1"/>
  <c r="AJ40" i="1" s="1"/>
  <c r="U40" i="1"/>
  <c r="AG40" i="1" s="1"/>
  <c r="BB40" i="1" s="1"/>
  <c r="BD40" i="1" s="1"/>
  <c r="S40" i="1"/>
  <c r="AD40" i="1" s="1"/>
  <c r="AW40" i="1" s="1"/>
  <c r="AY40" i="1" s="1"/>
  <c r="Q40" i="1"/>
  <c r="Z40" i="1" s="1"/>
  <c r="AR40" i="1" s="1"/>
  <c r="AT40" i="1" s="1"/>
  <c r="W39" i="1"/>
  <c r="AJ39" i="1" s="1"/>
  <c r="U39" i="1"/>
  <c r="AG39" i="1" s="1"/>
  <c r="S39" i="1"/>
  <c r="AD39" i="1" s="1"/>
  <c r="Q39" i="1"/>
  <c r="Z39" i="1" s="1"/>
  <c r="W38" i="1"/>
  <c r="AJ38" i="1" s="1"/>
  <c r="U38" i="1"/>
  <c r="AG38" i="1" s="1"/>
  <c r="BB38" i="1" s="1"/>
  <c r="BD38" i="1" s="1"/>
  <c r="S38" i="1"/>
  <c r="AD38" i="1" s="1"/>
  <c r="AW38" i="1" s="1"/>
  <c r="AY38" i="1" s="1"/>
  <c r="Q38" i="1"/>
  <c r="Z38" i="1" s="1"/>
  <c r="AR38" i="1" s="1"/>
  <c r="AT38" i="1" s="1"/>
  <c r="W37" i="1"/>
  <c r="AJ37" i="1" s="1"/>
  <c r="S37" i="1"/>
  <c r="AD37" i="1" s="1"/>
  <c r="AW37" i="1" s="1"/>
  <c r="AY37" i="1" s="1"/>
  <c r="Q37" i="1"/>
  <c r="Z37" i="1" s="1"/>
  <c r="AR37" i="1" s="1"/>
  <c r="AT37" i="1" s="1"/>
  <c r="W32" i="1"/>
  <c r="AJ32" i="1" s="1"/>
  <c r="U32" i="1"/>
  <c r="AG32" i="1" s="1"/>
  <c r="BB32" i="1" s="1"/>
  <c r="BD32" i="1" s="1"/>
  <c r="S32" i="1"/>
  <c r="AD32" i="1" s="1"/>
  <c r="AW32" i="1" s="1"/>
  <c r="AY32" i="1" s="1"/>
  <c r="Q32" i="1"/>
  <c r="Z32" i="1" s="1"/>
  <c r="W30" i="1"/>
  <c r="AJ30" i="1" s="1"/>
  <c r="U30" i="1"/>
  <c r="AG30" i="1" s="1"/>
  <c r="S30" i="1"/>
  <c r="AD30" i="1" s="1"/>
  <c r="Q30" i="1"/>
  <c r="Z30" i="1" s="1"/>
  <c r="W55" i="1"/>
  <c r="AJ55" i="1" s="1"/>
  <c r="U55" i="1"/>
  <c r="AG55" i="1" s="1"/>
  <c r="BB55" i="1" s="1"/>
  <c r="BD55" i="1" s="1"/>
  <c r="S55" i="1"/>
  <c r="AD55" i="1" s="1"/>
  <c r="AW55" i="1" s="1"/>
  <c r="AY55" i="1" s="1"/>
  <c r="Q55" i="1"/>
  <c r="Z55" i="1" s="1"/>
  <c r="W54" i="1"/>
  <c r="AJ54" i="1" s="1"/>
  <c r="U54" i="1"/>
  <c r="AG54" i="1" s="1"/>
  <c r="BB54" i="1" s="1"/>
  <c r="BD54" i="1" s="1"/>
  <c r="S54" i="1"/>
  <c r="AD54" i="1" s="1"/>
  <c r="AW54" i="1" s="1"/>
  <c r="AY54" i="1" s="1"/>
  <c r="Q54" i="1"/>
  <c r="Z54" i="1" s="1"/>
  <c r="W53" i="1"/>
  <c r="AJ53" i="1" s="1"/>
  <c r="U53" i="1"/>
  <c r="AG53" i="1" s="1"/>
  <c r="BB53" i="1" s="1"/>
  <c r="BD53" i="1" s="1"/>
  <c r="S53" i="1"/>
  <c r="AD53" i="1" s="1"/>
  <c r="AW53" i="1" s="1"/>
  <c r="AY53" i="1" s="1"/>
  <c r="Q53" i="1"/>
  <c r="AR53" i="1" s="1"/>
  <c r="AT53" i="1" s="1"/>
  <c r="W52" i="1"/>
  <c r="AJ52" i="1" s="1"/>
  <c r="U52" i="1"/>
  <c r="AG52" i="1" s="1"/>
  <c r="S52" i="1"/>
  <c r="AD52" i="1" s="1"/>
  <c r="Q52" i="1"/>
  <c r="Z52" i="1" s="1"/>
  <c r="W36" i="1"/>
  <c r="AJ36" i="1" s="1"/>
  <c r="U36" i="1"/>
  <c r="AG36" i="1" s="1"/>
  <c r="S36" i="1"/>
  <c r="AD36" i="1" s="1"/>
  <c r="Q36" i="1"/>
  <c r="Z36" i="1" s="1"/>
  <c r="W29" i="1"/>
  <c r="AJ29" i="1" s="1"/>
  <c r="U29" i="1"/>
  <c r="AG29" i="1" s="1"/>
  <c r="BB29" i="1" s="1"/>
  <c r="BD29" i="1" s="1"/>
  <c r="S29" i="1"/>
  <c r="AD29" i="1" s="1"/>
  <c r="AW29" i="1" s="1"/>
  <c r="AY29" i="1" s="1"/>
  <c r="Q29" i="1"/>
  <c r="AR29" i="1" s="1"/>
  <c r="AT29" i="1" s="1"/>
  <c r="W28" i="1"/>
  <c r="AJ28" i="1" s="1"/>
  <c r="U28" i="1"/>
  <c r="AG28" i="1" s="1"/>
  <c r="BB28" i="1" s="1"/>
  <c r="BD28" i="1" s="1"/>
  <c r="S28" i="1"/>
  <c r="AD28" i="1" s="1"/>
  <c r="AW28" i="1" s="1"/>
  <c r="AY28" i="1" s="1"/>
  <c r="Q28" i="1"/>
  <c r="AR28" i="1" s="1"/>
  <c r="AT28" i="1" s="1"/>
  <c r="W27" i="1"/>
  <c r="AJ27" i="1" s="1"/>
  <c r="U27" i="1"/>
  <c r="AG27" i="1" s="1"/>
  <c r="BB27" i="1" s="1"/>
  <c r="BD27" i="1" s="1"/>
  <c r="S27" i="1"/>
  <c r="AW27" i="1" s="1"/>
  <c r="AY27" i="1" s="1"/>
  <c r="Q27" i="1"/>
  <c r="AR27" i="1" s="1"/>
  <c r="AT27" i="1" s="1"/>
  <c r="W26" i="1"/>
  <c r="AJ26" i="1" s="1"/>
  <c r="U26" i="1"/>
  <c r="AG26" i="1" s="1"/>
  <c r="S26" i="1"/>
  <c r="AD26" i="1" s="1"/>
  <c r="Q26" i="1"/>
  <c r="AR26" i="1" s="1"/>
  <c r="AT26" i="1" s="1"/>
  <c r="W35" i="1"/>
  <c r="AJ35" i="1" s="1"/>
  <c r="U35" i="1"/>
  <c r="AG35" i="1" s="1"/>
  <c r="BB35" i="1" s="1"/>
  <c r="BD35" i="1" s="1"/>
  <c r="S35" i="1"/>
  <c r="AD35" i="1" s="1"/>
  <c r="AW35" i="1" s="1"/>
  <c r="AY35" i="1" s="1"/>
  <c r="Q35" i="1"/>
  <c r="Z35" i="1" s="1"/>
  <c r="AR35" i="1" s="1"/>
  <c r="AT35" i="1" s="1"/>
  <c r="W34" i="1"/>
  <c r="AJ34" i="1" s="1"/>
  <c r="U34" i="1"/>
  <c r="AG34" i="1" s="1"/>
  <c r="S34" i="1"/>
  <c r="AD34" i="1" s="1"/>
  <c r="Q34" i="1"/>
  <c r="Z34" i="1" s="1"/>
  <c r="W33" i="1"/>
  <c r="AJ33" i="1" s="1"/>
  <c r="U33" i="1"/>
  <c r="AG33" i="1" s="1"/>
  <c r="M16" i="7" s="1"/>
  <c r="S33" i="1"/>
  <c r="AD33" i="1" s="1"/>
  <c r="L16" i="7" s="1"/>
  <c r="Q33" i="1"/>
  <c r="Z33" i="1" s="1"/>
  <c r="K16" i="7" s="1"/>
  <c r="W31" i="1"/>
  <c r="AJ31" i="1" s="1"/>
  <c r="U31" i="1"/>
  <c r="AG31" i="1" s="1"/>
  <c r="BB31" i="1" s="1"/>
  <c r="BD31" i="1" s="1"/>
  <c r="S31" i="1"/>
  <c r="AD31" i="1" s="1"/>
  <c r="AW31" i="1" s="1"/>
  <c r="AY31" i="1" s="1"/>
  <c r="Q31" i="1"/>
  <c r="AR31" i="1" s="1"/>
  <c r="AT31" i="1" s="1"/>
  <c r="W24" i="1"/>
  <c r="AJ24" i="1" s="1"/>
  <c r="U24" i="1"/>
  <c r="AG24" i="1" s="1"/>
  <c r="BB24" i="1" s="1"/>
  <c r="BD24" i="1" s="1"/>
  <c r="S24" i="1"/>
  <c r="AD24" i="1" s="1"/>
  <c r="Q24" i="1"/>
  <c r="Z24" i="1" s="1"/>
  <c r="W23" i="1"/>
  <c r="AJ23" i="1" s="1"/>
  <c r="U23" i="1"/>
  <c r="AG23" i="1" s="1"/>
  <c r="S23" i="1"/>
  <c r="Q23" i="1"/>
  <c r="W22" i="1"/>
  <c r="AJ22" i="1" s="1"/>
  <c r="U22" i="1"/>
  <c r="BB22" i="1" s="1"/>
  <c r="BD22" i="1" s="1"/>
  <c r="S22" i="1"/>
  <c r="AW22" i="1" s="1"/>
  <c r="AY22" i="1" s="1"/>
  <c r="Q22" i="1"/>
  <c r="AR22" i="1" s="1"/>
  <c r="AT22" i="1" s="1"/>
  <c r="W20" i="1"/>
  <c r="AJ20" i="1" s="1"/>
  <c r="U20" i="1"/>
  <c r="AG20" i="1" s="1"/>
  <c r="BB20" i="1" s="1"/>
  <c r="BD20" i="1" s="1"/>
  <c r="S20" i="1"/>
  <c r="AD20" i="1" s="1"/>
  <c r="AW20" i="1" s="1"/>
  <c r="AY20" i="1" s="1"/>
  <c r="Q20" i="1"/>
  <c r="Z20" i="1" s="1"/>
  <c r="AR20" i="1" s="1"/>
  <c r="AT20" i="1" s="1"/>
  <c r="W21" i="1"/>
  <c r="AJ21" i="1" s="1"/>
  <c r="U21" i="1"/>
  <c r="AG21" i="1" s="1"/>
  <c r="BB21" i="1" s="1"/>
  <c r="BD21" i="1" s="1"/>
  <c r="S21" i="1"/>
  <c r="AD21" i="1" s="1"/>
  <c r="AW21" i="1" s="1"/>
  <c r="AY21" i="1" s="1"/>
  <c r="Q21" i="1"/>
  <c r="Z21" i="1" s="1"/>
  <c r="AR21" i="1" s="1"/>
  <c r="AT21" i="1" s="1"/>
  <c r="W19" i="1"/>
  <c r="AJ19" i="1" s="1"/>
  <c r="U19" i="1"/>
  <c r="AG19" i="1" s="1"/>
  <c r="S19" i="1"/>
  <c r="AD19" i="1" s="1"/>
  <c r="Q19" i="1"/>
  <c r="Z19" i="1" s="1"/>
  <c r="W17" i="1"/>
  <c r="AJ17" i="1" s="1"/>
  <c r="U17" i="1"/>
  <c r="BB17" i="1" s="1"/>
  <c r="BD17" i="1" s="1"/>
  <c r="S17" i="1"/>
  <c r="AW17" i="1" s="1"/>
  <c r="AY17" i="1" s="1"/>
  <c r="Q17" i="1"/>
  <c r="AR17" i="1" s="1"/>
  <c r="AT17" i="1" s="1"/>
  <c r="W18" i="1"/>
  <c r="AJ18" i="1" s="1"/>
  <c r="U18" i="1"/>
  <c r="AG18" i="1" s="1"/>
  <c r="M11" i="7" s="1"/>
  <c r="S18" i="1"/>
  <c r="AD18" i="1" s="1"/>
  <c r="L11" i="7" s="1"/>
  <c r="Q18" i="1"/>
  <c r="Z18" i="1" s="1"/>
  <c r="K11" i="7" s="1"/>
  <c r="W15" i="1"/>
  <c r="AJ15" i="1" s="1"/>
  <c r="U15" i="1"/>
  <c r="AG15" i="1" s="1"/>
  <c r="S15" i="1"/>
  <c r="AD15" i="1" s="1"/>
  <c r="Q15" i="1"/>
  <c r="Z15" i="1" s="1"/>
  <c r="W14" i="1"/>
  <c r="AJ14" i="1" s="1"/>
  <c r="U14" i="1"/>
  <c r="AG14" i="1" s="1"/>
  <c r="BB14" i="1" s="1"/>
  <c r="BD14" i="1" s="1"/>
  <c r="S14" i="1"/>
  <c r="AD14" i="1" s="1"/>
  <c r="AW14" i="1" s="1"/>
  <c r="AY14" i="1" s="1"/>
  <c r="Q14" i="1"/>
  <c r="Z14" i="1" s="1"/>
  <c r="C9" i="7" s="1"/>
  <c r="W13" i="1"/>
  <c r="AJ13" i="1" s="1"/>
  <c r="U13" i="1"/>
  <c r="AG13" i="1" s="1"/>
  <c r="S13" i="1"/>
  <c r="AD13" i="1" s="1"/>
  <c r="Q13" i="1"/>
  <c r="W9" i="1"/>
  <c r="AJ9" i="1" s="1"/>
  <c r="N7" i="7" s="1"/>
  <c r="U9" i="1"/>
  <c r="AG9" i="1" s="1"/>
  <c r="M7" i="7" s="1"/>
  <c r="S9" i="1"/>
  <c r="AD9" i="1" s="1"/>
  <c r="L7" i="7" s="1"/>
  <c r="Q9" i="1"/>
  <c r="Z9" i="1" s="1"/>
  <c r="K7" i="7" s="1"/>
  <c r="W8" i="1"/>
  <c r="AJ8" i="1" s="1"/>
  <c r="U8" i="1"/>
  <c r="AG8" i="1" s="1"/>
  <c r="BB8" i="1" s="1"/>
  <c r="BD8" i="1" s="1"/>
  <c r="S8" i="1"/>
  <c r="AD8" i="1" s="1"/>
  <c r="AW8" i="1" s="1"/>
  <c r="AY8" i="1" s="1"/>
  <c r="Q8" i="1"/>
  <c r="Z8" i="1" s="1"/>
  <c r="AR8" i="1" s="1"/>
  <c r="AT8" i="1" s="1"/>
  <c r="W7" i="1"/>
  <c r="AJ7" i="1" s="1"/>
  <c r="U7" i="1"/>
  <c r="AG7" i="1" s="1"/>
  <c r="S7" i="1"/>
  <c r="AD7" i="1" s="1"/>
  <c r="Q7" i="1"/>
  <c r="Z7" i="1" s="1"/>
  <c r="W4" i="1"/>
  <c r="AJ4" i="1" s="1"/>
  <c r="U4" i="1"/>
  <c r="AG4" i="1" s="1"/>
  <c r="S4" i="1"/>
  <c r="AD4" i="1" s="1"/>
  <c r="Q4" i="1"/>
  <c r="Z4" i="1" s="1"/>
  <c r="M22" i="7" l="1"/>
  <c r="M21" i="7"/>
  <c r="M17" i="7"/>
  <c r="M14" i="7"/>
  <c r="L19" i="7"/>
  <c r="L22" i="7"/>
  <c r="M6" i="7"/>
  <c r="M12" i="7"/>
  <c r="D9" i="7"/>
  <c r="L9" i="7" s="1"/>
  <c r="D23" i="7"/>
  <c r="L23" i="7" s="1"/>
  <c r="M19" i="7"/>
  <c r="F23" i="7"/>
  <c r="N23" i="7" s="1"/>
  <c r="K19" i="7"/>
  <c r="K21" i="7"/>
  <c r="K22" i="7"/>
  <c r="N6" i="7"/>
  <c r="N12" i="7"/>
  <c r="N17" i="7"/>
  <c r="E23" i="7"/>
  <c r="M23" i="7" s="1"/>
  <c r="N19" i="7"/>
  <c r="N22" i="7"/>
  <c r="E9" i="7"/>
  <c r="M9" i="7" s="1"/>
  <c r="K6" i="7"/>
  <c r="K12" i="7"/>
  <c r="K17" i="7"/>
  <c r="L17" i="7"/>
  <c r="L14" i="7"/>
  <c r="N11" i="7"/>
  <c r="N21" i="7"/>
  <c r="L6" i="7"/>
  <c r="L10" i="5"/>
  <c r="L10" i="7"/>
  <c r="D10" i="7"/>
  <c r="L18" i="7"/>
  <c r="D18" i="7"/>
  <c r="M13" i="7"/>
  <c r="E13" i="7"/>
  <c r="N16" i="5"/>
  <c r="N16" i="7"/>
  <c r="N14" i="5"/>
  <c r="N14" i="7"/>
  <c r="N18" i="7"/>
  <c r="F18" i="7"/>
  <c r="N15" i="7"/>
  <c r="L12" i="7"/>
  <c r="L13" i="7"/>
  <c r="D13" i="7"/>
  <c r="L15" i="7"/>
  <c r="M4" i="7"/>
  <c r="E4" i="7"/>
  <c r="M10" i="5"/>
  <c r="M10" i="7"/>
  <c r="E10" i="7"/>
  <c r="M18" i="7"/>
  <c r="E18" i="7"/>
  <c r="M15" i="7"/>
  <c r="N20" i="5"/>
  <c r="N20" i="7"/>
  <c r="N4" i="7"/>
  <c r="F4" i="7"/>
  <c r="F9" i="5"/>
  <c r="F35" i="4" s="1"/>
  <c r="F9" i="7"/>
  <c r="N9" i="7" s="1"/>
  <c r="N10" i="7"/>
  <c r="F10" i="7"/>
  <c r="N13" i="7"/>
  <c r="F13" i="7"/>
  <c r="K4" i="5"/>
  <c r="C57" i="4" s="1"/>
  <c r="K4" i="7"/>
  <c r="C4" i="7"/>
  <c r="C34" i="4" s="1"/>
  <c r="K9" i="7"/>
  <c r="C35" i="4"/>
  <c r="K10" i="5"/>
  <c r="C90" i="4" s="1"/>
  <c r="K10" i="7"/>
  <c r="C10" i="7"/>
  <c r="C36" i="4" s="1"/>
  <c r="C13" i="7"/>
  <c r="C37" i="4" s="1"/>
  <c r="K13" i="7"/>
  <c r="C18" i="7"/>
  <c r="C38" i="4" s="1"/>
  <c r="K18" i="7"/>
  <c r="C137" i="4"/>
  <c r="C23" i="7"/>
  <c r="AR30" i="1"/>
  <c r="AT30" i="1" s="1"/>
  <c r="K15" i="7"/>
  <c r="L4" i="7"/>
  <c r="D4" i="7"/>
  <c r="N12" i="5"/>
  <c r="F23" i="5"/>
  <c r="N23" i="5" s="1"/>
  <c r="N19" i="5"/>
  <c r="N21" i="5"/>
  <c r="N22" i="5"/>
  <c r="M13" i="5"/>
  <c r="M18" i="5"/>
  <c r="L18" i="5"/>
  <c r="BB18" i="1"/>
  <c r="BD18" i="1" s="1"/>
  <c r="M11" i="5"/>
  <c r="BB30" i="1"/>
  <c r="BD30" i="1" s="1"/>
  <c r="M15" i="5"/>
  <c r="F13" i="5"/>
  <c r="F37" i="4" s="1"/>
  <c r="N13" i="5"/>
  <c r="F18" i="5"/>
  <c r="F38" i="4" s="1"/>
  <c r="N18" i="5"/>
  <c r="N15" i="5"/>
  <c r="AR19" i="1"/>
  <c r="AT19" i="1" s="1"/>
  <c r="K12" i="5"/>
  <c r="C92" i="4" s="1"/>
  <c r="AR24" i="1"/>
  <c r="AT24" i="1" s="1"/>
  <c r="K13" i="5"/>
  <c r="C101" i="4" s="1"/>
  <c r="C106" i="4" s="1"/>
  <c r="K18" i="5"/>
  <c r="C118" i="4" s="1"/>
  <c r="AW39" i="1"/>
  <c r="AY39" i="1" s="1"/>
  <c r="L19" i="5"/>
  <c r="AW44" i="1"/>
  <c r="AY44" i="1" s="1"/>
  <c r="L20" i="5"/>
  <c r="AW45" i="1"/>
  <c r="AY45" i="1" s="1"/>
  <c r="L21" i="5"/>
  <c r="AW49" i="1"/>
  <c r="AY49" i="1" s="1"/>
  <c r="L22" i="5"/>
  <c r="BB19" i="1"/>
  <c r="BD19" i="1" s="1"/>
  <c r="M12" i="5"/>
  <c r="BB33" i="1"/>
  <c r="BD33" i="1" s="1"/>
  <c r="M16" i="5"/>
  <c r="BB34" i="1"/>
  <c r="BD34" i="1" s="1"/>
  <c r="M17" i="5"/>
  <c r="BB26" i="1"/>
  <c r="BD26" i="1" s="1"/>
  <c r="M14" i="5"/>
  <c r="F10" i="5"/>
  <c r="F36" i="4" s="1"/>
  <c r="N10" i="5"/>
  <c r="N11" i="5"/>
  <c r="N17" i="5"/>
  <c r="AR39" i="1"/>
  <c r="AT39" i="1" s="1"/>
  <c r="K19" i="5"/>
  <c r="C119" i="4" s="1"/>
  <c r="AR44" i="1"/>
  <c r="AT44" i="1" s="1"/>
  <c r="K20" i="5"/>
  <c r="C120" i="4" s="1"/>
  <c r="AR45" i="1"/>
  <c r="AT45" i="1" s="1"/>
  <c r="K21" i="5"/>
  <c r="C121" i="4" s="1"/>
  <c r="AR49" i="1"/>
  <c r="AT49" i="1" s="1"/>
  <c r="K22" i="5"/>
  <c r="C122" i="4" s="1"/>
  <c r="AR14" i="1"/>
  <c r="AT14" i="1" s="1"/>
  <c r="C74" i="4"/>
  <c r="AW18" i="1"/>
  <c r="AY18" i="1" s="1"/>
  <c r="L11" i="5"/>
  <c r="AW19" i="1"/>
  <c r="AY19" i="1" s="1"/>
  <c r="L12" i="5"/>
  <c r="AW24" i="1"/>
  <c r="AY24" i="1" s="1"/>
  <c r="L13" i="5"/>
  <c r="AW33" i="1"/>
  <c r="AY33" i="1" s="1"/>
  <c r="L16" i="5"/>
  <c r="AW34" i="1"/>
  <c r="AY34" i="1" s="1"/>
  <c r="L17" i="5"/>
  <c r="AW26" i="1"/>
  <c r="AY26" i="1" s="1"/>
  <c r="L14" i="5"/>
  <c r="AW30" i="1"/>
  <c r="AY30" i="1" s="1"/>
  <c r="L15" i="5"/>
  <c r="BB39" i="1"/>
  <c r="BD39" i="1" s="1"/>
  <c r="M19" i="5"/>
  <c r="BB44" i="1"/>
  <c r="BD44" i="1" s="1"/>
  <c r="M20" i="5"/>
  <c r="BB45" i="1"/>
  <c r="BD45" i="1" s="1"/>
  <c r="M21" i="5"/>
  <c r="BB49" i="1"/>
  <c r="BD49" i="1" s="1"/>
  <c r="M22" i="5"/>
  <c r="AR54" i="1"/>
  <c r="AT54" i="1" s="1"/>
  <c r="C139" i="4"/>
  <c r="AR55" i="1"/>
  <c r="AT55" i="1" s="1"/>
  <c r="C140" i="4"/>
  <c r="AR34" i="1"/>
  <c r="AT34" i="1" s="1"/>
  <c r="K17" i="5"/>
  <c r="C105" i="4" s="1"/>
  <c r="AR33" i="1"/>
  <c r="AT33" i="1" s="1"/>
  <c r="K16" i="5"/>
  <c r="C104" i="4" s="1"/>
  <c r="C10" i="5"/>
  <c r="AR18" i="1"/>
  <c r="AT18" i="1" s="1"/>
  <c r="K11" i="5"/>
  <c r="C91" i="4" s="1"/>
  <c r="AR32" i="1"/>
  <c r="AT32" i="1" s="1"/>
  <c r="K15" i="5"/>
  <c r="C103" i="4" s="1"/>
  <c r="AR7" i="1"/>
  <c r="AT7" i="1" s="1"/>
  <c r="K6" i="5"/>
  <c r="C59" i="4" s="1"/>
  <c r="AR9" i="1"/>
  <c r="AT9" i="1" s="1"/>
  <c r="K7" i="5"/>
  <c r="C60" i="4" s="1"/>
  <c r="AR11" i="1"/>
  <c r="AT11" i="1" s="1"/>
  <c r="K8" i="5"/>
  <c r="C61" i="4" s="1"/>
  <c r="F34" i="4"/>
  <c r="L4" i="5"/>
  <c r="AW7" i="1"/>
  <c r="AY7" i="1" s="1"/>
  <c r="L6" i="5"/>
  <c r="AW6" i="1"/>
  <c r="AY6" i="1" s="1"/>
  <c r="L5" i="5"/>
  <c r="AW11" i="1"/>
  <c r="AY11" i="1" s="1"/>
  <c r="L8" i="5"/>
  <c r="I34" i="4"/>
  <c r="M4" i="5"/>
  <c r="BB7" i="1"/>
  <c r="BD7" i="1" s="1"/>
  <c r="M6" i="5"/>
  <c r="BB9" i="1"/>
  <c r="BD9" i="1" s="1"/>
  <c r="M7" i="5"/>
  <c r="BB6" i="1"/>
  <c r="BD6" i="1" s="1"/>
  <c r="M5" i="5"/>
  <c r="BB11" i="1"/>
  <c r="BD11" i="1" s="1"/>
  <c r="M8" i="5"/>
  <c r="AR6" i="1"/>
  <c r="AT6" i="1" s="1"/>
  <c r="K5" i="5"/>
  <c r="C58" i="4" s="1"/>
  <c r="AW9" i="1"/>
  <c r="AY9" i="1" s="1"/>
  <c r="L7" i="5"/>
  <c r="F4" i="5"/>
  <c r="N4" i="5"/>
  <c r="N6" i="5"/>
  <c r="N7" i="5"/>
  <c r="N5" i="5"/>
  <c r="N8" i="5"/>
  <c r="C4" i="5"/>
  <c r="AR4" i="1"/>
  <c r="AT4" i="1" s="1"/>
  <c r="AR13" i="1"/>
  <c r="AT13" i="1" s="1"/>
  <c r="C9" i="5"/>
  <c r="AR23" i="1"/>
  <c r="AT23" i="1" s="1"/>
  <c r="C13" i="5"/>
  <c r="AR52" i="1"/>
  <c r="AT52" i="1" s="1"/>
  <c r="C23" i="5"/>
  <c r="AW15" i="1"/>
  <c r="AY15" i="1" s="1"/>
  <c r="D10" i="5"/>
  <c r="C18" i="5"/>
  <c r="AR36" i="1"/>
  <c r="AT36" i="1" s="1"/>
  <c r="D4" i="5"/>
  <c r="AW4" i="1"/>
  <c r="AY4" i="1" s="1"/>
  <c r="AW13" i="1"/>
  <c r="AY13" i="1" s="1"/>
  <c r="D9" i="5"/>
  <c r="AW23" i="1"/>
  <c r="AY23" i="1" s="1"/>
  <c r="D13" i="5"/>
  <c r="AW36" i="1"/>
  <c r="AY36" i="1" s="1"/>
  <c r="D18" i="5"/>
  <c r="AW52" i="1"/>
  <c r="AY52" i="1" s="1"/>
  <c r="D23" i="5"/>
  <c r="BB4" i="1"/>
  <c r="BD4" i="1" s="1"/>
  <c r="E4" i="5"/>
  <c r="BB13" i="1"/>
  <c r="BD13" i="1" s="1"/>
  <c r="E9" i="5"/>
  <c r="E10" i="5"/>
  <c r="E36" i="4" s="1"/>
  <c r="BB15" i="1"/>
  <c r="BD15" i="1" s="1"/>
  <c r="BB23" i="1"/>
  <c r="BD23" i="1" s="1"/>
  <c r="E13" i="5"/>
  <c r="E37" i="4" s="1"/>
  <c r="E18" i="5"/>
  <c r="E38" i="4" s="1"/>
  <c r="BB36" i="1"/>
  <c r="BD36" i="1" s="1"/>
  <c r="E23" i="5"/>
  <c r="BB52" i="1"/>
  <c r="BD52" i="1" s="1"/>
  <c r="AR15" i="1"/>
  <c r="AT15" i="1" s="1"/>
  <c r="F39" i="4" l="1"/>
  <c r="K23" i="7"/>
  <c r="C39" i="4"/>
  <c r="N9" i="5"/>
  <c r="C93" i="4"/>
  <c r="F24" i="5"/>
  <c r="G24" i="4"/>
  <c r="N24" i="5"/>
  <c r="G26" i="4"/>
  <c r="G25" i="4"/>
  <c r="C62" i="4"/>
  <c r="C64" i="4" s="1"/>
  <c r="C123" i="4"/>
  <c r="E39" i="4"/>
  <c r="E24" i="5"/>
  <c r="M23" i="5"/>
  <c r="D24" i="5"/>
  <c r="L23" i="5"/>
  <c r="C24" i="5"/>
  <c r="K23" i="5"/>
  <c r="L9" i="5"/>
  <c r="K9" i="5"/>
  <c r="K24" i="5" s="1"/>
  <c r="E35" i="4"/>
  <c r="M9" i="5"/>
  <c r="G22" i="4"/>
  <c r="L24" i="5" l="1"/>
  <c r="G23" i="4"/>
  <c r="G27" i="4"/>
  <c r="M24" i="5"/>
</calcChain>
</file>

<file path=xl/sharedStrings.xml><?xml version="1.0" encoding="utf-8"?>
<sst xmlns="http://schemas.openxmlformats.org/spreadsheetml/2006/main" count="923" uniqueCount="462">
  <si>
    <t>Compromiso Institucional de lucha contra la corrupción</t>
  </si>
  <si>
    <t>INVIAS comprometido con la lucha contra la corrupción, dando cumplimiento a la Ley 1474 de 2011 “Por la cual se dictan normas orientadas a fortalecer los mecanismos de prevención, investigación y sanción de actos de corrupción y la efectividad del control de la gestión pública” elabora anualmente una estrategia de lucha contra la corrupción y de atención al ciudadano, contemplando entre otras cosas, el mapa de riesgos de corrupción de la entidad, las medidas concretas para mitigar esos riesgos, las estrategias antitrámites y los mecanismos para mejorar la atención al ciudadano.
La formulación participativa con actores internos y externos del Plan Anticorrupción y de Atención al Ciudadano –PAAC- es liderada por la Oficina Asesora de Planeación, dependencia que  asegura el cumplimiento de lo estipulado en el Decreto 124 de 2016 “Por el cual se sustituye el Título IV de la Parte 1 del Libro 2 del Decreto 1081 de 2015, relativo al “Plan Anticorrupción y de Atención al Ciudadano””, los lineamientos  del Modelo Integrado de Planeación y Gestión –MIPG,  la articulación en el Plan Estratégico Institucional -PEI-, la política institucional de administración del riesgo y los demás instrumentos de planeación.</t>
  </si>
  <si>
    <t>PLAN DE ANUAL 2020</t>
  </si>
  <si>
    <t>ACTIVIDAD PROGRAMADA</t>
  </si>
  <si>
    <t>Formular, implementar, realizar seguimiento y monitorear el plan anticorrupción</t>
  </si>
  <si>
    <t>PONDRACIÓN</t>
  </si>
  <si>
    <t>TAREA</t>
  </si>
  <si>
    <t xml:space="preserve">RESPONSABLE </t>
  </si>
  <si>
    <t>FECHA DE CUMPLIMIENTO</t>
  </si>
  <si>
    <t>Primer trimestre</t>
  </si>
  <si>
    <t>Segundo Trimestre</t>
  </si>
  <si>
    <t>Tercer trimestre</t>
  </si>
  <si>
    <t>Cuarto trimestre</t>
  </si>
  <si>
    <t>Cantidad</t>
  </si>
  <si>
    <t>%</t>
  </si>
  <si>
    <t xml:space="preserve">Formular </t>
  </si>
  <si>
    <t>Diseñar e implementar estrategia para la formulación participativa  el Plan Anticorrupción y de Atención al Ciudadano  (y su mapa de riesgos de corrupción)</t>
  </si>
  <si>
    <t xml:space="preserve">Oficina Asesora de Planeación </t>
  </si>
  <si>
    <t xml:space="preserve">Consolidar aportes y </t>
  </si>
  <si>
    <t xml:space="preserve"> Implementar</t>
  </si>
  <si>
    <t>Diseñar e implementar estrategia para que la ciudadanía seleccione los temas para la rendición de cuentas</t>
  </si>
  <si>
    <t>Realizar seguimiento</t>
  </si>
  <si>
    <t>Monitorear</t>
  </si>
  <si>
    <t>PLAN ANTICORRUPCIÓN Y DE ATENCIÓN AL CIUDADANO 2024</t>
  </si>
  <si>
    <t xml:space="preserve">Recursos </t>
  </si>
  <si>
    <t>Estrategia</t>
  </si>
  <si>
    <t>Objetivo</t>
  </si>
  <si>
    <t>Indicador</t>
  </si>
  <si>
    <t>Meta Anual</t>
  </si>
  <si>
    <t>Responsable</t>
  </si>
  <si>
    <t>Físicos</t>
  </si>
  <si>
    <t>Humanos</t>
  </si>
  <si>
    <t>Financieros</t>
  </si>
  <si>
    <t>Información y Estadísticas</t>
  </si>
  <si>
    <t>1 - Gestión del Riesgo de Corrupción “MAPA DE RIESGOS DE CORRUPCIÓN</t>
  </si>
  <si>
    <t>Somos vulnerables a la corrupción y 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</si>
  <si>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</si>
  <si>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revisados y actualizados (cuando aplique) / N° de riesgos de Corrupción vigentes</t>
  </si>
  <si>
    <t>Líderes de proceso. Consolida Oficina Asesora de Planeación.</t>
  </si>
  <si>
    <t>X</t>
  </si>
  <si>
    <t>Número de Riesgos de Corrupción con reporte de ejecución y seguimiento en KAWAK  / N° de riesgos de Corrupción vigentes</t>
  </si>
  <si>
    <t xml:space="preserve"> 2 - Racionalización de Trámites</t>
  </si>
  <si>
    <t>Todos podemos aportar a la virtualización de los trámites y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</si>
  <si>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</si>
  <si>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</si>
  <si>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</si>
  <si>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</si>
  <si>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Secretaría Genenral y Dirección Técnica y de Estructuración (apoya OTIC)</t>
  </si>
  <si>
    <t xml:space="preserve"> 3 - Rendición de Cuentas (RdC)</t>
  </si>
  <si>
    <t>Hagamos visible los resultados de nuestro trabajo.</t>
  </si>
  <si>
    <t>Promover el control social mediante la adopción de un proceso transversal con interacción permanente entre la Entidad y los ciudadanos, con el fin de responder por los resultados de la gestión.</t>
  </si>
  <si>
    <t>Consolida Oficina Asesora de Planeación.</t>
  </si>
  <si>
    <t xml:space="preserve"> 4 - Mecanismos para mejorar la Atención al Ciudadano</t>
  </si>
  <si>
    <t>Todos, como ciudadanos, sabemos como mejorar la atención.</t>
  </si>
  <si>
    <t xml:space="preserve">Número  de peticiones de los ciudadanos respondidas oportunamente/Número de peticiones realizadas por los ciudadanos </t>
  </si>
  <si>
    <t xml:space="preserve">Secretaría General </t>
  </si>
  <si>
    <t>Número de espacios implementados de la estrategia de participación ciudadana / Número de espacios programados de la estrategia de participación ciudadana</t>
  </si>
  <si>
    <t xml:space="preserve"> 5 - Mecanismos para la Transparencia y Acceso a la Información</t>
  </si>
  <si>
    <t>Todos hemos aportado un grano de arena y queremos que la ciudadanía conozca los resultados.</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</si>
  <si>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</si>
  <si>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</si>
  <si>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</si>
  <si>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RESPONSABLES</t>
  </si>
  <si>
    <t>CRONOGRAMA</t>
  </si>
  <si>
    <t>Observaciones</t>
  </si>
  <si>
    <t>Subcomponente</t>
  </si>
  <si>
    <t>Actividades</t>
  </si>
  <si>
    <t>Meta o producto</t>
  </si>
  <si>
    <t>LÍDER</t>
  </si>
  <si>
    <t>INVOLUCRADOS</t>
  </si>
  <si>
    <t>1° trimestre</t>
  </si>
  <si>
    <t>2° Trimestre</t>
  </si>
  <si>
    <t>3° trimestre</t>
  </si>
  <si>
    <t>4° trimestre</t>
  </si>
  <si>
    <t>Dirección General</t>
  </si>
  <si>
    <t>Subdirección  General</t>
  </si>
  <si>
    <t>Dirección de Ejecución y Operación</t>
  </si>
  <si>
    <t>Dirección Técnica y de Estructuración - DTE</t>
  </si>
  <si>
    <t>Dirección Jurídica</t>
  </si>
  <si>
    <t>Oficina Asesora de Planeación</t>
  </si>
  <si>
    <t>Oficina de Tecnologías de la información y comunicaciones OTIC</t>
  </si>
  <si>
    <t>Oficina de Control interno</t>
  </si>
  <si>
    <t>Oficina de Control  Disciplinario</t>
  </si>
  <si>
    <t>Secretaría General</t>
  </si>
  <si>
    <t>1 - Gestión del Riesgo de Corrupción “MAPA DE RIESGOS DE CORRUPCIÓN"</t>
  </si>
  <si>
    <t>1. Política de Administración de Riesgos de Corrupción</t>
  </si>
  <si>
    <t>Implementar la Política Institucional de Administración del Riesgo</t>
  </si>
  <si>
    <t>1. Mapa de Riesgos Institucional publicado en la página web
2. Mapas de Riesgo por proceso, documentados en el aplicativo KAWAK
3. Reporte de seguimiento y evaluación de las actividades de control documentado en el aplicativo KAWAK
4. Informes de monitoreo e implementación</t>
  </si>
  <si>
    <r>
      <t xml:space="preserve">La </t>
    </r>
    <r>
      <rPr>
        <b/>
        <sz val="11"/>
        <color theme="1"/>
        <rFont val="Calibri"/>
        <family val="2"/>
        <scheme val="minor"/>
      </rPr>
      <t>Dirección General</t>
    </r>
    <r>
      <rPr>
        <sz val="11"/>
        <color theme="1"/>
        <rFont val="Calibri"/>
        <family val="2"/>
        <scheme val="minor"/>
      </rPr>
      <t xml:space="preserve"> revisará  las propuestas de actualización de la Política Institucional de Administración del Riesgo, propuesta por la Oficina Asesora de Planeación a partir de un ejercicio participativo. 
Los</t>
    </r>
    <r>
      <rPr>
        <b/>
        <sz val="11"/>
        <color theme="1"/>
        <rFont val="Calibri"/>
        <family val="2"/>
        <scheme val="minor"/>
      </rPr>
      <t xml:space="preserve"> líderes de proceso</t>
    </r>
    <r>
      <rPr>
        <sz val="11"/>
        <color theme="1"/>
        <rFont val="Calibri"/>
        <family val="2"/>
        <scheme val="minor"/>
      </rPr>
      <t xml:space="preserve"> se encargarán del mantenimiento efectivo de controles internos, por consiguiente, identifican, evalúan, controlan y mitigan los riesgos.
</t>
    </r>
  </si>
  <si>
    <t xml:space="preserve">Diseñar Sistema Integral de Control y Prevención del Riesgo de Corrupción </t>
  </si>
  <si>
    <t xml:space="preserve">Sistema Integral de Control y Prevención del Riesgo de Corrupción diseñado </t>
  </si>
  <si>
    <t>Acorde con los lineamientos de la Secretaría de Trasparencia y buenas prácticas
2023I-VBOG-040793 del 21/12/23 OFICINA CONTROL DISCIPLINARIO
Sin novedad respecto a borrador incial
2023I-VBOG-041784 del 23/12/23 OFICINA   DE   TECNOLOGIAS   DE   LA   INFORMACION   Y   LAS COMUNICACIONES
Sin novedad respecto a borrador incial
2023I-VBOG-041952 del 26/12/23 SUBDIRECCION GENERAL
Es indicado la conformación de un comité de diseño y seguimiento del sistema integral de control de prevension y riesgo con el objeto de generar información unificada.
2023I-VBOG-040194 del 20/12/23 OFICINA DE CONTROL INTERNO
La función de la OCI es la verificación cuatrimestral del cumplimiento de la actividad</t>
  </si>
  <si>
    <t>2.Construcción del Mapa de Riesgos de Corrupción</t>
  </si>
  <si>
    <t>Actualizar la matriz y mapa de riesgos de corrupción, cuando aplique</t>
  </si>
  <si>
    <t xml:space="preserve">Matriz y mapa de riesgos de corrupción actualizados </t>
  </si>
  <si>
    <t>2023I-VBOG-040793 del 21/12/23 OFICINA CONTROL DISCIPLINARIO
Sin novedad respecto a borrador incial
2023I-VBOG-041784 del 23/12/23 OFICINA   DE   TECNOLOGIAS   DE   LA   INFORMACION   Y   LAS COMUNICACIONES
Sin novedad respecto a borrador incial
2023I-VBOG-040194 del 20/12/23 OFICINA DE CONTROL INTERNO
La función de la OCI es la verificación del cumplimiento de la actividad</t>
  </si>
  <si>
    <t xml:space="preserve">3. Consulta y divulgación </t>
  </si>
  <si>
    <t>Estrategia de lucha contra la corrupción de las vigencias 2024 y 2025 elaborada participativamante</t>
  </si>
  <si>
    <t>x</t>
  </si>
  <si>
    <t>En el mes de enero se analizan los aportes internos y externos del borrador del Plan Anticroccupción y de Atención al Ciudadano 2024, previamente socializado.
En el último trimestre se vincularán actores en el diagnóstico y borrador de la estrategia de lucha contra la corrupción 2025.
2023I-VBOG-041952 del 26/12/23 SUBDIRECCION GENERAL
Sin novedad respecto a borrador incial</t>
  </si>
  <si>
    <t>Divulgar en canales de comunicación internos y externos:
a) la Política Institucional de Administración del Riesgo vigente
b) mapa de riesgos de corrupción</t>
  </si>
  <si>
    <t>1. Política Institucional de Administración del Riesgo vigente divulgada
2. Mapa de riesgos de corrupción, divulgado</t>
  </si>
  <si>
    <r>
      <t xml:space="preserve">La </t>
    </r>
    <r>
      <rPr>
        <b/>
        <sz val="11"/>
        <color theme="1"/>
        <rFont val="Calibri"/>
        <family val="2"/>
        <scheme val="minor"/>
      </rPr>
      <t>Subdirección General</t>
    </r>
    <r>
      <rPr>
        <sz val="11"/>
        <color theme="1"/>
        <rFont val="Calibri"/>
        <family val="2"/>
        <scheme val="minor"/>
      </rPr>
      <t>, apoyará en el despliegue de las estrategias de divulgación y socialización, con apoyo del grupo Gerencia de Comunicaciones.</t>
    </r>
    <r>
      <rPr>
        <sz val="11"/>
        <color theme="1"/>
        <rFont val="Calibri"/>
        <family val="2"/>
        <scheme val="minor"/>
      </rPr>
      <t xml:space="preserve">
2023I-VBOG-041952 del 26/12/23 SUBDIRECCION GENERAL
La Subdirección General, apoyará en el despliegue de las estrategias de divulgación y socialización, con apoyo del grupo Gerencia de Comunicaciones.</t>
    </r>
  </si>
  <si>
    <t>4. Monitoreo o revisión</t>
  </si>
  <si>
    <t>Diseñar e implementar estrategia de acompañamiento para  mejorar la oportunidad  y calidad del reporte de ejecución y seguimiento de las actividades de control asociadas a los riesgos de corrupción</t>
  </si>
  <si>
    <t xml:space="preserve">Estrategia de acompañamiento diseñada e implementada </t>
  </si>
  <si>
    <t xml:space="preserve">Publicar y divulgar el monitoreo de la ejecución del PAAC </t>
  </si>
  <si>
    <t xml:space="preserve">Monitoreo de la ejecución del PAAC publicado y divulgado </t>
  </si>
  <si>
    <t>El informe se publicará el mes siguiente al corte trimestral</t>
  </si>
  <si>
    <t>5. Seguimiento</t>
  </si>
  <si>
    <t xml:space="preserve">Publicar y divulgar el  seguimiento de la ejecución del PAAC </t>
  </si>
  <si>
    <t xml:space="preserve">Seguimiento  de la ejecución del PAAC publicado y divulgado </t>
  </si>
  <si>
    <t>Identificar si existen “Otros Procedimientos Administrativos“ y “consultas de acceso a la información”, en tal caso publicarlos en SUIT y menú “Atención y Servicios a la Ciudadanía" del portal web de la entidad”</t>
  </si>
  <si>
    <t>1. Cronograma y hoja de Ruta
2.. Diagnósticos OPAS y Consultas
3. Enlace SUIT, si aplica</t>
  </si>
  <si>
    <t xml:space="preserve">
Memorando  2023I-VBOG-04330 del 28/12/23 SECRETRAÍA GENERAL
Se incluyen incolucrados y programa trimestralización</t>
  </si>
  <si>
    <t>Sin subcomponente</t>
  </si>
  <si>
    <t>Desarrollar ejercicios semestrales de participación para la identificación y priorización de mejoras de los trámites</t>
  </si>
  <si>
    <t>1. Cronograma</t>
  </si>
  <si>
    <t xml:space="preserve">
Memorando  2023I-VBOG-04330 del 28/12/23 SECRETRAÍA GENERAL
Se ajusta redación, se incluyen incolucrados y reprograma trimestralización</t>
  </si>
  <si>
    <t>Cuantificar los costos administrativos de cada trámite e identificar mejoras en los procedimientos internos para reducirlos</t>
  </si>
  <si>
    <t>1. Costo promedio por trámite
2. Informe de mejoras potenciales en procedimientos internos asociados a trámites
3. Actualización (simplificación ) de procedimientos asociados a trámites</t>
  </si>
  <si>
    <t>Información</t>
  </si>
  <si>
    <t>Divulgación multicanal de píldoras informativas sobre proyectos de impacto (utilizando lenguaje claro y comprensible)</t>
  </si>
  <si>
    <t xml:space="preserve"> Píldoras informativas divulgadas en cada trimestre</t>
  </si>
  <si>
    <t xml:space="preserve">2023I-VBOG-041952 del 26/12/23 SUBDIRECCION GENERAL
La subdireccion general por intermedio de la Gerencia de Comunicaciones realizara la divulgacion  y la publicación de la información proveniente de las unidades ejecutoras acerca de los proyectos que esta supervisa </t>
  </si>
  <si>
    <t>Asegurar que la información que se pública esté disponible para personas con discapacidad psicosocial (mental) o intelectual (Ej.: contenidos de lectura fácil, con un cuerpo de letra mayor, vídeos sencillos con ilustraciones y audio de fácil comprensión</t>
  </si>
  <si>
    <t xml:space="preserve"> información que se pública  disponible para personas con discapacidad psicosocial (mental) o intelectual</t>
  </si>
  <si>
    <t>2023I-VBOG-041952 del 26/12/23 SUBDIRECCION GENERAL
La subdireccion general por intermedio de la Gerencia de Comunicaciones realizara la publicacion de dicha informacion siguiendo los lineamiento del grupo de atencion y relacionamiento al ciudadano adscrito a la subdirección administrativa, por lo tanto el liderazgo debe ser adoptado por la Secretaria General.</t>
  </si>
  <si>
    <t>Diálogo</t>
  </si>
  <si>
    <t>Realizar el principal espacio de rendición de cuentas</t>
  </si>
  <si>
    <t>Principal Espacio de rendición de cuentas realizado</t>
  </si>
  <si>
    <t>2023I-VBOG-040793 del 21/12/23 OFICINA CONTROL DISCIPLINARIO
Sin novedad respecto a borrador incial
2023I-VBOG-041784 del 23/12/23 OFICINA   DE   TECNOLOGIAS   DE   LA   INFORMACION   Y   LAS COMUNICACIONES
Sin novedad respecto a borrador incial
2023I-VBOG-041952 del 26/12/23 SUBDIRECCION GENERAL
La Subdirección general atravéz de la Oficina de comunicaciones dispondra del espacio virtual y coordinara  y la estrategia de comunicación de la rendición  de cuentas del año 2024
2023I-VBOG-042178 del 26/12/23 DIRECCIÓN DE EJECUCIÓN Y OPERACIÓN
Sin novedad respecto a borrador incial</t>
  </si>
  <si>
    <t>Documentar memorias de los  Chat/facebooklive ciudadano temático que propicien el diálogo con la ciudadanía</t>
  </si>
  <si>
    <t>1. Convocatoria a los chats
2. Memorias de los xx Chat/facebooklive ciudadano temático que propicien el diálogo con la ciudadanía, documentar</t>
  </si>
  <si>
    <t>Responsabilidad</t>
  </si>
  <si>
    <t>Fortalecer en el proceso de conformación de veedurías ciudadanas u otro espacio de participación comunitaria, a personas y comunidades interesadas en realizar seguimiento a los proyectos</t>
  </si>
  <si>
    <t>Veedurias ciudadanas activas y satisfechas</t>
  </si>
  <si>
    <t>POPONE LA INCLUSIÓN DE LA Secretaría General como involucrada</t>
  </si>
  <si>
    <t>Realizar seguimiento trimestral  a los acuerdos o compromisos asumidos con los grupos de valor y publicarlo en la página web</t>
  </si>
  <si>
    <t>Seguimiento a los acuerdos o compromisos asumidos con los grupos de valor publicado en la página web</t>
  </si>
  <si>
    <t xml:space="preserve">2023I-VBOG-041952 del 26/12/23 SUBDIRECCION GENERAL
La Subdirección General atravéz de la Oficina de comunicaciones publicará la información pertinente una vez sea revisada y analizada, por parte de la dependencia competentes funcionalmente.
Memo SG
Se incluye involucrado.
"LAS AREAS REALIZAN EL SEGUIMIENTO A SUS COMPROMISOS ADQUIRIDOS Y REPORTAN A LA SG QUIEN CONSOLIDA Y ENVIA A COMUNICACIÓN PARA SU PUBLICACION"
2023I-VBOG-042178 del 26/12/23 DIRECCIÓN DE EJECUCIÓN Y OPERACIÓN
Sin novedad respecto a borrador incial
</t>
  </si>
  <si>
    <t xml:space="preserve">Evaluar eventos de diálogo realizados e implementar acciones de mejora </t>
  </si>
  <si>
    <t xml:space="preserve">Eventos de dialogo realizados y acciones de mejora implementadas (si aplica) </t>
  </si>
  <si>
    <t>2023I-VBOG-041952 del 26/12/23 SUBDIRECCION GENERAL
Indica "No aplica ", se excluye de involucrado.
2023I-VBOG-04330 del 28/12/23 SECRETRAÍA GENERAL
Inlcuye involucrados.
ESPACIOS DE DIALOGO HACE REFERNCIA: FACEBOOK LIVE, CHAT, PRINCIPAL ESPACIO DE RENDICIÓN DE CUENTAS.
LAS AREAS ORGANIZADORAS DE CADA ESPACIO DE DIÁLOGO EVALUARAN CADA ACTIVIDAD, DOCUMENTARAN LAS OPORTUNIDADES DE MEJORA Y ENVIARON LOS SOPORTES A SG
2023I-VBOG-042178 del 26/12/23 DIRECCIÓN DE EJECUCIÓN Y OPERACIÓN
Sin novedad respecto a borrador incial</t>
  </si>
  <si>
    <r>
      <t>Evaluar la estrategia  y principal de rendición de cuentas</t>
    </r>
    <r>
      <rPr>
        <strike/>
        <sz val="11"/>
        <rFont val="Calibri"/>
        <family val="2"/>
        <scheme val="minor"/>
      </rPr>
      <t xml:space="preserve"> </t>
    </r>
  </si>
  <si>
    <t>Informe de evaluación de la Estrategia y Principal Espacio de Rendición de Cuentas</t>
  </si>
  <si>
    <r>
      <t>1</t>
    </r>
    <r>
      <rPr>
        <b/>
        <sz val="11"/>
        <rFont val="Calibri"/>
        <family val="2"/>
        <scheme val="minor"/>
      </rPr>
      <t>. Planeación estratégica del servicio al ciudadano</t>
    </r>
  </si>
  <si>
    <t xml:space="preserve">Fortalecer el  Modelo de Relacionamiento al Ciudadano a los lineamientos nacionales y/o al modelo sectorial según corresponda. </t>
  </si>
  <si>
    <t>Modelo de Relacionamiento al Ciudadano fortalecido de acuerdo con los lineamientos nacional y/o al modelo sectorial</t>
  </si>
  <si>
    <t>2023I-VBOG-04330 del 28/12/23 SECRETRAÍA GENERAL
Ajusta redación, prodcuto y cronograma.
"EL FORTALECIMIENTO DEL MODELO ES EL DESARROLLO DE ESTRATEGIAS QUE APORTEN AL MEJORAMIENTO DE LA RELACION ESTDO CIUDADANO. (GRUPO DE ATENCION Y RELACIONAMIENTO CIUDADANO)"</t>
  </si>
  <si>
    <t>Cuantificar las denuncias allegadas a través de los canales de atención, precisando los temas, estado de las investigaciones  o protocolos actividades y tiempos de respuesta.</t>
  </si>
  <si>
    <t xml:space="preserve"> Informes que cuantifiquen las denuncias allegadas a través de los canales de atención.</t>
  </si>
  <si>
    <t xml:space="preserve">2023I-VBOG-040793 del 21/12/23 OFICINA CONTROL DISCIPLINARIO
Del informe de denuncias presentadas y atendidas, que reporta el Grupo de relacionamiento ciudadano a la Oficina de Control Disciplinario, se revisaran y evaluarán las que no hayan sido atendidas, para proceden a asignarles un expediente con radicado de queja y realizar las indagaciones previas correspondientes, de acuerdo con el Código Disciplinario.
2023I-VBOG-04330 del 28/12/23 SECRETRAÍA GENERAL
"GRUPO DE ATENCION Y RELACIONAMIENTO CIUDADANO ES EL RESPONABLE DE GENERAR LO REPORTE"
</t>
  </si>
  <si>
    <t>Actualizar y simplificar los procesos, procedimientos y protocolos de servicio para fortalecer el relacionamiento con los grupos de valor</t>
  </si>
  <si>
    <t>1. Cronograma
2. Procesos, procedimientos y protocolos de servicio actualizados/simplificados</t>
  </si>
  <si>
    <t>2023I-VBOG-04330 del 28/12/23 SECRETRAÍA GENERAL
Se ajusta cronograma
"GRUPO DE ATENCION Y RELACIONAMIENTO CIUDADANO ES EL RESPONABLE DE LA INICIATIVA PARA SIMPLIFICAR LOS PROCESOS, PROTOCOLOS Y PROCEDIMIENTOS"</t>
  </si>
  <si>
    <t>2. Fortalecimiento del Talento humano al servicio del ciudadano</t>
  </si>
  <si>
    <t>Generar incentivos a los servidores públicos de las áreas de atención al ciudadano</t>
  </si>
  <si>
    <t>Incentivos generados</t>
  </si>
  <si>
    <t>2023I-VBOG-04330 del 28/12/23 SECRETRAÍA GENERAL
Se ajusta cronograma 
"SUBDIRECCIÓN DE GESTIÓN  Y TALENTO HUMANO LIDERA EL DESARROLLO DE LA ACTIVIDAD."</t>
  </si>
  <si>
    <t>Talento humano de la entidad, capacitado en atención incluyente.</t>
  </si>
  <si>
    <t>Memo SG
Se ajusta cronograma 
"SUBDIRECCIÓN DE GESTIÓN  Y TALENTO HUMANO LIDERA EL DESARROLLO DE LA ACTIVIDAD."</t>
  </si>
  <si>
    <t>Realizar mesas de trabajo sobre servicio al ciudadano y PQRD en Direcciones Territoriales</t>
  </si>
  <si>
    <t>6 Mesas de trabajo realizadas en Direcciones Territoriales</t>
  </si>
  <si>
    <t>2023I-VBOG-04330 del 28/12/23 SECRETRAÍA GENERAL
Se ajusta cronograma 
"SE DEBEN PRIORIZAR LAS DEPENDENCIAS CON MAYOR VOLÚMEN DE PQRSD ATENDIDAS INOPORTUNAMENTE, O PARCIALMENTE.."</t>
  </si>
  <si>
    <t xml:space="preserve">Realizar charlas sobre la responsabilidad de los servidores públicos (deberes, derechos y obligaciones)     </t>
  </si>
  <si>
    <t>4 charlas realizadas.</t>
  </si>
  <si>
    <t xml:space="preserve">2023I-VBOG-040793 del 21/12/23 OFICINA CONTROL DISCIPLINARIO
Se ajsuta redación de la actividad, producto, lider y cronograma </t>
  </si>
  <si>
    <t>3. Gestión de relacionamiento con los ciudadanos</t>
  </si>
  <si>
    <t>Definir y difundir el portafolio de servicios al ciudadano de la entidad</t>
  </si>
  <si>
    <t> Portafolio de servicios definido y difundido</t>
  </si>
  <si>
    <t>Memo SG
Propone cambio de Líder
2023I-VBOG-042178 del 26/12/23 DIRECCIÓN DE EJECUCIÓN Y OPERACIÓN
Sin novedad respecto a borrador incial</t>
  </si>
  <si>
    <t>Socializar internamente el protocolo de lenguaje claro y comprensible y realizar talleres con las dependencias que generan documentos con destino a la ciudadanía</t>
  </si>
  <si>
    <t xml:space="preserve">Registro de asistencia a 2 sesiones masivas sobre protocolo de lenguaje claro.
</t>
  </si>
  <si>
    <t>2023I-VBOG-04330 del 28/12/23 SECRETRAÍA GENERAL
Ajusta redación, producto y cronograma.
"El grupo de atención y relacionamiento al ciudadano es el reponsable de la ejecución de la activiad"</t>
  </si>
  <si>
    <t xml:space="preserve">Realizar informe de PQRD </t>
  </si>
  <si>
    <t>2023I-VBOG-04330 del 28/12/23 SECRETRAÍA GENERAL
Ajusta redación y producto y cronograma.
"El Grupo de relacionamiento y atención al ciudadano es el responsable del desarrollo de la actividad."</t>
  </si>
  <si>
    <t>4. Conocimiento al servicio al ciudadano</t>
  </si>
  <si>
    <t>Diseñar e implementar estrategia para fortalecer procesos de conocimiento de la ciudadanía para focalizar la oferta institucional, a partir de las caracterizaciones de usuarios</t>
  </si>
  <si>
    <t>1. Cronograma 
2. Reportes de implementación de la estrategia para fortalecer procesos de conocimiento de la ciudadanía</t>
  </si>
  <si>
    <t>2023I-VBOG-04330 del 28/12/23 SECRETRAÍA GENERAL
"El Grupo de relacionamiento y atención al ciudadano es el responsable del desarrollo de la actividad. (Caracterización de los grupos de interés y estrategia de interacción)"</t>
  </si>
  <si>
    <t>5. Evaluación de gestión y medición de la percepción ciudadana</t>
  </si>
  <si>
    <t>Evaluar la experiencia de usuarios y la percepción de la ciudadanía</t>
  </si>
  <si>
    <t>Experiencia de usuarios y Percepción de la ciudadanía, evaluada</t>
  </si>
  <si>
    <t>2023I-VBOG-04330 del 28/12/23 SECRETRAÍA GENERAL
"El Grupo de relacionamiento y atención al ciudadano es el responsable del desarrollo de la actividad. Contemplar metodologías de análisis de datos, distintas fuentes de información y productos ofrecidos a los grupos de valor"</t>
  </si>
  <si>
    <t>Generar periódicamente  reportes de operación de los SAU</t>
  </si>
  <si>
    <t>Generación periódica de reportes de operación de los SAU</t>
  </si>
  <si>
    <t>1. Lineamientos de Transparencia Activa</t>
  </si>
  <si>
    <t>Aplicar diagnósticos para la implementación de estado abierto en su totalidad</t>
  </si>
  <si>
    <t>1. Cronograma y hoja de Ruta
2.. Diagnósticos aplicados para la implementación de estado abierto en su totalidad</t>
  </si>
  <si>
    <t>Según cronograma y hoja de ruta
2023I-VBOG-04330 del 28/12/23 SECRETRAÍA GENERAL
Sin novedad respecto a versión incial</t>
  </si>
  <si>
    <t>Identificar datos que se requieren publicar</t>
  </si>
  <si>
    <t>1.  Cronograma y hoja de Ruta
2. Informe de Datos que se requieren publicar (ejemplo: km de vía construida), identificados
3. Datos publicados en datos.gov.co</t>
  </si>
  <si>
    <t>2023I-VBOG-041784 del 23/12/23 OFICINA   DE   TECNOLOGIAS   DE   LA   INFORMACION   Y   LAS  COMUNICACIONES
Ajusta cronograma trimestral
2023I-VBOG-041952 del 26/12/23 SUBDIRECCION GENERAL
Sin novedad respecto a borrador incial
2023I-VBOG-042178 del 26/12/23 DIRECCIÓN DE EJECUCIÓN Y OPERACIÓN
Sin novedad respecto a borrador incial</t>
  </si>
  <si>
    <t xml:space="preserve"> Información de los Trámites actualizada en SUIT</t>
  </si>
  <si>
    <t>Memo SG
propone cambio de líder
2023I-VBOG-042178 del 26/12/23 DIRECCIÓN DE EJECUCIÓN Y OPERACIÓN
Sin novedad respecto a borrador incial</t>
  </si>
  <si>
    <t>2. Lineamientos de Transparencia Pasiva</t>
  </si>
  <si>
    <t>Diseñar e implementar estrategia para la publicación de las declaraciones de bienes y rentas de los servidores públicos</t>
  </si>
  <si>
    <t>Estrategia diseñada e implementada (diseño en primer trimestre e implementación en los siguientes)</t>
  </si>
  <si>
    <t>2023I-VBOG-04330 del 28/12/23 SECRETRAÍA GENERAL
"LA SUBDIRECCIÓN DE GESTIÓN Y TALENTO HUMANO RESPONSABLE DEL DESARROLLO DE LA ACTIVIDAD"</t>
  </si>
  <si>
    <t>Elaborar, presentar y publicar en la página web de la entidad los Estados Financieros</t>
  </si>
  <si>
    <t xml:space="preserve">Estados Financieros elaborados, presentados y publicados </t>
  </si>
  <si>
    <t>2023I-VBOG-04330 del 28/12/23 SECRETRAÍA GENERAL
Incluye incolucrado
"LA SUBDIRECCIÓN FINANCIERA RESPONSABLE DEL DESARROLLO DE LA ACTIVIDAD."</t>
  </si>
  <si>
    <t>Actualizar y publicar el normograma</t>
  </si>
  <si>
    <t xml:space="preserve">Normograma actualizado y publicado </t>
  </si>
  <si>
    <t>2023I-VBOG-038884 DEL 18/12/23 DIRECCIÓN JURÍDICA  Sin novedad sobre borrador incial</t>
  </si>
  <si>
    <t xml:space="preserve">Publicar en la página web informe semestral del informe EKOGUI procesos judiciales </t>
  </si>
  <si>
    <t>Informe semestral del informe EKOGUI procesos judiciales y publicación en la página web</t>
  </si>
  <si>
    <t>Formular y actualizar el Plan Anual de Adquisiciones -PAA -</t>
  </si>
  <si>
    <t>Plan Anual de Adquisiciones formulado (25% en primer trimestre)  y actualizado (75%)</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</si>
  <si>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</si>
  <si>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</si>
  <si>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</si>
  <si>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Bajo los lineamentos de la Secretaría de Transparencia
2023I-VBOG-04330 del 28/12/23 SECRETRAÍA GENERAL
Incluye incolucrados
"PASO A PASO PARA EL CUMPLIMIENTO DE LA ACTIVIDAD
1. Recopilar información : subdirección Administrativa - Grupo Gestión Documental ( registro de activos),  Dirección Jurídica (índice de información clasificada y reservada) Subdirección General- Grupo Gerencia de Comunicaciones (esquema de publicación).
2. Proyectar, consolidar  el acto administrativo de los instrumentos de gestión de la información Secretaria General
3. revisar acto administrativo proyectado, consolidado, notificado y/o comunicado Dirección Jurídica
4. Expedir acto administrativo por Dirección  General y/o la dependencia competente
5. Publicación en datos abiertos  de los archivos suministrados en Excel por la Secretaria General y la Oficina de las TIC"</t>
  </si>
  <si>
    <t>4. Criterio Diferencial de Accesibilidad</t>
  </si>
  <si>
    <t>Mejorar la accesibilidad de la población en condición de discapacidad visual y auditiva (Señalizar con imágenes en lengua de señas, alto relieve, otras lenguas o idiomas y orientación espacial (Wayfinding))</t>
  </si>
  <si>
    <t>Accesibilidad mejorada</t>
  </si>
  <si>
    <t>2023I-VBOG-04330 del 28/12/23 SECRETRAÍA GENERAL
"LA SUBDIRECCIÓ ADMINISTRATIVA RESPONSABLE DEL CUMPLIMIENTO DE LA ACTIVIDAD."</t>
  </si>
  <si>
    <t>Realizar seguimiento a los planes de mejoramiento formulados para atender las observaciones de las  Auditorías   efectuadas   (auditorias   al   modelo   de   seguridad   y   privacidad   de   la información (MSPI)</t>
  </si>
  <si>
    <t>Seguimiento reportado a la Oficina de Control Interno</t>
  </si>
  <si>
    <t>2023I-VBOG-041784 del 23/12/23 OFICINA   DE   TECNOLOGIAS   DE   LA   INFORMACION   Y   LAS  COMUNICACIONES
Independiza la actividad
2023I-VBOG-040194 del 20/12/23 OFICINA DE CONTROL INTERNO
La Oficina de Control Interno  -OCI,  ya reportó a las dependencias respectivas los seguimientos de las auditorías, así:Oficina de Tecnologías de la información y comunicaciones OTIC -Informe de Seguimiento al Modelo de Seguridad y Privacidad de la Información- MSPI;  Subdirección General y Grupo Gerencia de Comunicaciones, Informe de Seguimiento - Accesibilidad a páginas WEB - Norma Técnica NTC 5854  y  Subdirección Administrativa  Informe de Seguimiento Accesibilidad al Medio Físico. Espacios de Servicio al Ciudadano en la Administración Pública. Norma Técnica NTC 6047 -2013</t>
  </si>
  <si>
    <t>Realizar seguimiento a los planes de mejoramiento formulados para atender las observaciones de las Auditorías efectuadas norma técnica NTC 6047 de infraestructura</t>
  </si>
  <si>
    <t>5. Monitoreo del Acceso a la Información Pública</t>
  </si>
  <si>
    <t>Actualizar y disponer en la página web enlaces para dar cumplimiento al Índice de transparencia y acceso a la información pública (ITA)</t>
  </si>
  <si>
    <t>1. Enlaces actualizados y dispuestos en la página web para dar cumplimiento al Índice de transparencia y acceso a la información pública (ITA).
2. Plan de mejoramiento e informes</t>
  </si>
  <si>
    <t>2023I-VBOG-04330 del 28/12/23 SECRETRAÍA GENERAL
Incluye incolucrados</t>
  </si>
  <si>
    <t>1. Cronograma
2. Informe de seguimiento a la implementación de las  macro actividades de   trabajo del plan de implementación del MSPI vigente</t>
  </si>
  <si>
    <t>2023I-VBOG-041784 del 23/12/23 OFICINA   DE   TECNOLOGIAS   DE   LA   INFORMACION   Y   LAS  COMUNICACIONES
Deliminta actividades a vigencia 2024 y ajusta cronograma trimestral</t>
  </si>
  <si>
    <t>Elaborar informe trimestral sobre la información más consultada (indicando  si la misma se encuentra disponible en la página web)</t>
  </si>
  <si>
    <t>Informes trimestrales  sobre información más consultada</t>
  </si>
  <si>
    <t>2023I-VBOG-04330 del 28/12/23 SECRETRAÍA GENERAL
Incluye incolucrados
"SON RESPONSABLE DE LA ACTIVIDAD EL GRUPO DE ATENCIÓN Y RELACIONAMIENTO AL CIUDADANO Y LA SUBDIRECCIÓN GENERAL</t>
  </si>
  <si>
    <t>6- Iniciativas adicionales</t>
  </si>
  <si>
    <t>Implementar la caja de herramientas del código de integridad</t>
  </si>
  <si>
    <t>1. Cronograma
2. Informes de implementación</t>
  </si>
  <si>
    <t>Proponer a Colombia  Compra Eficiente Incorporar elementos de integridad pública en los procesos de selección, vinculación, contratación y evaluación de sus servidores, contratistas y en los procesos de contratación con personas jurídicas</t>
  </si>
  <si>
    <t>Elementos de integridad pública incorporados en los procesos de selección, vinculación, contratación y evaluación de sus servidores, contratistas y en los procesos de contratación con personas jurídicas.</t>
  </si>
  <si>
    <t>2023I-VBOG-038884 DEL 18/12/23 DIRECCIÓN JURÍDICA 
Según cronograma y hoja de ruta, paulatinamente através de la SPSC quien solicitará a la oficina de Estructuración  y a su vez a  Colombia Compra Eficiente,  incorporar elementos de integridad pública en los procesos de selección, vinculación, contratación y evaluación de sus servidores, contratistas y en los procesos de contratación con personas jurídicas</t>
  </si>
  <si>
    <t>Realizar jornadas de capacitación para divulgar información sobre conflictos de intereses y su respectivo trámite (identificación, canales, implicaciones, etc.)</t>
  </si>
  <si>
    <t>1. Registro de asistencia
2. Memorias de las jornadas de capacitación</t>
  </si>
  <si>
    <t>Según cronograma y hoja de ruta
2023I-VBOG-04330 del 28/12/23 SECRETRAÍA GENERALSin novedad respecto a versión incial</t>
  </si>
  <si>
    <t>Analizar y gestionar las declaraciones de conflictos de intereses, impedimentos y recusaciones según el procedimiento establecido</t>
  </si>
  <si>
    <t xml:space="preserve"> Informes trimestrales de seguimiento y control a la gestión de conflictos de intereses, impedimentos y recusaciones</t>
  </si>
  <si>
    <t>2023I-VBOG-04330 del 28/12/23 SECRETRAÍA GENERAL
Sin novedad respecto a versión incial</t>
  </si>
  <si>
    <t>Realizar seguimiento al proceso de socializaciones de proyectos, con el fin de garantizar la comunicación efectiva con las comunidades.</t>
  </si>
  <si>
    <t>Socializaciones con la comunidad, realizadas</t>
  </si>
  <si>
    <t>2023I-VBOG-041584 del 22/12/23 SUBDIRECCIÓN DE SOSTENIBILIDAD
Actividad propuesta</t>
  </si>
  <si>
    <t xml:space="preserve">Realizar Obras con Participación Comunitaria, como principal propuesta de reactivación de las regiones. </t>
  </si>
  <si>
    <t>Obras con Participación Comunitaria, realizadas</t>
  </si>
  <si>
    <t>Generar confianza en la comunidad a través de la siembra y reforestación de árboles</t>
  </si>
  <si>
    <t>Generación de confianza en la comunidad a través de la siembra y reforestación de árboles</t>
  </si>
  <si>
    <t>Atender el 100% de los requerimientos dando respuesta a la comunidad para el reporte y protección de fauna vulnerable a atropellamiento en las vías administradas por el INVIAS</t>
  </si>
  <si>
    <t>El 100% de los requerimientos  atendidos dando respuesta a la comunidad para el reporte y protección de fauna vulnerable a atropellamiento en las vías administradas por el INVIAS</t>
  </si>
  <si>
    <t>Realizar reuniones de sensibilización o capacitaciones en temas de sostenibilidad dirigidas a grupos de interés</t>
  </si>
  <si>
    <t>Reuniones de sensibilización o capacitaciones en temas de sostenibilidad dirigidas a grupos de interés, realizadas</t>
  </si>
  <si>
    <t>SUPRIMIDAS DE LA VERSIÓN INCIAL</t>
  </si>
  <si>
    <t>Evaluar en escala de 1 a 5 el nivel de satisfacción de la experiencia ciudadana frente a los espacios de rendición de cuentas de la entidad (Chat, facebooklive y principal espacio)</t>
  </si>
  <si>
    <t>MEMORANDO 2023I-VBOG-04330 del 28/12/23 SECRETRAÍA GENERAL</t>
  </si>
  <si>
    <t>Operar la Línea PAS  mediante la asistencia de un filtro que analice la naturaleza de las denuncias y las redireccione a la instancia correspondiente</t>
  </si>
  <si>
    <t>Adoptar mecanismos de comunicación incluyentes</t>
  </si>
  <si>
    <t xml:space="preserve">Adecuar los puntos de atención en las Direcciones Territoriales para  mejorar la accesibilidad de la población en condición de discapacidad motora. </t>
  </si>
  <si>
    <t>Actualizar, validar y usar la información de las herramientas o sistemas de registro de datos, uso y trazabilidad del servicio y el relacionamiento con la ciudadanía</t>
  </si>
  <si>
    <t>Medir la experiencia ciudadana en el uso de trámites</t>
  </si>
  <si>
    <t xml:space="preserve">Diseñar e implementar mecanismo para evaluar los beneficios de las acciones de racionalización de trámites </t>
  </si>
  <si>
    <t>Diseñar e implementar estrategia para socializar mejoras de los trámites a los usuarios, funcionarios y contratistas involucrados en la atención de trámites</t>
  </si>
  <si>
    <t>Documentar seguimiento a la implementación de la estrategia anual de integridad pública definid a través de indicadores de impacto</t>
  </si>
  <si>
    <t xml:space="preserve">Diseñar/ ejecutar acciones de mejora para la implementación del Código de Integridad del Servicio Público Colombiano </t>
  </si>
  <si>
    <t>Actualizar el Codigo de Buen gobierno e integridad, enmcarcado dentro del MIPG</t>
  </si>
  <si>
    <t>NUEVAS</t>
  </si>
  <si>
    <t>2023I-VBOG-041584 del 22/12/23 SUBDIRECCIÓN DE SOSTENIBILIDAD</t>
  </si>
  <si>
    <t>Promover la participación interna y externa en la formulación de las estrategias de lucha contra la corrupción de las vigencias 2024 y 2025</t>
  </si>
  <si>
    <t>2023I-VBOG-041952 del 26/12/23 SUBDIRECCION GENERAL
El cronograma debe hacer parte de la estrategia de participación y debe ser coordinado previamente con las dependencias misionales</t>
  </si>
  <si>
    <t>Realizar seguimiento a los planes de mejoramiento formulados para atender las observaciones de las Auditorías efectuadas norma técnica NTC 5854</t>
  </si>
  <si>
    <t>Mejorar la oportunidad en atención de las peticiones de los ciudadanos, conforme a los principios de información completa, clara, consistente, con altos niveles de calidad y oportunidad en el servicio ajustando la oferta institucional a las necesidades, realidades y expectativas del ciudadano.</t>
  </si>
  <si>
    <t>Número de atividades de RdC realizadas / Número de atividades de RdC programadas</t>
  </si>
  <si>
    <t>Componente</t>
  </si>
  <si>
    <t xml:space="preserve">Tecnológicos </t>
  </si>
  <si>
    <t>ACTIVIDAD</t>
  </si>
  <si>
    <t>Fecha Inicio</t>
  </si>
  <si>
    <t>Fecha final</t>
  </si>
  <si>
    <t>DURACIÓN</t>
  </si>
  <si>
    <t>% Avance</t>
  </si>
  <si>
    <t>DIAS COMPLETADOS</t>
  </si>
  <si>
    <t>DIAGRAMA DE GANTT DEL PLAN ANTICORRUPCIÓN Y DE ATENCIÓN AL CIUDADANO 2024</t>
  </si>
  <si>
    <t>AVANCES POR SUBCOMPONETE, corte 1º trimestre Vs Programado en la vigencia</t>
  </si>
  <si>
    <t>Respecto al total programado en el año</t>
  </si>
  <si>
    <t>Frente a lo programado en el periodo</t>
  </si>
  <si>
    <t>LOGROS</t>
  </si>
  <si>
    <t>RETOS</t>
  </si>
  <si>
    <t xml:space="preserve">Avances por componente - corte al 1º trimestre </t>
  </si>
  <si>
    <t>CORTE 2° trimestre de 2023</t>
  </si>
  <si>
    <t>CORTE 3° trimestre de 2023</t>
  </si>
  <si>
    <t>CORTE 4° trimestre de 2023</t>
  </si>
  <si>
    <t>% AVANCE</t>
  </si>
  <si>
    <t>Desempeño</t>
  </si>
  <si>
    <t>OBSERVACIÓN</t>
  </si>
  <si>
    <t>OBSERVACIÓN DE CUMPLIMEINTO</t>
  </si>
  <si>
    <t>Cr2. Incumplimiento periodo anterior</t>
  </si>
  <si>
    <t>Cr3. Temas criticos OCI O Alta Dirección</t>
  </si>
  <si>
    <t>Actividad   seleccionada</t>
  </si>
  <si>
    <t>Observaciones OAP - oportunidad en el cumplimiento de la actividad, la integridad y coherencia de las evidencias reportadas frente a la actividad formulada</t>
  </si>
  <si>
    <t>MUESTREO</t>
  </si>
  <si>
    <t>REPORTE DE MONITOREO POR PARTE DE LOS RESPONSABLES</t>
  </si>
  <si>
    <t>Cr1. Más de 8 responsables</t>
  </si>
  <si>
    <t>N/A</t>
  </si>
  <si>
    <t>Criterios 1° trimestre</t>
  </si>
  <si>
    <t>Criterios 2° trimestre</t>
  </si>
  <si>
    <t>Criterios 3° trimestre</t>
  </si>
  <si>
    <t>Criterios 4° trimestre</t>
  </si>
  <si>
    <t>Avance frente a programado en el trimestre</t>
  </si>
  <si>
    <t>Avance respecto al total programado en el año</t>
  </si>
  <si>
    <t>Corte 1° trimestre</t>
  </si>
  <si>
    <t>Corte 2° trimestre</t>
  </si>
  <si>
    <t>Corte 3° trimestre</t>
  </si>
  <si>
    <t>Corte 4° trimestre</t>
  </si>
  <si>
    <t>Cumplimiento por Componente</t>
  </si>
  <si>
    <t>Cumplimiento por Subcomponente</t>
  </si>
  <si>
    <r>
      <t>1</t>
    </r>
    <r>
      <rPr>
        <sz val="11"/>
        <rFont val="Calibri"/>
        <family val="2"/>
        <scheme val="minor"/>
      </rPr>
      <t>. Planeación estratégica del servicio al ciudadano</t>
    </r>
  </si>
  <si>
    <t>Sin avance programado para el periodo</t>
  </si>
  <si>
    <t>% cumplimiento de lo programado en 1° trimestre</t>
  </si>
  <si>
    <t>% cumplimiento de lo programado en 2° trimestre</t>
  </si>
  <si>
    <t>% cumplimiento de lo programado en 3° trimestre</t>
  </si>
  <si>
    <t>% cumplimiento de lo programado en 4° trimestre</t>
  </si>
  <si>
    <t>% cumplimiento de lo programado en la vigencia -corte 1° trimestre</t>
  </si>
  <si>
    <t>% cumplimiento de lo programado en la vigencia -corte 2° trimestre</t>
  </si>
  <si>
    <t>% cumplimiento de lo programado en la vigencia -corte 3° trimestre</t>
  </si>
  <si>
    <t>% cumplimiento de lo programado en la vigencia -corte 4° trimestre</t>
  </si>
  <si>
    <t>Racionalización Trrámite  "Concepto técnico de ubicación de estaciones de servicios "</t>
  </si>
  <si>
    <t>Corte 1° trimestre de 2024</t>
  </si>
  <si>
    <t>Capacitar en atención incluyente</t>
  </si>
  <si>
    <t>Elaborar informe mensual  de PQRD cuantificando las alertas y requerimientos frente a las respuestas oportunas de los derechos de petición</t>
  </si>
  <si>
    <t>Actualizar el Sistema Único de Información de Trámites –SUIT- la información de los trámites, cuando aplique</t>
  </si>
  <si>
    <t>Realizar seguimiento a la implementación de las  macro actividades de   trabajo del plan de implementación del Modelo de Seguridad y Privacidad de la Información –MSPI- vigencia 2024</t>
  </si>
  <si>
    <t>1. Planeación estratégica del servicio al ciudadano</t>
  </si>
  <si>
    <t>Mediante correo electronico del 16/02/2024 se remite archivo parametrizado a los Fcilitadores del MIPG de la Subdirección general y al Coordinador del Grupo Gerencia de Comunicaciones, para facilitar el reporte de las actividades</t>
  </si>
  <si>
    <t xml:space="preserve">1.	PAAC 2024 socializado mediante Memorando Circular 2024I-VBOG-004765 del 02/02/2024 y correo masivo del 26/02/24
2.	Propuesta de Divulgación y socialización el PAAC remitida por la Oficina Asesora de Planeación al Grupo Gerencia de Comunicaciones mediante 2024I-VBOG-005660 del 07/02/2024 
</t>
  </si>
  <si>
    <t>Consolidación de aportes  recibidos mediante memorando y presentación  ante el Comité Institucional de Gestión y Desemepeño del proyecto del PAAC 2024</t>
  </si>
  <si>
    <t xml:space="preserve"> </t>
  </si>
  <si>
    <r>
      <t xml:space="preserve">Sin avance programado para el periodo 
</t>
    </r>
    <r>
      <rPr>
        <b/>
        <sz val="11"/>
        <rFont val="Calibri"/>
        <family val="2"/>
        <scheme val="minor"/>
      </rPr>
      <t>2024I-VBOG-017906 del 03/04/24 SECRETARIA GENERAL sin reporte</t>
    </r>
  </si>
  <si>
    <r>
      <t xml:space="preserve">Sin avance programado para el periodo
</t>
    </r>
    <r>
      <rPr>
        <b/>
        <sz val="11"/>
        <rFont val="Calibri"/>
        <family val="2"/>
        <scheme val="minor"/>
      </rPr>
      <t>2024I-VBOG-017906 del 03/04/24 SECRETARIA GENERAL sin reporte</t>
    </r>
  </si>
  <si>
    <r>
      <rPr>
        <b/>
        <sz val="11"/>
        <rFont val="Calibri"/>
        <family val="2"/>
        <scheme val="minor"/>
      </rPr>
      <t>2024I-VBOG-017906 del 03/04/24 SECRETARIA GENERAL - 25%</t>
    </r>
    <r>
      <rPr>
        <sz val="11"/>
        <rFont val="Calibri"/>
        <family val="2"/>
        <scheme val="minor"/>
      </rPr>
      <t xml:space="preserve">
GARC: mediante memorando 2024I-VBOG-006326 09-02-2024 se remitio reporte de las denuancias a la Oficina de Control Disciplinario</t>
    </r>
  </si>
  <si>
    <r>
      <rPr>
        <b/>
        <sz val="11"/>
        <rFont val="Calibri"/>
        <family val="2"/>
        <scheme val="minor"/>
      </rPr>
      <t>2024I-VBOG-017906 del 03/04/24 SECRETARIA GENERAL - 25%</t>
    </r>
    <r>
      <rPr>
        <sz val="11"/>
        <rFont val="Calibri"/>
        <family val="2"/>
        <scheme val="minor"/>
      </rPr>
      <t xml:space="preserve">
GARC: Mediante memorando 2024I-VBOG-007996  2024I-VBOG-013490 se remitió informe de gestión a la SG de enero y febrero</t>
    </r>
  </si>
  <si>
    <r>
      <rPr>
        <b/>
        <sz val="11"/>
        <rFont val="Calibri"/>
        <family val="2"/>
        <scheme val="minor"/>
      </rPr>
      <t>2024I-VBOG-017906 del 03/04/24 SECRETARIA GENERAL - 25%</t>
    </r>
    <r>
      <rPr>
        <sz val="11"/>
        <rFont val="Calibri"/>
        <family val="2"/>
        <scheme val="minor"/>
      </rPr>
      <t xml:space="preserve">
Con Memorandos  2024I-VBOG-015354 Fecha: 2024-03-20 08:20:03 y 2024I-VBOG-015279 Fecha: 2024-03-19 16:35:12 y se solicito el Portafolio de Servicios al ciudadano a las Direcciones Tecnica y de Ejecución y Operación.</t>
    </r>
  </si>
  <si>
    <r>
      <rPr>
        <b/>
        <u/>
        <sz val="11"/>
        <color theme="10"/>
        <rFont val="Calibri"/>
        <family val="2"/>
        <scheme val="minor"/>
      </rPr>
      <t>2024I-VBOG-017906 del 03/04/24 SECRETARIA GENERAL - 25%</t>
    </r>
    <r>
      <rPr>
        <u/>
        <sz val="11"/>
        <color theme="10"/>
        <rFont val="Calibri"/>
        <family val="2"/>
        <scheme val="minor"/>
      </rPr>
      <t xml:space="preserve">
https://www.invias.gov.co/index.php/archivo-y-documentos/atencion-al-ciudadano/16754-informe-de-percepcion-y-satisfaccion-de-la-ciudadania-de-octubre-a-diciembre-de-2023 </t>
    </r>
  </si>
  <si>
    <r>
      <rPr>
        <b/>
        <sz val="11"/>
        <rFont val="Calibri"/>
        <family val="2"/>
        <scheme val="minor"/>
      </rPr>
      <t>2024I-VBOG-017906 del 03/04/24 SECRETARIA GENERAL - 20%</t>
    </r>
    <r>
      <rPr>
        <sz val="11"/>
        <rFont val="Calibri"/>
        <family val="2"/>
        <scheme val="minor"/>
      </rPr>
      <t xml:space="preserve">
se esta revisando el documento enviado por OTIC, con el fin de realizar los ajustes pertnentes sobre el tema de transparencia e integridad.</t>
    </r>
  </si>
  <si>
    <r>
      <rPr>
        <b/>
        <sz val="11"/>
        <rFont val="Calibri"/>
        <family val="2"/>
        <scheme val="minor"/>
      </rPr>
      <t>2024I-VBOG-017906 del 03/04/24 SECRETARIA GENERAL - 25%</t>
    </r>
    <r>
      <rPr>
        <sz val="11"/>
        <rFont val="Calibri"/>
        <family val="2"/>
        <scheme val="minor"/>
      </rPr>
      <t xml:space="preserve">
se anexa estrategia de Talento Humano</t>
    </r>
  </si>
  <si>
    <r>
      <rPr>
        <b/>
        <sz val="11"/>
        <rFont val="Calibri"/>
        <family val="2"/>
        <scheme val="minor"/>
      </rPr>
      <t>2024I-VBOG-017906 del 03/04/24 SECRETARIA GENERAL - 25%</t>
    </r>
    <r>
      <rPr>
        <sz val="11"/>
        <rFont val="Calibri"/>
        <family val="2"/>
        <scheme val="minor"/>
      </rPr>
      <t xml:space="preserve">
se adjunta evidencia de la publicacion de estados financieros y archivo en carpeta SG
https://www.invias.gov.co/index.php/informacion-institucional/hechos-de-transparencia/informacion-financiera-y-contable/estados-financieros-2023</t>
    </r>
  </si>
  <si>
    <r>
      <rPr>
        <b/>
        <sz val="11"/>
        <rFont val="Calibri"/>
        <family val="2"/>
        <scheme val="minor"/>
      </rPr>
      <t>2024I-VBOG-017906 del 03/04/24 SECRETARIA GENERAL - 25%</t>
    </r>
    <r>
      <rPr>
        <sz val="11"/>
        <rFont val="Calibri"/>
        <family val="2"/>
        <scheme val="minor"/>
      </rPr>
      <t xml:space="preserve">
se esta revisando loa avances que se tuvieron en el año 2023 para continuar con las adecuaciones en el año 2024 de acuerdo al presupuesto asignado</t>
    </r>
  </si>
  <si>
    <r>
      <rPr>
        <b/>
        <sz val="11"/>
        <rFont val="Calibri"/>
        <family val="2"/>
        <scheme val="minor"/>
      </rPr>
      <t>2024I-VBOG-017906 del 03/04/24 SECRETARIA GENERAL - 25%</t>
    </r>
    <r>
      <rPr>
        <sz val="11"/>
        <rFont val="Calibri"/>
        <family val="2"/>
        <scheme val="minor"/>
      </rPr>
      <t xml:space="preserve">
se enviaron banner con los procemientos y con tips para reportar los posibles conflictos de interes</t>
    </r>
  </si>
  <si>
    <r>
      <rPr>
        <b/>
        <sz val="11"/>
        <rFont val="Calibri"/>
        <family val="2"/>
        <scheme val="minor"/>
      </rPr>
      <t>2024I-VBOG-017906 del 03/04/24 SECRETARIA GENERAL - 25%</t>
    </r>
    <r>
      <rPr>
        <sz val="11"/>
        <rFont val="Calibri"/>
        <family val="2"/>
        <scheme val="minor"/>
      </rPr>
      <t xml:space="preserve">
para este trimestre no se presentaron declaracion de conflicto de interes</t>
    </r>
  </si>
  <si>
    <t>No hay avances reportados ni evidencia en la capeta https://invias-my.sharepoint.com/:f:/g/personal/oap_invias_gov_co/Ei87N6QnlhZMiYoB78LyXiQBd8w5f5eQWVrNMwHdZ_5dEg?e=a9IQ0e, únicamente 2 archivos de la vigencia 2023</t>
  </si>
  <si>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t>
  </si>
  <si>
    <t>La carpeta https://invias-my.sharepoint.com/:f:/g/personal/oap_invias_gov_co/EpmIRYld_g5PvFsszB-dybUBOMXG34rF6pCIdk5w4MH-WA?e=YN7r65 tiene el borrador del acta de reunión pero no se aportó un informe parcial o evidencia complementaria para inferir que se cumplirá el compromiso de entrega de la información en el mes de abril</t>
  </si>
  <si>
    <t>La Carpeta https://invias-my.sharepoint.com/:f:/g/personal/oap_invias_gov_co/EqnHxoBOA15EhBe-J6wgSQUB-9rA-tutR7bX8din0i94PQ?e=1gaPb8 está vacía y el archivo publicado en https://www.invias.gov.co/index.php/normativa/politicas-y-lineamientos/atencion-al-ciudadano/16857-informe-trimestral-informacion-mas-consultada-octubre-a-diciembre-de-2023/file  cuenta con un análisis de la información más consultada pero no precisa si la misma está publicada en la página web o si debería ser identificada como un "OTRO PROCEDIMIENTO ADMINISTRATIVO OPA" o "CONSULTA DE ACCESO A
INFORMACIÓN PÚBLICA" en los términos de la Resolución 455 de 2021 de DAFP</t>
  </si>
  <si>
    <t xml:space="preserve">La carpeta https://invias-my.sharepoint.com/:f:/g/personal/oap_invias_gov_co/EleagIvMCpdNoGbLw58NBogBYIiLQ3TF4r26CHNwxF8fXA?e=0wP58F cuenta con el Plan Institucional de capacitación, pero no con un informe de actividades ejecutadas.
En la ruta https://invias-my.sharepoint.com/:f:/g/personal/oap_invias_gov_co/EqBIWBfm2W9Jg-jyo8iGW24BZFXJBhjeA4dT4aUThbYDHw?e=2tJo9n no se encontró evidencia de capacitaciones sino dos piezas de divulgación </t>
  </si>
  <si>
    <t>Adicional al comentario de la observación se pudo evidenciar en https://invias-my.sharepoint.com/:f:/g/personal/oap_invias_gov_co/EtW9rLmKQQZGjS21qFz2UoUBmIyBYIXwyGbpqS8jJKI02w?e=Gx34P5 que mediante 2024I-VBOG-013325 del 12/03/24 se remitió a la Oficina de Control Disciplinario el informe de PQRD con corte al mes de Febrero</t>
  </si>
  <si>
    <t xml:space="preserve">Si bien se aportó un enlace conducente al informe de la vigencia 2023, que es válido bajo el supuesto de un análisis trimestral posterior al vencimiento. Dentro de la ruta https://invias-my.sharepoint.com/:f:/g/personal/oap_invias_gov_co/EhZ00xA_VV9PraDw5kMvqv4Bd6KOQ9oYXpan4Ap9gXl20Q?e=lJcYUG  se ubicó el memorando 2024I-VBOG 007215 del 12/02 remitido al Grupo Gerencia de Comunicaciones que incluye un enlace a una nuevo formulario y la solicitud de actualización de la pieza gráfica de difusión
</t>
  </si>
  <si>
    <t>En la ruta https://invias-my.sharepoint.com/:f:/g/personal/oap_invias_gov_co/EndXeQ87HbVEr14BTMZcHkcBK1onttTuTPph9pGipUBYVA?e=znpAgp se evidencio información correspondiente a los cortes enero y febrero</t>
  </si>
  <si>
    <t>En la ruta https://invias-my.sharepoint.com/:f:/g/personal/oap_invias_gov_co/EpleXqcjxrJNtk1yropn7vYBbKWHDHsSzBHhqOLbno8g0A?e=8vcDEa se identificó el Memorando Circular 2024I-VBOG-01078 del 01/03/24, cuyo asunto fue "Actualización de la Declaración Juramentada de Bienes y Rentas, y publicación
de la Declaración Proactiva de Bienes y Rentas, Registro de Conflicto de Interés y
Declaración del Impuesto sobre la Renta y Complementarios ? Ley 2013 de 2019 en
SIGEP"</t>
  </si>
  <si>
    <t>En la carpeta y link aportado se encuentra la evidencia de publicación de los estados financieros de 2023</t>
  </si>
  <si>
    <t xml:space="preserve">Efectivamente la carpeta está vacía, se valida ejecución porque está disponible el procedimiento de atención de declaraciones de conflictos de intereses, impedimentos y recusaciones </t>
  </si>
  <si>
    <t>En la carpeta  https://invias-my.sharepoint.com/:f:/g/personal/oap_invias_gov_co/EsViUEbmVixGpTgavI-scVEBHjwjipS2coPZmnJwO668-Q?e=AA2DLe se evidencio el soporte del informe de "implementación del Código de buen Gobierno de la Subdirección de Gestión Humana a través su Grupo Bienestar"</t>
  </si>
  <si>
    <t>Ejecutado según lo programado, soportes y evidnecias en carpeta https://invias-my.sharepoint.com/:f:/g/personal/oap_invias_gov_co/EvW26FwDn1REgeD-rU0fcbYBBBBtFvJKEQGwqrRARuc_fQ?e=pcUFxb</t>
  </si>
  <si>
    <r>
      <t xml:space="preserve">Durante sesión del 15 de febrero con los facilitadores el MIPG se analiza una a una las actividades en las que  Dirección de Ejecución y Operación participa como involucrada y se analiza la única actividad liderada por ellos "Generar periódicamente  reportes de operación de los SAU", generando las alertas correspondientes.
Mediante correo electrónico del 16 de febrero se remite alerta informado sobre los antecedentes y criticada de la actividad, brindando información sobre el mecanismo para modificar o  eliminara la actividad (Copia al Director de Ejecución y Operación.
</t>
    </r>
    <r>
      <rPr>
        <b/>
        <sz val="11"/>
        <rFont val="Calibri"/>
        <family val="2"/>
        <scheme val="minor"/>
      </rPr>
      <t xml:space="preserve">Memorando 2024I-VBOG-018985 del 08/04/24 DIRECCIÓN DE EJECUCIÓN Y OPERACIÓN
</t>
    </r>
    <r>
      <rPr>
        <sz val="11"/>
        <rFont val="Calibri"/>
        <family val="2"/>
        <scheme val="minor"/>
      </rPr>
      <t>La Direccion de Ejecucion y Operacion mediante sus Unidades Ejecutoras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enero y marzo de 2024 se registran cerca de 2.302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t>
    </r>
  </si>
  <si>
    <t>La carpeta https://invias-my.sharepoint.com/:f:/g/personal/oap_invias_gov_co/EiZwC28YT95NhoPDryJAYAcBomg1q31nLljpXvODSP8SUw?e=nyqcAz se encuentra vacía y no se recibió reporte por parte de la Secretaría General.
De acuerdo con mesa de trabajo del 03/04/24 con delegados de la Subdirección General, Direción de Ejecución y Operación y de la Dirección Técnica y de Estructuración se confrimó que durante el 1° trimestre no se relaizó ningún faceboolive o chat</t>
  </si>
  <si>
    <r>
      <rPr>
        <b/>
        <sz val="11"/>
        <rFont val="Calibri"/>
        <family val="2"/>
        <scheme val="minor"/>
      </rPr>
      <t>Memorando 2024I-VBOG-018985 del 08/04/24 DIRECCIÓN DE EJECUCIÓN Y OPERACIÓN -25%</t>
    </r>
    <r>
      <rPr>
        <sz val="11"/>
        <rFont val="Calibri"/>
        <family val="2"/>
        <scheme val="minor"/>
      </rPr>
      <t xml:space="preserve">
Con el fin de dar cumplimiento al Plan de Acción Anual 2024 y particularmente en lo correspondiente a las actividades adscritas en el PAAC de la presente vigencia encaminadas a crear“Definir y Difundir el portafolio de servicios al ciudadano de la entidad”, se solicitó por parte de esta dirección a las unidades ejecutoras adscritas, mediante memorando VBOG-010653 del 1 de marzo de 2024 y diferentes mesas de trabajo, actualización de la información del archivo “formato de seguimiento de actividades de participación”, Paralemente se asistio a la mesa de trabajo Programada por la OAP, con la participacion  del DAFP, el pasado 29 de febrero, conducente a aclarar inquietudes relacionadas con el diligenciamiento del formato y su aplicacion. Por otro lado el 18 de marzo mediante mesa de trabajo soliocita por la DEO, al Grupo de Atencion y Relacionamiento, se reforso  a los facilitadores de las Diferente Subdiercciones adcritas a la DEO, para el correcto diligenciameinto y reporte del formato en mencion, conducente al reporte de programacion de actividades. Lo anterior en aras de atender la solicitud de la Secretaria General que mediante memorando VBOG-014257 del 15 de marzo solicitud el reporte de este insumo. Asi las cosas se envio memorando VBOG 014872 aclarando el estado actual del proceso. Paralelamente se recibio memorando VBOG-007170-15/02/24, En dode la Subdireccion de Modernizacion de Carreteras Nacionales, informa al GARC, el estado actual del proceso. Finalemnte el pasado 2 de Abril el GARC, Organizo una capacitacion sobre el asunto por medio del Departamento de Administracion Publica. (DAFP), Esta capacitacion fue socilizada mediante memorando VBOG-017143 del 1 de Abril de 2024.</t>
    </r>
  </si>
  <si>
    <t>No se apoprta url o soprte de la difució o actualización del portafolio de servicios al ciudadano de la entidad</t>
  </si>
  <si>
    <r>
      <rPr>
        <b/>
        <sz val="11"/>
        <rFont val="Calibri"/>
        <family val="2"/>
        <scheme val="minor"/>
      </rPr>
      <t>Memorando 2024I-VBOG-018985 del 08/04/24 DIRECCIÓN DE EJECUCIÓN Y OPERACIÓN -10%</t>
    </r>
    <r>
      <rPr>
        <sz val="11"/>
        <rFont val="Calibri"/>
        <family val="2"/>
        <scheme val="minor"/>
      </rPr>
      <t xml:space="preserve">
La Dirección de Ejecución y Operación esta presta a suministrar  la información de su competencia dentro de los lineamientos del CONPES 4070. Dicho esto, esta Dirección ha venido participando en las diferentes mesas de trabajo a las que fue convocada desde el 2023, con el fin de de interactuar desde su alcance en lo que sea necesario para el aporte de la política de acceso a la información pública.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tal cual se informo mediante memorando VBOG-013248 del 12 de marzo, dirijido a la OTIC. Asi las cosas la Subdireccion de Modernizacion de Carreteras  mediante memorando VBOG-017074  del 27 de marzo de 2024, envio la matriz de Activos de Informacion, cumpliendo los parametros establecidos.</t>
    </r>
  </si>
  <si>
    <t>No se aportó un soporte relacionado con lso productos (cronograma, informe de datos que requieren publicarse o datos publicados en GOV.CO)</t>
  </si>
  <si>
    <r>
      <t xml:space="preserve">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t>
    </r>
    <r>
      <rPr>
        <b/>
        <sz val="11"/>
        <rFont val="Calibri"/>
        <family val="2"/>
        <scheme val="minor"/>
      </rPr>
      <t xml:space="preserve">2024I-VBOG-017906 del 03/04/24 SECRETARIA GENERAL sin reporte
Memorando 2024I-VBOG-018985 del 08/04/24 DIRECCIÓN DE EJECUCIÓN Y OPERACIÓN -25%
</t>
    </r>
    <r>
      <rPr>
        <sz val="11"/>
        <rFont val="Calibri"/>
        <family val="2"/>
        <scheme val="minor"/>
      </rPr>
      <t>Con el fin de dar cumplimiento al Plan de Acción Anual 2024 y particularmente en lo correspondiente a las actividades adscritas en el PAAC de la presente vigencia encaminadas a crear“Eventos de dialogo realizados e implementar acciones de mejora”, se solicitó por parte de esta dirección a las unidades ejecutoras adscritas, mediante memorando VBOG-010653 del 1 de marzo de 2024 y diferentes mesas de trabajo, actualización de la información del archivo “formato de seguimiento de actividades de participación”, liderado por la Secretaría General, y enviado por el Grupo de Atencion y Relacionamiento ciudadano mediante memorando VBOG-006879, registrando de manera detallada la información de las actividades o espacios de participación ciudadana establecidos por cada Unidad Ejecutora . De igual manera mediante memorando VBOG-010783 del 1 de marzo de 2024 , se envio la solicitud de programacion de los FACEBOOK LIVE 2024, a las Subdirecciones adscritas a la DEO, para que a su vez se coordinen estas actividades con los diferentes actores involucrados,  Y  de esta manera soportar los lineamientos que permitan dar cumplimiento a este requerimiento desde su resorte admisitrativo. Dicho esto el pasado 12 de marzo se recibio programacion de Facebook Live por parte de la Subdireccion Maritima Fluvial y Ferrea mediante memorando VBOG 013514 Y por parte de la Subdireccion de Modernizacion de Carreteras Naconales, mediante memorando VBOG 016476 , lo que permitio a La DEO  socializar al lider del proceso (Secretaria Generla) mediante memorando VBOG 017680 las programaciones de las diferentes subdirecciones , para   coordinar con los diferentes actores involucrados .</t>
    </r>
  </si>
  <si>
    <t>La ruta https://invias-my.sharepoint.com/:f:/g/personal/oap_invias_gov_co/EhNM3Dg-4VhElx1bFq99Dy0BVPNjZ_t-nQ2hFc4KF-z9rQ?e=c99HHc corresponde a una carpeta vacía
No se aportó url en el portal INVIAS con el "Seguimiento a los acuerdos o compromisos asumidos con los grupos de valor"</t>
  </si>
  <si>
    <t>El   texto   suministrado   para   la   actividad   “Realizar   seguimiento   a   los   planes   de   mejoramiento
formulados para atender las observaciones de las  Auditorías   efectuadas   (auditorias   al   modelo
de     seguridad     y     privacidad     de     la información (MSPI) ” y los respectivos soportes fueron
tomados  en  consideración  para  otorgar  cumplimento  a  la  actividad   “Realizar  seguimiento   a  la
implementación de las  macro actividades de   trabajo del plan de implementación del Modelo de
Seguridad y Privacidad de la Información –MSPI- vigencia 2024”.</t>
  </si>
  <si>
    <t>Cumplida según lo programado, se confirma enlace disponible. Se sugiere que la Columna G "https://www.invias.gov.co/index.php/normativa/normograma" se edite de manera que corresponda a los procesos del sistema de gestión de INVIAS, de modo que pueda indexarse la información del nomograma con las caracterizaciones de proceso.</t>
  </si>
  <si>
    <t>Cumplida según lo programado, se confirma informe EKOGUI</t>
  </si>
  <si>
    <t>El enlace aportado solicita autenticación. Se encontro en la ruta " https://www.invias.gov.co/index.php/planeacion-gestion-y-control/plan-de-gasto-publico " un redireccionamiento a https://community.secop.gov.co/Public/App/AnnualPurchasingPlanEditPublic/View?id=356588</t>
  </si>
  <si>
    <r>
      <rPr>
        <b/>
        <sz val="11"/>
        <rFont val="Calibri"/>
        <family val="2"/>
        <scheme val="minor"/>
      </rPr>
      <t>024I-VBOG-018131 DIRECCIÓN JURÍDICA 25%</t>
    </r>
    <r>
      <rPr>
        <sz val="11"/>
        <rFont val="Calibri"/>
        <family val="2"/>
        <scheme val="minor"/>
      </rPr>
      <t xml:space="preserve">
Nomograma actualizado al 04 de abril 2024 en en el enlace  https://www.invias.gov.co/index.php/normativa/normograma</t>
    </r>
  </si>
  <si>
    <r>
      <t xml:space="preserve">1.	Elaboración Informe de implementación política institucional de administración del riesgo 2023, socializado mediante memorando 2024I-VBOG-004844 del 02/02/24.
2.	Actualización del estado del arte con corte a diciembre disponible en 2024I-VBOG-004844
3.	Creación de las carpetas 2023 y 2024 en la ruta, para almacenar los soportes de cumplimiento de las actividades de control en el repositorio de MIPG
4.	 Proyección de Memorandos con informe parcial de cumplimiento de actividades de control de los riesgos de corrupción 2023, solicitando complemento en KAWAK:
A.	2024I-VBOG-005141 del 05/02 - OTIC 
B.	2024I-VBOG-005142 del 05/02 – SGH
C.	2024I-VBOG-005282 del 06/02 – DEFENSA JURÍDICA
D.	2024I-VBOG-005290 del 06/02 – GESTIÓN FINANCIERA
E.	2024I-VBOG-005307 del 06/02 – GESTIÓN DEL RIESGO DE PROYECTOS DE INFRAESTRUCTURA DE
F.	TRANSPORTE
G.	2024I-VBOG-005297 DEL 06/02 - EJECUCIÓN Y OPERACIÓN DE PROYECTOS DE INFRAESTRUCTURA
H.	DE TRANSPORTE
I.	2024I-VBOG-005295 DEL 06/02 – REGLAMENTACIÓN TÉCNICA E INNOVACIÓN DE INFRAESTRUCTURA
J.	DE TRANSPORTR
K.	2024I-VBOG-005293 DEL 06/02 - GESTIÓN AMBIENTAL, SOCIAL, PREDIAL Y DE SOSTENIBILIDAD DE
L.	PROYECTOS DE INFRAESTRUCTURA DE TRANSPO
M.	2024I-VBOG-005565 DEL 07/02 - GESTION DOCUMENTAL
N.	2024I-VBOG-005564 DEL 07/02 - GESTIÓN   DE   SERVICIOS   ADMINISTRATIVOS
O.	2024I-VBOG-006860 del 13/02/23 - Respuesta  al  radicado  No  2024I-VBOG-006389  Reporte  KAWAK   riesgos  e indicadores GESTIÓN DOCUMENTAL
</t>
    </r>
    <r>
      <rPr>
        <b/>
        <sz val="11"/>
        <rFont val="Calibri"/>
        <family val="2"/>
        <scheme val="minor"/>
      </rPr>
      <t>Memorando 2024I-VBOG-018985 del 08/04/24 DIRECCIÓN DE EJECUCIÓN Y OPERACIÓN -25%</t>
    </r>
    <r>
      <rPr>
        <sz val="11"/>
        <rFont val="Calibri"/>
        <family val="2"/>
        <scheme val="minor"/>
      </rPr>
      <t xml:space="preserve">
Durante este periodo La Direccion de Ejeucion y Operacion envio el memorando (2023I-VBOG-040094 20/12/2023) conducentre a la actualizacion de riesgos de Corrupcion y de Gestion para la vigencia 2024. Tanbien para el 2024 se realizo la construccion de los riesgos fiscales, los cuales se enviaron para revision a la Oficina Asesora de Planeacion mediante memorando 2023I-VBOG-042180 26/12/2023. La respuesta del asunto fue recibida mediante memorando 2023I-VBOG-044299-29/12/2023. En paralelo, se asisitio a las mesas programadas por la OAP los dias 20 y 21 de marzo de 2024, con el apoyo del DAFP, con relacion a riesgos, y Gestion del conocimiento e innovacion.
</t>
    </r>
    <r>
      <rPr>
        <b/>
        <sz val="11"/>
        <rFont val="Calibri"/>
        <family val="2"/>
        <scheme val="minor"/>
      </rPr>
      <t xml:space="preserve"> 2024I-VBOG-018556 DEL 05/04/24 OFICINA DE CONTROL INTERNO- 25%</t>
    </r>
    <r>
      <rPr>
        <sz val="11"/>
        <rFont val="Calibri"/>
        <family val="2"/>
        <scheme val="minor"/>
      </rPr>
      <t xml:space="preserve">
La Oficina  de Control Interno, en desarrollo de esta actividad: 
-  Mediante memorado 2023I-VBOG-042183 del 26 /12/2023,   contribuyo con el diagnóstico  del panorama de riesgos del PAAC 2024.  
- El 26/01/2024 asistio a reunión  del Comité Institucional de Gestión y Desempeño donde se aprobó el PAAC 2024.
 - 19/03/22024  reunion de facilitadores oportunidad  de mejora ID 379 Kawak. 
- 21/03/2024  capacitacion gestion del riesgo  para lideres  del proceso. </t>
    </r>
  </si>
  <si>
    <r>
      <t xml:space="preserve">1.	La Oficina Asesora de Planeación solicitó asistencia técnica a la Secretaría de Trasparencia y recibe respuesta favorable el 09/01/24 mediante OFI24-00002428 / GFPU 13130002 "...Durante la primera semana de marzo, una vez la Secretaría de Transparencia cuente con el equipo encargado de brindar asistencia técnica y esté concertado el cronograma de capacitaciones 2024, nos estaremos comunicando con usted para coordinar la realización de dicha capacitación."
2. Diseño de quiz para verificar nivel de apropiación de la política y socialización de este mediante correo electrónico del 22/02/24 dirigido a los facilitadores del MIPG
3. El 16/02 se contacta sectorialista para asistencia en el diseño del sistema
4. El 29 de febrero se remite proyecto de nueva versión del procedimiento EDEP-PR-1 ADMINISTRACION DE RIESGOS DE CORRUPCION a secretaria de Transparencia, el 29/02/24 para retroalimentación
Remisión de correos a los facilitadores del MIPG y/o Directivos precisando actividades que lideran y actividades en las que están involucrados
5.	Elaboración de la propuesta de Oportunidad de mejora para optimizar el flujo de información y promover la entrega oportuna de los reportes de cumplimiento, para generar alertas tempranas.
6.	Documentación en KAWAK de la Oportunidad de mejorar ID 379 y documentación del seguimiento con corte al mes de febrero
7.	Creación de carpetas para alimentar soportes de cumplimiento (micrositio MIPG Invias) y habilitación de permisos de edición  Directivos y facilitadores del MIPG
8.	proyección del memorando circular 2024I-VBOG-010273 del 29/02  impartiendo lineamientos para el reporte de actividades del 41T trimestre en archivo parametrizado y cargue de soportes en el micrositio de MIPG Invais
9.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 xml:space="preserve"> 2024I-VBOG-018556 DEL 05/04/24 OFICINA DE CONTROL INTERNO -25%
</t>
    </r>
    <r>
      <rPr>
        <sz val="11"/>
        <rFont val="Calibri"/>
        <family val="2"/>
        <scheme val="minor"/>
      </rPr>
      <t>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</si>
  <si>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t xml:space="preserve">1.	Se inactivan riesgos de corrupción 2023 del sistema “RIESGOS DE CORRUPCIÓN 2023” en el aplicativo KAWAK
2.	Se publica versión 1 del mapa de riesgo institucional en https://www.invias.gov.co/index.php/plan-anticorrupcion-y-de-atencion-al-ciudadano como anexo 1 del plan anticorrupción y de atención al ciudadano
3.	Se parametriza en el aplicativo KAWAK en nuevo sistema “RIESGOS DE CORRUPCIÓN 2024” y se documentan las fichas técnicas de los riesgos de corrupción 2024
4.	Su publica mapa de riesgos institucional, descargado del aplicativo kawak en la ruta https://www.invias.gov.co/index.php/informacion-institucional/sistema-de-gestion-de-calidad 
5.	Se apoya en la documentación de dos nuevos riesgos de corrupción del proceso GESTIÓN CONTRACTUAL, PROCESOS ADMINISTRATIVOS Y SANCIONATORIO: febrero 9 a las 10:00am, feb 23 a las 3pm, marzo 7 a las 3:45pm
</t>
    </r>
    <r>
      <rPr>
        <b/>
        <sz val="11"/>
        <rFont val="Calibri"/>
        <family val="2"/>
        <scheme val="minor"/>
      </rPr>
      <t xml:space="preserve">Memorando 2024I-VBOG-018985 del 08/04/24 DIRECCIÓN DE EJECUCIÓN Y OPERACIÓN -25%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</si>
  <si>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t xml:space="preserve">1.	Documentación en KAWAK de la Oportunidad de mejorar ID 379 y documentación del seguimiento con corte al mes de febrero
2.	Creación de carpetas para alimentar soportes de cumplimiento (micrositio MIPG Invias) y habilitación de permisos de edición  Directivos y facilitadores del MIPG
3.	proyección del memorando circular 2024I-VBOG-010273 del 29/02  impartiendo lineamientos para el reporte de actividades del 41T trimestre en archivo parametrizado y cargue de soportes en el micrositio de MIPG Invais
4.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envio  memorando (2024I-VBOG-011792-06/03/24) conducentes a solicitar el monitoreo de riesgos de corrupcion a las Unidades Ejecutoras adscritas a la DEO. 
</t>
    </r>
    <r>
      <rPr>
        <b/>
        <sz val="11"/>
        <rFont val="Calibri"/>
        <family val="2"/>
        <scheme val="minor"/>
      </rPr>
      <t xml:space="preserve"> 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
</t>
    </r>
  </si>
  <si>
    <r>
      <t xml:space="preserve"> 2024I-VBOG-018567 del 05/04 OTIC. Avance en la caracterización del Plan de Implementación del MSPI para la vigencia 2024.
. Avance en la consolidación de Activos de Información.
</t>
    </r>
    <r>
      <rPr>
        <b/>
        <sz val="11"/>
        <rFont val="Calibri"/>
        <family val="2"/>
        <scheme val="minor"/>
      </rPr>
      <t xml:space="preserve"> 2024I-VBOG-018556 DEL 05/04/24 OFICINA DE CONTROL INTERNO 25%</t>
    </r>
    <r>
      <rPr>
        <sz val="11"/>
        <rFont val="Calibri"/>
        <family val="2"/>
        <scheme val="minor"/>
      </rPr>
      <t xml:space="preserve">
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</si>
  <si>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t xml:space="preserve">A. La Oficina Asesora de Planeación convocó el día 04/02/2024 una mesa de trabajo interdisciplinaria para definir la Hoja de ruta plan de mejoramiento norma ttécnica NTC 6047  seguimiento programado en el Plan Anticorrupción y de Atención al Ciudadano PAAC 2024.
Una vez se analizaron los antecedentes y situación actual se acordó los siguiente:
1. los auditados presentarán el 30/04/2024 a la Oficina de Control Interno, el respectivo plan de mejoramiento con un cronograma 2024 y vigencias posteriores:
 Considerando la disponibilidad de recursos y diagnóstico actual de las condiciones de accesibilidad física de los puntos de atención, la Subdirección Administrativa programará las actividades concretas que adelantará en cada Dirección Territorial durante la vigencia 2024 y posteriores (si aplica), formalizando el
plan de mejoramiento ante la Oficina de Control Interno.
 Trimestralmente se realizará un seguimiento para verificar el nivel de cumplimiento.
2. Los auditados recopilan antecedentes y actualizar la matriz del plan de mejoramiento con el reporte de
acciones adelantadas en las vigencias 2022 y 2023 por hallazgo en cada Dirección Territorial.
B.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c. 2024I-VBOG-017906 del 03/04/24 SECRETARIA GENERAL sin reporte pero cuantificado 25%
 2024I-VBOG-018556 DEL 05/04/24 OFICINA DE CONTROL INTERNO 25% 
</t>
    </r>
    <r>
      <rPr>
        <sz val="11"/>
        <rFont val="Calibri"/>
        <family val="2"/>
        <scheme val="minor"/>
      </rPr>
      <t>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</si>
  <si>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t xml:space="preserve">1. La Oficina Asesora de Planeación convocó el día 04/02/2024 una mesa de trabajo interdisciplinaria para definir la Hoja de ruta plan de mejoramiento norma técnica NTC 5854  seguimiento programado en el Plan Anticorrupción y de Atención al Ciudadano PAAC 2024.
Una vez se analizaron los antecedentes y situación actual se acordó que los auditados presentarán el 31/04/2024 a la Oficina de Control Interno, el respectivo plan de mejoramiento con un cronograma 2024 y vigencias
posteriores (si aplica):
* Considerando la disponibilidad de recursos y diagnóstico actual de las condiciones de accesibilidad web, la Subdirección General programará las actividades concretas que adelantará durante la vigencia 2024 y posteriores (si aplica), formalizando el plan de mejoramiento ante la Oficina de Control Interno.
* Trimestralmente se realizará un seguimiento para verificar el nivel de cumplimiento.
2.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
 2024I-VBOG-018556 DEL 05/04/24 OFICINA DE CONTROL INTERNO 25%
</t>
    </r>
    <r>
      <rPr>
        <sz val="11"/>
        <rFont val="Calibri"/>
        <family val="2"/>
        <scheme val="minor"/>
      </rPr>
      <t>El 14/02/2024 la OCI asistió  a la  reunión convocada  por la OAP  con la participación  de  la Secretaria General , Subdireccion Administrativa y grupos adscritos, Subdirección General - Grupo de Comunicaciones  y Oficina TIC; para estableceer  hoja de ruta  en el seguimiento al  plan de mejoramiento del MSPI  y normas tecnicas  NTC 6047 y  5854.
22/02/2024 . Asistencia  a reunión de acompañamiento de la Función Publica, para mejorar accesibilidad  fisica  y Web. 
La OCI realizará seguimiento en la vigencia  2024 al plan de mejoramiento formalizado que remita cada una  de las areas responsables.
2024I-VBOG-020332 del 11/04/24 SUBDIRECCIÓN GENERAL</t>
    </r>
  </si>
  <si>
    <r>
      <rPr>
        <b/>
        <sz val="11"/>
        <rFont val="Calibri"/>
        <family val="2"/>
        <scheme val="minor"/>
      </rPr>
      <t>2024I-VBOG-020332 del 11/04/24 SUBDIRECCIÓN GENERAL</t>
    </r>
    <r>
      <rPr>
        <sz val="11"/>
        <rFont val="Calibri"/>
        <family val="2"/>
        <scheme val="minor"/>
      </rPr>
      <t xml:space="preserve">
43 videos publicados en nuestro canal institucional de YouTube en los que se informa sobre el estado de proyectos de impacto. https://www.youtube.com/@InviasOficial
Se realizó reunión con OAP y UE para realizar el balance de la actividad en el primer trimestre y planear las actvidades para posteriores trimestres Haga clic aquí para unirse a la reunión</t>
    </r>
  </si>
  <si>
    <r>
      <rPr>
        <b/>
        <sz val="11"/>
        <rFont val="Calibri"/>
        <family val="2"/>
        <scheme val="minor"/>
      </rPr>
      <t xml:space="preserve">2024I-VBOG-020332 del 11/04/24 SUBDIRECCIÓN GENERAL
</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t>
    </r>
  </si>
  <si>
    <r>
      <rPr>
        <b/>
        <sz val="11"/>
        <rFont val="Calibri"/>
        <family val="2"/>
        <scheme val="minor"/>
      </rPr>
      <t>2024I-VBOG-020332 del 11/04/24 SUBDIRECCIÓN GENERAL</t>
    </r>
    <r>
      <rPr>
        <sz val="11"/>
        <rFont val="Calibri"/>
        <family val="2"/>
        <scheme val="minor"/>
      </rPr>
      <t xml:space="preserve">
En lo que va corrido del año la Gerencia de Comunicaciones no ha recibido solicitudes de chats en vivo enfocados en la participación ciudadana.
De conformidad con la reunión TEAMS realizada con la OAP se solicitó a las unidades ejecutoras, quienes son los responsables de la información, la programación de las actividades de dialogo con la ciudadanía. el grupo de comunicaciones apoya la logística y divulgación de las actividades.</t>
    </r>
  </si>
  <si>
    <r>
      <t xml:space="preserve">1.	Consolidación memorandos reporte PAAC 2023, actualización del informe y envió a publicación en página web:
a.	2024I-VBOG-004774 DEL 02/02 - 
Respuesta al radicado No 2023I-VBOG-039238 Reporte DG PAAC 2023
b.	2024I-VBOG-004773d del 02/02 – Respuesta al radicado No 2023I-VBOG-042889 Retroalimentación y alertas
PAAC 2023 4T SA
c.	2024I-VBOG-004772 del 02/02/24 – Respuesta al radicado No 2023I-VBOG-043122 Retroalimentación reporte PAAC 4T a cargo de SGH
d.	2024I-VBOG-004771 del 02/02/24 - 
Respuesta al radicado No 2023I-VBOG-043192 Retroalimentación DEO reporte
PAAC 2023
e.	2024I-VBOG-004770 del 02/02 - Respuesta   al   radicado   No   2023I-VBOG-043639  Aporte   OCD   para   diagnóstico
PAAC
f.	2024I-VBOG-005143 del 02/02/24 - Respuesta al radicado No 2024I-VBOG-004276 Retroalimentación reporte PAAC
4T OTIC
g.	2024I-VBOG-006685 del 13/02 - Respuesta al radicado No 2024I-VBOG-005005 Retroalimentación OCD PAAC
2023
h.	2024I-VBOG-006686 del 13/02 - Respuesta al radicado No 2024I-VBOG-005739 Plazo reporte Riesgos e indicadores DEO
i.	024I-VBOG-006857 del 13/02 - Respuesta al radicado No 2024I-VBOG-005926 Alcance SG reporte PAAC 2023
j.	2024I-VBOG-006688 del 13/02 - Respuesta   al   radicado   No   2024I-VBOG-005851  Alcance   reporte   PAAC   2023
OCD
k.	2024I-VBOG-006857 del 13/02 - Respuesta al radicado No 2024I-VBOG-005926 Alcance SG reporte PAAC 2023
l.	2024I-VBOG-006852 del 13/02 - Respuesta al radicado No 2024I-VBOG-006094 Alcance SA reporte PAAC 2023
m.	2024I-VBOG-006854 del 13/02 - Respuesta al radicado No 2024I-VBOG-006095 Alcance DJ reporte PAAC 2023
n.	2024I-VBOG-006859 del 13/02 - Respuesta al radicado No 2024I-VBOG-006126 Alcance SGH reporte PAAC
2023
2. Informe preliminar PAAC 2023 socializado mediante 2024I-VBOG-005146 del 02/05 (para observaciones)
3. Informe definitivo PAAC 2023 publicado en  https://www.invias.gov.co/index.php/plan-anticorrupcion-y-de-atencion-al-ciudadano#2023
</t>
    </r>
    <r>
      <rPr>
        <b/>
        <sz val="11"/>
        <rFont val="Calibri"/>
        <family val="2"/>
        <scheme val="minor"/>
      </rPr>
      <t xml:space="preserve">2024I-VBOG-020332 del 11/04/24 SUBDIRECCIÓN GENERAL
</t>
    </r>
    <r>
      <rPr>
        <sz val="11"/>
        <rFont val="Calibri"/>
        <family val="2"/>
        <scheme val="minor"/>
      </rPr>
      <t>El monitoreo al PAAC en su versión más reciente se encuentra disponible en: https://www.invias.gov.co/index.php/plan-anticorrupcion-y-de-atencion-al-ciudadano</t>
    </r>
  </si>
  <si>
    <t xml:space="preserve"> 2024I-VBOG-018556 DEL 05/04/24 OFICINA DE CONTROL INTERNO 
Sin reporte
2024I-VBOG-020332 del 11/04/24 SUBDIRECCIÓN GENERAL
El seguimiento al PAAC en su versión más reciente se encuentra disponible en:
https://www.invias.gov.co/index.php/hechos-de-transparencia/mecanismos-de-control/informe-cuatrimestral-del-estado-del-control-interno</t>
  </si>
  <si>
    <r>
      <t xml:space="preserve">2024I-VBOG-017906 del 03/04/24 SECRETARIA GENERAL sin reporte se envio memorando a las Unidades ejecutoras para identificar cuales son los acuerdos asumidos con los grupos de valor
</t>
    </r>
    <r>
      <rPr>
        <b/>
        <sz val="11"/>
        <rFont val="Calibri"/>
        <family val="2"/>
        <scheme val="minor"/>
      </rPr>
      <t>Memorando 2024I-VBOG-018985 del 08/04/24 DIRECCIÓN DE EJECUCIÓN Y OPERACIÓN 25%</t>
    </r>
    <r>
      <rPr>
        <sz val="11"/>
        <rFont val="Calibri"/>
        <family val="2"/>
        <scheme val="minor"/>
      </rPr>
      <t xml:space="preserve">
La Dirección de ejecución y Operación, en cumplimiento de sus funciones de seguimiento y evaluación a sus subdirecciones adscritas (SGI-SVR-SMFF-SMCN) , envió memorando 2024I-VBOG-008351 del 21 de febrero de 2024, solicitando el reporte de los proyectos entregados a la comunidad en el mes de enero, febrero,  o por entregar con corte al 31 de marzo de 2024, Por lo tanto Las SMCN envio reporte mediante memorando VBOG-017410 . Por otro lado y no menos importante se envio memorando VBOG-011674 del 5 de marzo de 2024 a la OTIC , en el marco de lo competente a esta Direccion relacionado con  los “Lineamientos de Trasparencia Activa”, conducente a la implementacion de la política de acceso a la información pública “Identificar datos que se requieren publicar”. Lo anterior con el fin de seguir los lineamientos relacionados por La Oficina de Tecnologias, que mediande memorando 2023I-VBOG-043848, del pasado 28 de dieciembre de 2023,  manifiesta la intencion de liderar e interactuar en los diferentes temas tales como : 1. Identificar las Necesidades de Información, con base en la priorización
suministrada y acordada entre las diferentes dependencias del Instituto.2. Identificar los datos críticos para la toma de decisiones de los sistemas oproyectos priorizados.3. Definir políticas claras sobre la recopilación, almacenamiento y acceso a la
información.4. Establecer procedimientos para garantizar la consistencia y la calidad delos datos.5. Realizar ejercicios de seguimiento y monitoreo de Datos Abiertos, paraevaluar el uso de las publicaciones actuales y nuevas.6. Evaluar y adoptar tecnologías innovadoras que puedan aumentar la eficiencia y la toma de decisiones a través de Productos Mínimos Viables – PMV.
</t>
    </r>
    <r>
      <rPr>
        <b/>
        <sz val="11"/>
        <rFont val="Calibri"/>
        <family val="2"/>
        <scheme val="minor"/>
      </rPr>
      <t>2024I-VBOG-020332 del 11/04/24 SUBDIRECCIÓN GENERAL</t>
    </r>
    <r>
      <rPr>
        <sz val="11"/>
        <rFont val="Calibri"/>
        <family val="2"/>
        <scheme val="minor"/>
      </rPr>
      <t xml:space="preserve">
La gerencia de Comunicaciones no ha recibido información específica relacionada con acuerdos o compromisos hechos con grupos de valor.</t>
    </r>
  </si>
  <si>
    <r>
      <t xml:space="preserve">La Oficina Asesora de Planeación coordinó mesa de trabajo de seguimiento el 13 de marzo a las 9am donde  las dependiencias involucradas con cada instrmento analizarons alternativas y definieron una hoja e ruta. 
el 14/03/24 se reenvia a las facilitadoras del MIPG de la Secretraía General los avances de la Oficina TIC en la identificación de activos, para ser comnsidedados junto al borrador de las TRD en la actualización del Registo de activos.
</t>
    </r>
    <r>
      <rPr>
        <b/>
        <sz val="11"/>
        <rFont val="Calibri"/>
        <family val="2"/>
        <scheme val="minor"/>
      </rPr>
      <t>2024I-VBOG-017906 del 03/04/24 SECRETARIA GENERAL - 20%</t>
    </r>
    <r>
      <rPr>
        <sz val="11"/>
        <rFont val="Calibri"/>
        <family val="2"/>
        <scheme val="minor"/>
      </rPr>
      <t xml:space="preserve">
se adjunta archivo consolidado por OTIC con apoyo de la TRD
</t>
    </r>
    <r>
      <rPr>
        <b/>
        <sz val="11"/>
        <rFont val="Calibri"/>
        <family val="2"/>
        <scheme val="minor"/>
      </rPr>
      <t>Memorando 2024I-VBOG-018985 del 08/04/24 DIRECCIÓN DE EJECUCIÓN Y OPERACIÓN-25%</t>
    </r>
    <r>
      <rPr>
        <sz val="11"/>
        <rFont val="Calibri"/>
        <family val="2"/>
        <scheme val="minor"/>
      </rPr>
      <t xml:space="preserve">
En este periodo la OTIC, Mediante memorando circular VBOG-005254 del 6 de febrero de 2024, Infoma que el pasado 26 de enero, fue aprobado el Plan Estrategico de Tecnologias de Informacion y Comunicaciones del periodo 2024-2026 por el comité Institucional de Gstion de Desempeño, con el objetivo de documentar la estrategia de Tecnologias de Informacion y las Comunicaciones a cargo de la OTIC, y la hoja de ruta de gobernanza de TI para el periodo 2024-2026 que apoye  el cumplimiento de los objetivos del Plan Estrategico sectorial e Institucional, priorizando las nesecidades tecnologicas misionales y operativas para la trasformacion digital del INVIAS, alineada a la politica de Gobierno Gigital.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con el fin de obtener informacion actualizada al 2024.
</t>
    </r>
    <r>
      <rPr>
        <b/>
        <sz val="11"/>
        <rFont val="Calibri"/>
        <family val="2"/>
        <scheme val="minor"/>
      </rPr>
      <t xml:space="preserve"> 2024I-VBOG-018556 DEL 05/04/24 OFICINA DE CONTROL INTERNO 25%
</t>
    </r>
    <r>
      <rPr>
        <sz val="11"/>
        <rFont val="Calibri"/>
        <family val="2"/>
        <scheme val="minor"/>
      </rPr>
      <t xml:space="preserve">Es de aclarar  que la Oficina  de Control Interno de acuerdo  con  lo establecido en la parägrafo del  art. 12 de la Ley 87 de 1993,  en  ningún caso   podra  participar en los procedimientos  administrativos de la entidad  a través de autorizaciones y refrendaciones. Actividad   que le  corresponde a  la administración. Todo ello con  el fin  de guardar su indenpendencia.
</t>
    </r>
    <r>
      <rPr>
        <b/>
        <sz val="11"/>
        <rFont val="Calibri"/>
        <family val="2"/>
        <scheme val="minor"/>
      </rPr>
      <t>2024I-VBOG-020332 del 11/04/24 SUBDIRECCIÓN GENERAL</t>
    </r>
    <r>
      <rPr>
        <sz val="11"/>
        <rFont val="Calibri"/>
        <family val="2"/>
        <scheme val="minor"/>
      </rPr>
      <t xml:space="preserve">
La Secretaría General es la responsable de realizar las labores de adopción de los documentos mediante acto administrativo. Los instrumentos de gestión vigentes, se encuentran disponibles en: https://www.invias.gov.co/index.php/servicios-al-ciudadano/inventario-de-informacion</t>
    </r>
  </si>
  <si>
    <r>
      <rPr>
        <b/>
        <sz val="11"/>
        <rFont val="Calibri"/>
        <family val="2"/>
        <scheme val="minor"/>
      </rPr>
      <t>2024I-VBOG-020332 del 11/04/24 SUBDIRECCIÓN GENERAL</t>
    </r>
    <r>
      <rPr>
        <sz val="11"/>
        <rFont val="Calibri"/>
        <family val="2"/>
        <scheme val="minor"/>
      </rPr>
      <t xml:space="preserve">
La Subdirección General, apoyará en el despliegue de las estrategias de divulgación y socialización, con apoyo del grupo Gerencia de Comunicaciones.
1T 2024
a) La Política Institucional de Administración del Riesgo vigente se encuentra disponible en el Portal Web en: https://www.invias.gov.co/index.php/normativa/politicas-y-lineamientos/politicas-y-lineamientos  y en la Intranet en: http://intranet/index.php/la-calidad-al-dia/control-interno
b) El mapa de riesgos de corrupción se encuentra disponible en el Portal Web en: https://www.invias.gov.co/index.php/informacion-institucional/sistema-de-gestion-de-calidad y en la Intranet en: http://intranet/index.php/la-calidad-al-dia/control-interno
</t>
    </r>
    <r>
      <rPr>
        <b/>
        <sz val="11"/>
        <rFont val="Calibri"/>
        <family val="2"/>
        <scheme val="minor"/>
      </rPr>
      <t xml:space="preserve">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</si>
  <si>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r>
      <rPr>
        <b/>
        <sz val="11"/>
        <rFont val="Calibri"/>
        <family val="2"/>
        <scheme val="minor"/>
      </rPr>
      <t>2024I-VBOG-017906 del 03/04/24 SECRETARIA GENERAL - 25%</t>
    </r>
    <r>
      <rPr>
        <sz val="11"/>
        <rFont val="Calibri"/>
        <family val="2"/>
        <scheme val="minor"/>
      </rPr>
      <t xml:space="preserve">https://www.invias.gov.co/index.php/normativa/politicas-y-lineamientos/atencion-al-ciudadano/16857-informe-trimestral-informacion-mas-consultada-octubre-a-diciembre-de-2023/file
</t>
    </r>
    <r>
      <rPr>
        <b/>
        <sz val="11"/>
        <rFont val="Calibri"/>
        <family val="2"/>
        <scheme val="minor"/>
      </rPr>
      <t xml:space="preserve">
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</si>
  <si>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t>Se validar el cumplimiento según lo programado debido a que la información estaba en un soporte que condujo a https://www.invias.gov.co/index.php/hechos-de-transparencia/mecanismos-de-control/informe-cuatrimestral-del-estado-del-control-interno  (a pesar de no haber recibido reporte y el archivo no encontrar el archivo en la ruta https://www.invias.gov.co/index.php/plan-anticorrupcion-y-de-atencion-al-ciudadano#2023</t>
  </si>
  <si>
    <t xml:space="preserve">Se validar el cumplimiento según lo programado </t>
  </si>
  <si>
    <r>
      <rPr>
        <b/>
        <sz val="11"/>
        <rFont val="Calibri"/>
        <family val="2"/>
        <scheme val="minor"/>
      </rPr>
      <t>024I-VBOG-018131 DIRECCIÓN JURÍDICA 25%</t>
    </r>
    <r>
      <rPr>
        <sz val="11"/>
        <rFont val="Calibri"/>
        <family val="2"/>
        <scheme val="minor"/>
      </rPr>
      <t xml:space="preserve">
https://www.secop.gov.co/CO1BusinessLine/App/AnnualPurchasingPlanEditSupplier/View?id=389573
Información del PAA. Plan anual de Adquisiciones.
Corte a enero 31 de 2024      Versión No. 4
Corte a febrero 29 de 2024    Versión No. 12
Corte a marzo  31 de 2024     Versión No. 16</t>
    </r>
  </si>
  <si>
    <t>No se recibío reporte por parte de la Dirección Técnica y de Estructuración</t>
  </si>
  <si>
    <t>No fue posible validar la cuantificación o cumplimiento, en la medida que no se aportó evidencia del plan de mejoramiento concertado con la Oficina de Control Interno ni reporte a dicha dependencia de los productos programados en el primer trimestre. 
Nota: en el micrositio efectivamente se evidencio la publicación del MPSI, un informe, el resumen ejecutivo del informe y una presentació</t>
  </si>
  <si>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t>
  </si>
  <si>
    <t xml:space="preserve">No fue posible validar la cuantificación o cumplimiento, en la medida que no se aportó evidencia del plan de mejoramiento concertado con la Oficina de Control Interno ni reporte a dicha dependencia de los productos programados en el primer trimestre. </t>
  </si>
  <si>
    <r>
      <rPr>
        <b/>
        <sz val="11"/>
        <color theme="1"/>
        <rFont val="Calibri"/>
        <family val="2"/>
        <scheme val="minor"/>
      </rPr>
      <t xml:space="preserve">1. </t>
    </r>
    <r>
      <rPr>
        <sz val="11"/>
        <color theme="1"/>
        <rFont val="Calibri"/>
        <family val="2"/>
        <scheme val="minor"/>
      </rPr>
      <t xml:space="preserve">Actualizar el procedimiento de gestión de riesgos de corrupción y fortalecer el modelo integral de control y prevención de riesgos de corrupción
</t>
    </r>
    <r>
      <rPr>
        <b/>
        <sz val="11"/>
        <color theme="1"/>
        <rFont val="Calibri"/>
        <family val="2"/>
        <scheme val="minor"/>
      </rPr>
      <t xml:space="preserve">2. </t>
    </r>
    <r>
      <rPr>
        <sz val="11"/>
        <color theme="1"/>
        <rFont val="Calibri"/>
        <family val="2"/>
        <scheme val="minor"/>
      </rPr>
      <t xml:space="preserve">Cumplir con la estrategia de racionalización de trámites (seguimiento)
</t>
    </r>
    <r>
      <rPr>
        <b/>
        <sz val="11"/>
        <color theme="1"/>
        <rFont val="Calibri"/>
        <family val="2"/>
        <scheme val="minor"/>
      </rPr>
      <t>3.</t>
    </r>
    <r>
      <rPr>
        <sz val="11"/>
        <color theme="1"/>
        <rFont val="Calibri"/>
        <family val="2"/>
        <scheme val="minor"/>
      </rPr>
      <t xml:space="preserve"> Formalizar estrategia de participación ciudadana y diseño del principal espacio de rendición de cuentas
</t>
    </r>
    <r>
      <rPr>
        <b/>
        <sz val="11"/>
        <color theme="1"/>
        <rFont val="Calibri"/>
        <family val="2"/>
        <scheme val="minor"/>
      </rPr>
      <t xml:space="preserve">4. </t>
    </r>
    <r>
      <rPr>
        <sz val="11"/>
        <color theme="1"/>
        <rFont val="Calibri"/>
        <family val="2"/>
        <scheme val="minor"/>
      </rPr>
      <t xml:space="preserve">Actualizar los instrumentos de gestión bajo lineamientos de la ley de transparencia 
</t>
    </r>
    <r>
      <rPr>
        <b/>
        <sz val="11"/>
        <color theme="1"/>
        <rFont val="Calibri"/>
        <family val="2"/>
        <scheme val="minor"/>
      </rPr>
      <t xml:space="preserve">5. </t>
    </r>
    <r>
      <rPr>
        <sz val="11"/>
        <color theme="1"/>
        <rFont val="Calibri"/>
        <family val="2"/>
        <scheme val="minor"/>
      </rPr>
      <t xml:space="preserve">Suscribir los planes de mejoramiento para la accesibilidad física y web 
</t>
    </r>
    <r>
      <rPr>
        <b/>
        <sz val="11"/>
        <color theme="1"/>
        <rFont val="Calibri"/>
        <family val="2"/>
        <scheme val="minor"/>
      </rPr>
      <t xml:space="preserve">6. </t>
    </r>
    <r>
      <rPr>
        <sz val="11"/>
        <color theme="1"/>
        <rFont val="Calibri"/>
        <family val="2"/>
        <scheme val="minor"/>
      </rPr>
      <t xml:space="preserve">Implementar la caja de herramientas del código de integridad
</t>
    </r>
    <r>
      <rPr>
        <b/>
        <sz val="11"/>
        <color theme="1"/>
        <rFont val="Calibri"/>
        <family val="2"/>
        <scheme val="minor"/>
      </rPr>
      <t xml:space="preserve">7. </t>
    </r>
    <r>
      <rPr>
        <sz val="11"/>
        <color theme="1"/>
        <rFont val="Calibri"/>
        <family val="2"/>
        <scheme val="minor"/>
      </rPr>
      <t xml:space="preserve">Reporte oportuno y con soportes por parte de los respsonables de las actividades 
</t>
    </r>
    <r>
      <rPr>
        <b/>
        <sz val="11"/>
        <color theme="1"/>
        <rFont val="Calibri"/>
        <family val="2"/>
        <scheme val="minor"/>
      </rPr>
      <t>8.</t>
    </r>
    <r>
      <rPr>
        <sz val="11"/>
        <color theme="1"/>
        <rFont val="Calibri"/>
        <family val="2"/>
        <scheme val="minor"/>
      </rPr>
      <t xml:space="preserve"> Estandarizar métodolo de seguimiento a los acuerdos o compromisos asumidos con los grupos de valor y publicarlo en la página web
</t>
    </r>
    <r>
      <rPr>
        <b/>
        <sz val="11"/>
        <color theme="1"/>
        <rFont val="Calibri"/>
        <family val="2"/>
        <scheme val="minor"/>
      </rPr>
      <t>9.</t>
    </r>
    <r>
      <rPr>
        <sz val="11"/>
        <color theme="1"/>
        <rFont val="Calibri"/>
        <family val="2"/>
        <scheme val="minor"/>
      </rPr>
      <t xml:space="preserve"> Fomento d ela cultura de evaluar eventos de diálogo e implementar acciones de mejora </t>
    </r>
  </si>
  <si>
    <r>
      <rPr>
        <b/>
        <sz val="11"/>
        <rFont val="Calibri"/>
        <family val="2"/>
        <scheme val="minor"/>
      </rPr>
      <t xml:space="preserve"> 2024I-VBOG-018567 del 05/04 OTIC.</t>
    </r>
    <r>
      <rPr>
        <sz val="11"/>
        <rFont val="Calibri"/>
        <family val="2"/>
        <scheme val="minor"/>
      </rPr>
      <t xml:space="preserve">
 Avance en la caracterización del Plan de Implementación del MSPI para la vigencia 2024.
. Avance en la consolidación de Activos de Información.</t>
    </r>
  </si>
  <si>
    <r>
      <t xml:space="preserve">Correo electrónico del 08 de marzo a los involucrados, socializando facebook en vivo del DAFP sobre Integridad Pública y orientaciones para la aplicación del test de integridad
</t>
    </r>
    <r>
      <rPr>
        <b/>
        <sz val="11"/>
        <rFont val="Calibri"/>
        <family val="2"/>
        <scheme val="minor"/>
      </rPr>
      <t>2024I-VBOG-017906 del 03/04/24 SECRETARIA GENERAL - 25%</t>
    </r>
    <r>
      <rPr>
        <sz val="11"/>
        <rFont val="Calibri"/>
        <family val="2"/>
        <scheme val="minor"/>
      </rPr>
      <t xml:space="preserve">
se adjunta informe de actividad realizada en el trimestre</t>
    </r>
  </si>
  <si>
    <r>
      <rPr>
        <b/>
        <sz val="11"/>
        <rFont val="Calibri"/>
        <family val="2"/>
        <scheme val="minor"/>
      </rPr>
      <t>1.</t>
    </r>
    <r>
      <rPr>
        <sz val="11"/>
        <rFont val="Calibri"/>
        <family val="2"/>
        <scheme val="minor"/>
      </rPr>
      <t xml:space="preserve"> Diseño y socialización de la estrategia de acompañamiento para  mejorar la oportunidad  y calidad del reporte de ejecución y seguimiento de las actividades de control asociadas a los riesgos de corrupción en el aplicatvo KAWAK
</t>
    </r>
    <r>
      <rPr>
        <b/>
        <sz val="11"/>
        <rFont val="Calibri"/>
        <family val="2"/>
        <scheme val="minor"/>
      </rPr>
      <t xml:space="preserve">2. </t>
    </r>
    <r>
      <rPr>
        <sz val="11"/>
        <rFont val="Calibri"/>
        <family val="2"/>
        <scheme val="minor"/>
      </rPr>
      <t xml:space="preserve">Centralización de soportes de cumplimiento en un micrositio y estratégia para optimizar el flujo de la información
</t>
    </r>
    <r>
      <rPr>
        <b/>
        <sz val="11"/>
        <rFont val="Calibri"/>
        <family val="2"/>
        <scheme val="minor"/>
      </rPr>
      <t xml:space="preserve">3. </t>
    </r>
    <r>
      <rPr>
        <sz val="11"/>
        <rFont val="Calibri"/>
        <family val="2"/>
        <scheme val="minor"/>
      </rPr>
      <t xml:space="preserve">Anális de las denuncias allegadas a través de los canales de atención, precisando los temas, estado de las investigaciones  o protocolos actividades y tiempos de respuesta.
</t>
    </r>
    <r>
      <rPr>
        <b/>
        <sz val="11"/>
        <rFont val="Calibri"/>
        <family val="2"/>
        <scheme val="minor"/>
      </rPr>
      <t xml:space="preserve">4. </t>
    </r>
    <r>
      <rPr>
        <sz val="11"/>
        <rFont val="Calibri"/>
        <family val="2"/>
        <scheme val="minor"/>
      </rPr>
      <t>Compromiso de los involucrados en la programación de los epacios de díalogo</t>
    </r>
  </si>
  <si>
    <r>
      <rPr>
        <b/>
        <sz val="11"/>
        <rFont val="Calibri"/>
        <family val="2"/>
        <scheme val="minor"/>
      </rPr>
      <t>2024I-VBOG-018742 del 05/04/24 SUBDIRECCIÓN DE SOSTENIBILIDAD a DIRECCIÓN TÉCNICA Y DE ESTRUCTURACIÓN -10%</t>
    </r>
    <r>
      <rPr>
        <sz val="11"/>
        <rFont val="Calibri"/>
        <family val="2"/>
        <scheme val="minor"/>
      </rPr>
      <t xml:space="preserve">
Para el primer trimiestre 2024,se realizaron 8 socializaciones a las comunidades de los proyectos que adelanta Invias.</t>
    </r>
  </si>
  <si>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2024,se dio cumplimiento en la realizacion de 23 socializaciones a las comunidades</t>
    </r>
  </si>
  <si>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 se diio cumplimiento as la realizacion de reuniones con veedurias ciudadanas involucradas en los proyectos que adelanta IINVIAS,finalizando el trimestre se tiene un total de de 32 reuniones.</t>
    </r>
  </si>
  <si>
    <r>
      <rPr>
        <b/>
        <sz val="11"/>
        <rFont val="Calibri"/>
        <family val="2"/>
        <scheme val="minor"/>
      </rPr>
      <t>2024I-VBOG-018742 del 05/04/24 SUBDIRECCIÓN DE SOSTENIBILIDAD a DIRECCIÓN TÉCNICA Y DE ESTRUCTURACIÓN -8,33%</t>
    </r>
    <r>
      <rPr>
        <sz val="11"/>
        <rFont val="Calibri"/>
        <family val="2"/>
        <scheme val="minor"/>
      </rPr>
      <t xml:space="preserve">
Para el primer trimestre 2024,se programo una (1)  capacitacion en temas de sostenibilidad.</t>
    </r>
  </si>
  <si>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trimesatre 2024,no se presentaron requermientos para la respectiva respuesta a la actividad referenciada.</t>
    </r>
  </si>
  <si>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trimestre 2024,no se reportaron requerimientos asociados a siembra y reforestacion de arboles.</t>
    </r>
  </si>
  <si>
    <t>No se recibío reporte por parte de la Dirección Técnica y de Estructuración. 
Ejecutada según o previsto</t>
  </si>
  <si>
    <t>No se recibío reporte por parte de la Dirección Técnica y de Estructuración. Potencial incumplimiento</t>
  </si>
  <si>
    <t>Racionalización Trámite  "Permiso para movilización de carga extradimensionada por las vías nacionales"</t>
  </si>
  <si>
    <t>Racionalización Trámite "Permiso para la movilización de carga indivisible extrapesada, indivisible extradimensionada o indivisible extrapesada y extradimensionada a la vez y permiso para el transporte de carga divisible con vehículos combinados de carga - V.C.C"</t>
  </si>
  <si>
    <t>Racionalización Trámite "Beneficio de tarifa exenta o diferencial en las estaciones de peaje a cargo del INVIAS"</t>
  </si>
  <si>
    <t>Anexo 2: Estratégia de Racioanlización de Trámites</t>
  </si>
  <si>
    <t>Anexo 1: Mapa de Riesgos</t>
  </si>
  <si>
    <t>CORTE 1° trimestre de 2024</t>
  </si>
  <si>
    <t>OBSERVACIÓN OFICINA DE CONTROL INTERNO</t>
  </si>
  <si>
    <t>Mediante memorando circular anotado  se socializo y actualizo  el Informe de implementación política institucional de administración del riesgo 2023.  se  ´publoca en la pagina  web  el mapa de riesgos https://www.invias.gov.co/index.php/archivo-y-documentos/hechos-de-transparencia/planeacion-gestion-y-control/17082-mapa-de-riesgos-institucional-2024-v-1</t>
  </si>
  <si>
    <t xml:space="preserve">socializado mediante Memorando Circular 2024I-VBOG-004765 del 02/02/2024  y  2024I-VBOG-005660 del 07/02/2024 </t>
  </si>
  <si>
    <t xml:space="preserve"> publicación en página web: https://www.invias.gov.co/index.php/plan-anticorrupcion-y-de-atencion-al-ciudadano#2023</t>
  </si>
  <si>
    <t>Seguimiento al PAAC en su versión más reciente se encuentra disponible en:
https://www.invias.gov.co/index.php/hechos-de-transparencia/mecanismos-de-control/informe-cuatrimestral-del-estado-del-control-interno</t>
  </si>
  <si>
    <t>La carpeta https://invias-my.sharepoint.com/:f:/g/personal/oap_invias_gov_co/EiZwC28YT95NhoPDryJAYAcBomg1q31nLljpXvODSP8SUw?e=nyqcAz se encuentra vacía.</t>
  </si>
  <si>
    <t xml:space="preserve">No se aportó url en el portal INVIAS con el "Seguimiento a los acuerdos o compromisos asumidos con los grupos de valor"     La ruta https://invias-my.sharepoint.com/:f:/g/personal/oap_invias_gov_co/EhNM3Dg-4VhElx1bFq99Dy0BVPNjZ_t-nQ2hFc4KF-z9rQ?e=c99HHc corresponde a una carpeta vacía
</t>
  </si>
  <si>
    <t>Los  soportes relacionados con los productos no se aportaron -cronograma, informe de datos que requieren publicarse o datos publicados en GOV.CO)</t>
  </si>
  <si>
    <t xml:space="preserve">En la ruta https://invias-my.sharepoint.com/:f:/g/personal/oap_invias_gov_co/EhZ00xA_VV9PraDw5kMvqv4Bd6KOQ9oYXpan4Ap9gXl20Q?e=lJcYUG únicamente se encuentra evidencia de dos memorandos para actualizar la crata d etrato digno y el formulario de satisfacción, junto a la publicaión de los estados financieros.
</t>
  </si>
  <si>
    <t>https://invias-my.sharepoint.com/:f:/g/personal/oap_invias_gov_co/EjMmtHqmpo1MpMNIZ0oSu8wBE6J_yQWKtCs_IHywfRcWUg?e=gfIPNA  No se ubican sopórtes  del diseño e implementacion  de una estrategia solo  existen dos memorando dirigidos a la Dirección Técnica y de Estructuración solicitando información, pero no se ubicó soportes del diseño e implementación de una estrategia para fortalecer procesos de conocimiento de la ciudadanía para focalizar la oferta institucional.Rad 20241-VBOG-015279 del 19 de marzo y 20241-VBOG-015354 de 20 de marzo del año en curso.</t>
  </si>
  <si>
    <t>Se encuentra  únicamente de dos memorandos para actualizar la crata d etrato digno y el formulario de satisfacción, junto a la publicaión de los estados financieros.</t>
  </si>
  <si>
    <t>La Carpeta https://invias-my.sharepoint.com/:f:/g/personal  SE ENCUENTRA VACIA       https://www.invias.gov.co/index.php/normativa/politicas-y-lineamientos/atencion-al-ciudadano/16857-informe-trimestral-informacion-mas-consultada-octubre-a-diciembre-de-2023/file  efectua un  analisis  d ela  informacion  mas consultada,  no  se encuentra en la pgina web.</t>
  </si>
  <si>
    <t xml:space="preserve"> se envidencia : “RIESGOS DE CORRUPCIÓN 2023” en el aplicativo KAWAK - EDEP-PR-1              MAPA DE RIESGOS : https://www.invias.gov.co/index.php/plan-anticorrupcion-y-de-atencion-al-ciudadano                  https://www.invias.gov.co/index.php/informacion-institucional/sistema-de-gestion-de-calidad .                    https://www.invias.gov.co/index.php/informacion-institucional/61-hechos-de-transparencia/planeacion-gestion-y-control.</t>
  </si>
  <si>
    <t>se validaron los objetivos;  cumplieron con lo programado, median te  memorando 20231-VBOG-040094 se actualiza  los riesgos de corrupccion  y gestion 2024, se evidencian mesas de trabajo para los dias 20 y 21 demarzo de 2024</t>
  </si>
  <si>
    <t>Se evidencia la creación de carpetas para alimentar soportes de cumplimiento (micrositio MIPG Invias) y habilitación de permisos de edición  Directivos y facilitadores del MIPG, mesas de trabajo interdisciplinarias NTC5854</t>
  </si>
  <si>
    <t xml:space="preserve">Sin avance  respecto a lo programado </t>
  </si>
  <si>
    <t>No se aportó url en el portal INVIAS con el "Seguimiento a los acuerdos o compromisos asumidos con los grupos de valor"     La ruta https://invias-my.sharepoint.com/:f:/g/personal/oap_invias_gov_co/EhNM3Dg-4VhElx1bFq99Dy0BVPNjZ_t-nQ2hFc4KF-z9rQ?e=c99HHc c</t>
  </si>
  <si>
    <t>No cuantifica los costos administrativos y r mejoras en los procedimientos internos para reducirlos</t>
  </si>
  <si>
    <t>Correo electronico del 16/02/2024  envian archivo parametrizado a los Fcilitadores del MIPG de la Subdirección general y al Coordinador del Grupo Gerencia de Comunicaciones</t>
  </si>
  <si>
    <t>Se evidencia   que la Gerencia de Comunicaciones no ha recibido solicitudes de chats en vivo enfocados en la participación ciudadana</t>
  </si>
  <si>
    <t>Se diio cumplimiento as la realizacion de reuniones con veedurias ciudadanas involucradas en los proyectos que adelanta IINVIAS,finalizando el trimestre se tiene un total de de 32 reuniones</t>
  </si>
  <si>
    <t>Se evidencia en https://invias-my.sharepoint.com/:f:/g/personal/oap_invias_gov_co/EtW9rLmKQQZGjS21qFz2UoUBmIyBYIXwyGbpqS8jJKI02w?e=Gx34P5 que mediante 2024I-VBOG-013325 del 12/03/24 se remitió a la Oficina de Control Disciplinario el informe de PQRD con corte al mes de Febrero</t>
  </si>
  <si>
    <t>Se evidencio información correspondiente a los cortes enero y febrero</t>
  </si>
  <si>
    <t>link  https://invias-my.sharepoint.com/:f:/g/personal/oap_invias_gov_co/EjMmtHqmpo1MpMNIZ0oSu8wBE6J_yQWKtCs_IHywfRcWUg?e=gfIPNA no se ubicó soportes del diseño e implementación de una estrategia para fortalecer procesos de conocimiento de la ciudadanía para focalizar la oferta institucional, a partir de las caracterizaciones de usuarios.
Mesa de trabajo, se evidenció que el informe de caracterización de usuarios de 2023 disponible en https://www.invias.gov.co/index.php/archivo-y-documentos/atencion-al-ciudadano/16676-caracterizacion-de-usuarios-2023.
 https://www.invias.gov.co/index.php/archivo-y-documentos/atencion-al-ciudadano/16676-caracterizacion-de-usuarios-2023 , no incluye información sobre los usuarios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t>
  </si>
  <si>
    <t xml:space="preserve"> https://invias-my.sharepoint.com/:f:/g/personal/oap_invias_gov_co/EhZ00xA_VV9PraDw5kMvqv4Bd6KOQ9oYXpan4Ap9gXl20Q?e=lJcYUG</t>
  </si>
  <si>
    <t xml:space="preserve"> https://invias-my.sharepoint.com/:f:/g/personal/oap_invias_gov_co/EvW26FwDn1REgeD-rU0fcbYBBBBtFvJKEQGwqrRARuc_fQ?e=pcUFxb</t>
  </si>
  <si>
    <t>No hay avances reportados ni evidencia en la capeta https://invias-my.sharepoint.com/:f:/g/personal/oap_invias_gov_co/Ei87N6QnlhZMiYoB78LyXiQBd8w5f5eQWVrNMwHdZ_5dEg?e=a9IQ0e</t>
  </si>
  <si>
    <t xml:space="preserve">No  se aporto  reporte </t>
  </si>
  <si>
    <t xml:space="preserve"> https://invias-my.sharepoint.com/:f:/g/personal/oap_invias_gov_co/EpleXqcjxrJNtk1yropn7vYBbKWHDHsSzBHhqOLbno8g0A?e=8vcDEa</t>
  </si>
  <si>
    <t>https://www.invias.gov.co/index.php/informacion-institucional/hechos-de-transparencia/informacion-financiera-y-contable/estados-financieros-2023</t>
  </si>
  <si>
    <t>Cumplida según lo programado - https://www.invias.gov.co/index.php/normativa/normograma</t>
  </si>
  <si>
    <r>
      <rPr>
        <b/>
        <sz val="11"/>
        <rFont val="Calibri"/>
        <family val="2"/>
        <scheme val="minor"/>
      </rPr>
      <t>024I-VBOG-018131 DIRECCIÓN JURÍDICA 25%</t>
    </r>
    <r>
      <rPr>
        <sz val="11"/>
        <rFont val="Calibri"/>
        <family val="2"/>
        <scheme val="minor"/>
      </rPr>
      <t xml:space="preserve">
Mediante memorando radicado 2024I-VBOG-017938 del 2024/04/2023; Se anexa link de publicación en la página web del informe EKOGUI de procesos judiciales https://www.invias.gov.co/index.php/normativa/normograma</t>
    </r>
  </si>
  <si>
    <t>se evidencia cumplimiento  en el link:https://www.invias.gov.co/index.php/normativa/normograma</t>
  </si>
  <si>
    <t>https://www.invias.gov.co/index.php/planeacion-gestion-y-control/plan-de-gasto-publico</t>
  </si>
  <si>
    <t>Dirección Técnica y de Estructuración NO envia  reporte.</t>
  </si>
  <si>
    <t xml:space="preserve">Se allega informacion </t>
  </si>
  <si>
    <t xml:space="preserve">se allega informacion </t>
  </si>
  <si>
    <t xml:space="preserve"> se evidencia la existencia  del texto “Realizar   seguimiento   a   los   planes   de   mejoramiento
formulados para atender las observaciones de las  Auditorías   efectuadas   (auditorias   al   modelo
de     seguridad     y     privacidad     de     la información (MSPI) ” y los respectivos soportes </t>
  </si>
  <si>
    <t>https://invias-my.sharepoint.com/:f:/g/personal/oap_invias_gov_co/EsViUEbmVixGpTgavI-scVEBHjwjipS2coPZmnJwO668-Q?e=AA2DLe</t>
  </si>
  <si>
    <t xml:space="preserve">https://invias-my.sharepoint.com/:f:/g/personal/oap_invias_gov_co/EleagIvMCpdNoGbLw58NBogBYIiLQ3TF4r26CHNwxF8fXA?e=0wP58F                                                                              https://invias-my.sharepoint.com/:f:/g/personal/oap_invias_gov_co/EqBIWBfm2W9Jg-jyo8iGW24BZFXJBhjeA4dT4aUThbYDHw?e=2tJo9n no se encontró evidencia de capacitaciones sino dos piezas de divulgación </t>
  </si>
  <si>
    <t xml:space="preserve">Se evidencia  que efectivamente  la  carpeta  se encuentra vacia, en razón  a que en el perido  mecionado no se presentaron   conflictos de intereses, impedimentos y recusaciones </t>
  </si>
  <si>
    <t xml:space="preserve">No hay reporte </t>
  </si>
  <si>
    <t xml:space="preserve">No  hay  reporte </t>
  </si>
  <si>
    <t xml:space="preserve">No hay  reporte </t>
  </si>
  <si>
    <t>se valida lo9 programado</t>
  </si>
  <si>
    <t>https://invias-my.sharepoint.com/:f:/g/personal/oap_invias_gov_co/EpmIRYld_g5PvFsszB-dybUBOMXG34rF6pCIdk5w4MH-WA?e=YN7r65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</si>
</sst>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3" x14ac:knownFonts="1">
    <font>
      <sz val="11"/>
      <color theme="1"/>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trike/>
      <sz val="11"/>
      <name val="Calibri"/>
      <family val="2"/>
      <scheme val="minor"/>
    </font>
    <font>
      <b/>
      <shadow/>
      <sz val="11"/>
      <name val="Calibri"/>
      <family val="2"/>
      <scheme val="minor"/>
    </font>
    <font>
      <sz val="11"/>
      <color theme="1"/>
      <name val="Calibri"/>
      <family val="2"/>
      <scheme val="minor"/>
    </font>
    <font>
      <b/>
      <sz val="12"/>
      <color theme="1"/>
      <name val="Calibri"/>
      <family val="2"/>
      <scheme val="minor"/>
    </font>
    <font>
      <b/>
      <sz val="12"/>
      <name val="Calibri"/>
      <family val="2"/>
      <scheme val="minor"/>
    </font>
    <font>
      <b/>
      <sz val="12"/>
      <color theme="0"/>
      <name val="Calibri"/>
      <family val="2"/>
      <scheme val="minor"/>
    </font>
    <font>
      <u/>
      <sz val="11"/>
      <color theme="10"/>
      <name val="Calibri"/>
      <family val="2"/>
      <scheme val="minor"/>
    </font>
    <font>
      <b/>
      <sz val="48"/>
      <color theme="1"/>
      <name val="Calibri"/>
      <family val="2"/>
      <scheme val="minor"/>
    </font>
    <font>
      <sz val="16"/>
      <color theme="1"/>
      <name val="Calibri"/>
      <family val="2"/>
    </font>
    <font>
      <sz val="14"/>
      <color theme="1"/>
      <name val="Calibri"/>
      <family val="2"/>
    </font>
    <font>
      <b/>
      <sz val="14"/>
      <color theme="1"/>
      <name val="Calibri"/>
      <family val="2"/>
    </font>
    <font>
      <b/>
      <sz val="20"/>
      <color theme="1"/>
      <name val="Calibri"/>
      <family val="2"/>
    </font>
    <font>
      <sz val="12"/>
      <color theme="1"/>
      <name val="Calibri"/>
      <family val="2"/>
      <scheme val="minor"/>
    </font>
    <font>
      <b/>
      <sz val="11"/>
      <name val="Arial Narrow"/>
      <family val="2"/>
    </font>
    <font>
      <b/>
      <sz val="14"/>
      <color theme="1"/>
      <name val="Calibri"/>
      <family val="2"/>
      <scheme val="minor"/>
    </font>
    <font>
      <b/>
      <sz val="12"/>
      <color rgb="FFFFFFFF"/>
      <name val="Calibri"/>
      <family val="2"/>
    </font>
    <font>
      <b/>
      <sz val="14"/>
      <color rgb="FFFFFFFF"/>
      <name val="Calibri"/>
      <family val="2"/>
    </font>
    <font>
      <u/>
      <sz val="14"/>
      <color theme="10"/>
      <name val="Calibri"/>
      <family val="2"/>
      <scheme val="minor"/>
    </font>
    <font>
      <sz val="14"/>
      <color rgb="FF000000"/>
      <name val="Calibri"/>
      <family val="2"/>
    </font>
    <font>
      <b/>
      <sz val="14"/>
      <color rgb="FF000000"/>
      <name val="Calibri"/>
      <family val="2"/>
    </font>
    <font>
      <b/>
      <u/>
      <sz val="14"/>
      <color rgb="FF0563C1"/>
      <name val="Calibri"/>
      <family val="2"/>
    </font>
    <font>
      <b/>
      <sz val="14"/>
      <name val="Calibri"/>
      <family val="2"/>
    </font>
    <font>
      <i/>
      <sz val="11"/>
      <name val="Calibri"/>
      <family val="2"/>
      <scheme val="minor"/>
    </font>
    <font>
      <i/>
      <sz val="11"/>
      <color theme="1"/>
      <name val="Calibri"/>
      <family val="2"/>
      <scheme val="minor"/>
    </font>
    <font>
      <sz val="11"/>
      <color theme="9"/>
      <name val="Calibri"/>
      <family val="2"/>
      <scheme val="minor"/>
    </font>
    <font>
      <sz val="11"/>
      <color rgb="FFFF0000"/>
      <name val="Calibri"/>
      <family val="2"/>
      <scheme val="minor"/>
    </font>
    <font>
      <sz val="11"/>
      <color theme="0"/>
      <name val="Calibri"/>
      <family val="2"/>
      <scheme val="minor"/>
    </font>
    <font>
      <b/>
      <sz val="11"/>
      <color rgb="FFFFFFFF"/>
      <name val="Calibri"/>
      <family val="2"/>
      <scheme val="minor"/>
    </font>
    <font>
      <sz val="11"/>
      <color rgb="FFFFFFFF"/>
      <name val="Calibri"/>
      <family val="2"/>
      <scheme val="minor"/>
    </font>
    <font>
      <shadow/>
      <sz val="11"/>
      <name val="Calibri"/>
      <family val="2"/>
      <scheme val="minor"/>
    </font>
    <font>
      <b/>
      <sz val="8"/>
      <name val="Calibri"/>
      <family val="2"/>
      <scheme val="minor"/>
    </font>
    <font>
      <b/>
      <i/>
      <sz val="11"/>
      <name val="Calibri"/>
      <family val="2"/>
      <scheme val="minor"/>
    </font>
    <font>
      <sz val="11"/>
      <color theme="2" tint="-0.249977111117893"/>
      <name val="Calibri"/>
      <family val="2"/>
      <scheme val="minor"/>
    </font>
    <font>
      <i/>
      <sz val="11"/>
      <color theme="2" tint="-0.249977111117893"/>
      <name val="Calibri"/>
      <family val="2"/>
      <scheme val="minor"/>
    </font>
    <font>
      <b/>
      <sz val="11"/>
      <color theme="9"/>
      <name val="Calibri"/>
      <family val="2"/>
      <scheme val="minor"/>
    </font>
    <font>
      <b/>
      <u/>
      <sz val="11"/>
      <color theme="10"/>
      <name val="Calibri"/>
      <family val="2"/>
      <scheme val="minor"/>
    </font>
    <font>
      <sz val="11"/>
      <color theme="5"/>
      <name val="Calibri"/>
      <family val="2"/>
      <scheme val="minor"/>
    </font>
    <font>
      <sz val="8"/>
      <color rgb="FFFF0000"/>
      <name val="Calibri"/>
      <family val="2"/>
      <scheme val="minor"/>
    </font>
  </fonts>
  <fills count="25">
    <fill>
      <patternFill patternType="none"/>
    </fill>
    <fill>
      <patternFill patternType="gray125"/>
    </fill>
    <fill>
      <patternFill patternType="solid">
        <fgColor theme="0"/>
        <bgColor indexed="64"/>
      </patternFill>
    </fill>
    <fill>
      <patternFill patternType="solid">
        <fgColor theme="1" tint="0.49998474074526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5B9BD5"/>
        <bgColor indexed="64"/>
      </patternFill>
    </fill>
    <fill>
      <patternFill patternType="solid">
        <fgColor rgb="FFED7D31"/>
        <bgColor indexed="64"/>
      </patternFill>
    </fill>
    <fill>
      <patternFill patternType="solid">
        <fgColor rgb="FFF8CBAD"/>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rgb="FFF2F2F2"/>
        <bgColor indexed="64"/>
      </patternFill>
    </fill>
    <fill>
      <patternFill patternType="solid">
        <fgColor rgb="FFFF0000"/>
        <bgColor indexed="64"/>
      </patternFill>
    </fill>
    <fill>
      <patternFill patternType="solid">
        <fgColor theme="6" tint="-0.249977111117893"/>
        <bgColor indexed="64"/>
      </patternFill>
    </fill>
    <fill>
      <patternFill patternType="solid">
        <fgColor theme="7"/>
        <bgColor indexed="64"/>
      </patternFill>
    </fill>
    <fill>
      <patternFill patternType="solid">
        <fgColor theme="8" tint="0.79998168889431442"/>
        <bgColor indexed="64"/>
      </patternFill>
    </fill>
    <fill>
      <patternFill patternType="solid">
        <fgColor theme="8"/>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1"/>
        <bgColor indexed="64"/>
      </patternFill>
    </fill>
    <fill>
      <patternFill patternType="solid">
        <fgColor theme="2" tint="-9.9978637043366805E-2"/>
        <bgColor indexed="64"/>
      </patternFill>
    </fill>
    <fill>
      <patternFill patternType="solid">
        <fgColor theme="5"/>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9" tint="0.39997558519241921"/>
        <bgColor indexed="64"/>
      </patternFill>
    </fill>
  </fills>
  <borders count="88">
    <border>
      <left/>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theme="1" tint="0.499984740745262"/>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indexed="64"/>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bottom/>
      <diagonal/>
    </border>
    <border>
      <left/>
      <right style="medium">
        <color rgb="FFFFFFFF"/>
      </right>
      <top/>
      <bottom/>
      <diagonal/>
    </border>
    <border>
      <left style="medium">
        <color rgb="FFFFFFFF"/>
      </left>
      <right style="medium">
        <color rgb="FFFFFFFF"/>
      </right>
      <top style="medium">
        <color rgb="FFFFFFFF"/>
      </top>
      <bottom/>
      <diagonal/>
    </border>
    <border>
      <left style="medium">
        <color rgb="FFFFFFFF"/>
      </left>
      <right style="medium">
        <color rgb="FFFFFFFF"/>
      </right>
      <top style="thick">
        <color rgb="FFFFFFFF"/>
      </top>
      <bottom/>
      <diagonal/>
    </border>
    <border>
      <left style="medium">
        <color rgb="FFFFFFFF"/>
      </left>
      <right style="medium">
        <color rgb="FFFFFFFF"/>
      </right>
      <top style="thick">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indexed="64"/>
      </left>
      <right style="thin">
        <color indexed="64"/>
      </right>
      <top/>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medium">
        <color indexed="64"/>
      </top>
      <bottom/>
      <diagonal/>
    </border>
  </borders>
  <cellStyleXfs count="6">
    <xf numFmtId="0" fontId="0" fillId="0" borderId="0"/>
    <xf numFmtId="0" fontId="2" fillId="0" borderId="0"/>
    <xf numFmtId="9" fontId="7" fillId="0" borderId="0" applyFont="0" applyFill="0" applyBorder="0" applyAlignment="0" applyProtection="0"/>
    <xf numFmtId="0" fontId="11"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cellStyleXfs>
  <cellXfs count="541">
    <xf numFmtId="0" fontId="0" fillId="0" borderId="0" xfId="0"/>
    <xf numFmtId="0" fontId="14" fillId="0" borderId="0" xfId="0" applyFont="1" applyAlignment="1">
      <alignment horizontal="center" vertical="center" wrapText="1" readingOrder="1"/>
    </xf>
    <xf numFmtId="0" fontId="0" fillId="0" borderId="39" xfId="0" applyBorder="1"/>
    <xf numFmtId="0" fontId="16" fillId="0" borderId="0" xfId="0" applyFont="1" applyAlignment="1">
      <alignment horizontal="center" vertical="center" wrapText="1" readingOrder="1"/>
    </xf>
    <xf numFmtId="0" fontId="15" fillId="0" borderId="0" xfId="0" applyFont="1" applyAlignment="1">
      <alignment horizontal="center" vertical="center" wrapText="1" readingOrder="1"/>
    </xf>
    <xf numFmtId="0" fontId="17" fillId="0" borderId="0" xfId="0" applyFont="1" applyAlignment="1">
      <alignment wrapText="1"/>
    </xf>
    <xf numFmtId="0" fontId="17" fillId="0" borderId="0" xfId="0" applyFont="1" applyAlignment="1">
      <alignment horizontal="center" wrapText="1"/>
    </xf>
    <xf numFmtId="0" fontId="18" fillId="5" borderId="42" xfId="1" applyFont="1" applyFill="1" applyBorder="1" applyAlignment="1">
      <alignment horizontal="center" vertical="center" wrapText="1"/>
    </xf>
    <xf numFmtId="0" fontId="18" fillId="5" borderId="44" xfId="1" applyFont="1" applyFill="1" applyBorder="1" applyAlignment="1">
      <alignment horizontal="center" vertical="center" wrapText="1"/>
    </xf>
    <xf numFmtId="9" fontId="18" fillId="5" borderId="46" xfId="1" applyNumberFormat="1" applyFont="1" applyFill="1" applyBorder="1" applyAlignment="1">
      <alignment horizontal="center" vertical="center" wrapText="1"/>
    </xf>
    <xf numFmtId="9" fontId="18" fillId="5" borderId="47" xfId="2" applyFont="1" applyFill="1" applyBorder="1" applyAlignment="1">
      <alignment horizontal="center" vertical="center" wrapText="1"/>
    </xf>
    <xf numFmtId="9" fontId="18" fillId="5" borderId="47" xfId="1" applyNumberFormat="1" applyFont="1" applyFill="1" applyBorder="1" applyAlignment="1">
      <alignment horizontal="center" vertical="center" wrapText="1"/>
    </xf>
    <xf numFmtId="0" fontId="17" fillId="0" borderId="40" xfId="0" applyFont="1" applyBorder="1" applyAlignment="1">
      <alignment horizontal="center" vertical="center" wrapText="1"/>
    </xf>
    <xf numFmtId="0" fontId="0" fillId="0" borderId="40" xfId="0" applyBorder="1" applyAlignment="1">
      <alignment horizontal="center" vertical="center" wrapText="1"/>
    </xf>
    <xf numFmtId="0" fontId="0" fillId="0" borderId="40" xfId="0" applyBorder="1"/>
    <xf numFmtId="9" fontId="1" fillId="0" borderId="40" xfId="0" applyNumberFormat="1" applyFont="1" applyBorder="1" applyAlignment="1">
      <alignment horizontal="center" vertical="center" wrapText="1"/>
    </xf>
    <xf numFmtId="0" fontId="19" fillId="0" borderId="40" xfId="0" applyFont="1" applyBorder="1" applyAlignment="1">
      <alignment horizontal="center" vertical="center"/>
    </xf>
    <xf numFmtId="9" fontId="24" fillId="8" borderId="51" xfId="0" applyNumberFormat="1" applyFont="1" applyFill="1" applyBorder="1" applyAlignment="1">
      <alignment horizontal="center" vertical="center" wrapText="1" readingOrder="1"/>
    </xf>
    <xf numFmtId="0" fontId="24" fillId="8" borderId="51" xfId="0" applyFont="1" applyFill="1" applyBorder="1" applyAlignment="1">
      <alignment horizontal="center" vertical="center" wrapText="1" readingOrder="1"/>
    </xf>
    <xf numFmtId="0" fontId="26" fillId="9" borderId="52" xfId="0" applyFont="1" applyFill="1" applyBorder="1" applyAlignment="1">
      <alignment horizontal="center" vertical="center" wrapText="1" readingOrder="1"/>
    </xf>
    <xf numFmtId="0" fontId="27" fillId="2" borderId="3" xfId="0" applyFont="1" applyFill="1" applyBorder="1" applyAlignment="1" applyProtection="1">
      <alignment horizontal="center" vertical="center" wrapText="1" readingOrder="1"/>
      <protection locked="0"/>
    </xf>
    <xf numFmtId="0" fontId="27" fillId="2" borderId="1" xfId="0" applyFont="1" applyFill="1" applyBorder="1" applyAlignment="1" applyProtection="1">
      <alignment horizontal="center" vertical="center" wrapText="1" readingOrder="1"/>
      <protection locked="0"/>
    </xf>
    <xf numFmtId="0" fontId="28" fillId="0" borderId="0" xfId="0" applyFont="1"/>
    <xf numFmtId="0" fontId="4" fillId="12" borderId="6" xfId="0" applyFont="1" applyFill="1" applyBorder="1" applyAlignment="1" applyProtection="1">
      <alignment horizontal="center" vertical="center" wrapText="1" readingOrder="1"/>
      <protection locked="0"/>
    </xf>
    <xf numFmtId="0" fontId="4" fillId="12" borderId="3" xfId="0" applyFont="1" applyFill="1" applyBorder="1" applyAlignment="1" applyProtection="1">
      <alignment horizontal="center" vertical="center" wrapText="1" readingOrder="1"/>
      <protection locked="0"/>
    </xf>
    <xf numFmtId="0" fontId="4" fillId="12" borderId="1" xfId="0" applyFont="1" applyFill="1" applyBorder="1" applyAlignment="1" applyProtection="1">
      <alignment horizontal="center" vertical="center" wrapText="1" readingOrder="1"/>
      <protection locked="0"/>
    </xf>
    <xf numFmtId="0" fontId="23" fillId="11" borderId="56" xfId="0" applyFont="1" applyFill="1" applyBorder="1" applyAlignment="1">
      <alignment horizontal="center" vertical="center" wrapText="1" readingOrder="1"/>
    </xf>
    <xf numFmtId="0" fontId="22" fillId="13" borderId="58" xfId="3" applyFont="1" applyFill="1" applyBorder="1" applyAlignment="1">
      <alignment horizontal="center" vertical="center" wrapText="1" readingOrder="1"/>
    </xf>
    <xf numFmtId="9" fontId="24" fillId="10" borderId="51" xfId="0" applyNumberFormat="1" applyFont="1" applyFill="1" applyBorder="1" applyAlignment="1">
      <alignment horizontal="center" vertical="center" wrapText="1" readingOrder="1"/>
    </xf>
    <xf numFmtId="0" fontId="24" fillId="10" borderId="51" xfId="0" applyFont="1" applyFill="1" applyBorder="1" applyAlignment="1">
      <alignment horizontal="center" vertical="center" wrapText="1" readingOrder="1"/>
    </xf>
    <xf numFmtId="9" fontId="24" fillId="10" borderId="52" xfId="0" applyNumberFormat="1" applyFont="1" applyFill="1" applyBorder="1" applyAlignment="1">
      <alignment horizontal="center" vertical="center" wrapText="1" readingOrder="1"/>
    </xf>
    <xf numFmtId="0" fontId="24" fillId="15" borderId="51" xfId="0" applyFont="1" applyFill="1" applyBorder="1" applyAlignment="1">
      <alignment horizontal="center" vertical="center" wrapText="1" readingOrder="1"/>
    </xf>
    <xf numFmtId="9" fontId="24" fillId="15" borderId="52" xfId="0" applyNumberFormat="1" applyFont="1" applyFill="1" applyBorder="1" applyAlignment="1">
      <alignment horizontal="center" vertical="center" wrapText="1" readingOrder="1"/>
    </xf>
    <xf numFmtId="0" fontId="24" fillId="15" borderId="52" xfId="0" applyFont="1" applyFill="1" applyBorder="1" applyAlignment="1">
      <alignment horizontal="center" vertical="center" wrapText="1" readingOrder="1"/>
    </xf>
    <xf numFmtId="0" fontId="24" fillId="11" borderId="56" xfId="0" applyFont="1" applyFill="1" applyBorder="1" applyAlignment="1">
      <alignment horizontal="center" vertical="center" wrapText="1" readingOrder="1"/>
    </xf>
    <xf numFmtId="0" fontId="24" fillId="17" borderId="51" xfId="0" applyFont="1" applyFill="1" applyBorder="1" applyAlignment="1">
      <alignment horizontal="center" vertical="center" wrapText="1" readingOrder="1"/>
    </xf>
    <xf numFmtId="9" fontId="24" fillId="17" borderId="52" xfId="0" applyNumberFormat="1" applyFont="1" applyFill="1" applyBorder="1" applyAlignment="1">
      <alignment horizontal="center" vertical="center" wrapText="1" readingOrder="1"/>
    </xf>
    <xf numFmtId="9" fontId="24" fillId="18" borderId="57" xfId="0" applyNumberFormat="1" applyFont="1" applyFill="1" applyBorder="1" applyAlignment="1">
      <alignment horizontal="center" vertical="center" wrapText="1" readingOrder="1"/>
    </xf>
    <xf numFmtId="0" fontId="24" fillId="18" borderId="57" xfId="0" applyFont="1" applyFill="1" applyBorder="1" applyAlignment="1">
      <alignment horizontal="center" vertical="center" wrapText="1" readingOrder="1"/>
    </xf>
    <xf numFmtId="9" fontId="24" fillId="18" borderId="58" xfId="0" applyNumberFormat="1" applyFont="1" applyFill="1" applyBorder="1" applyAlignment="1">
      <alignment horizontal="center" vertical="center" wrapText="1" readingOrder="1"/>
    </xf>
    <xf numFmtId="0" fontId="21" fillId="19" borderId="51" xfId="0" applyFont="1" applyFill="1" applyBorder="1" applyAlignment="1">
      <alignment horizontal="center" vertical="center" wrapText="1" readingOrder="1"/>
    </xf>
    <xf numFmtId="0" fontId="21" fillId="19" borderId="52" xfId="0" applyFont="1" applyFill="1" applyBorder="1" applyAlignment="1">
      <alignment horizontal="center" vertical="center" wrapText="1" readingOrder="1"/>
    </xf>
    <xf numFmtId="9" fontId="23" fillId="11" borderId="56" xfId="0" applyNumberFormat="1" applyFont="1" applyFill="1" applyBorder="1" applyAlignment="1">
      <alignment horizontal="center" vertical="center" wrapText="1" readingOrder="1"/>
    </xf>
    <xf numFmtId="0" fontId="0" fillId="2" borderId="0" xfId="0" applyFill="1"/>
    <xf numFmtId="0" fontId="4" fillId="2" borderId="0" xfId="0" applyFont="1" applyFill="1"/>
    <xf numFmtId="0" fontId="30" fillId="2" borderId="0" xfId="0" applyFont="1" applyFill="1"/>
    <xf numFmtId="0" fontId="31" fillId="2" borderId="0" xfId="0" applyFont="1" applyFill="1"/>
    <xf numFmtId="0" fontId="32" fillId="2" borderId="3" xfId="0" applyFont="1" applyFill="1" applyBorder="1" applyAlignment="1">
      <alignment horizontal="center" vertical="center" wrapText="1"/>
    </xf>
    <xf numFmtId="14" fontId="33" fillId="2" borderId="3" xfId="0" applyNumberFormat="1" applyFont="1" applyFill="1" applyBorder="1" applyAlignment="1">
      <alignment horizontal="center" vertical="center" wrapText="1"/>
    </xf>
    <xf numFmtId="0" fontId="33" fillId="2" borderId="3" xfId="0" applyFont="1" applyFill="1" applyBorder="1" applyAlignment="1">
      <alignment horizontal="center" vertical="center" wrapText="1"/>
    </xf>
    <xf numFmtId="0" fontId="0" fillId="2" borderId="3" xfId="0" applyFill="1" applyBorder="1" applyAlignment="1">
      <alignment wrapText="1"/>
    </xf>
    <xf numFmtId="14" fontId="0" fillId="2" borderId="3" xfId="0" applyNumberFormat="1" applyFill="1" applyBorder="1"/>
    <xf numFmtId="1" fontId="0" fillId="2" borderId="3" xfId="0" applyNumberFormat="1" applyFill="1" applyBorder="1"/>
    <xf numFmtId="164" fontId="0" fillId="2" borderId="3" xfId="2" applyNumberFormat="1" applyFont="1" applyFill="1" applyBorder="1" applyAlignment="1">
      <alignment horizontal="center"/>
    </xf>
    <xf numFmtId="2" fontId="0" fillId="2" borderId="3" xfId="0" applyNumberFormat="1" applyFill="1" applyBorder="1" applyAlignment="1">
      <alignment horizontal="center"/>
    </xf>
    <xf numFmtId="164" fontId="0" fillId="2" borderId="0" xfId="0" applyNumberFormat="1" applyFill="1" applyAlignment="1">
      <alignment horizontal="center"/>
    </xf>
    <xf numFmtId="9" fontId="0" fillId="2" borderId="0" xfId="2" applyFont="1" applyFill="1"/>
    <xf numFmtId="10" fontId="0" fillId="2" borderId="0" xfId="2" applyNumberFormat="1" applyFont="1" applyFill="1"/>
    <xf numFmtId="10" fontId="0" fillId="2" borderId="0" xfId="0" applyNumberFormat="1" applyFill="1"/>
    <xf numFmtId="164" fontId="3" fillId="2" borderId="3" xfId="2" applyNumberFormat="1"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protection locked="0"/>
    </xf>
    <xf numFmtId="0" fontId="31" fillId="0" borderId="0" xfId="0" applyFont="1"/>
    <xf numFmtId="164" fontId="31" fillId="2" borderId="0" xfId="2" applyNumberFormat="1" applyFont="1" applyFill="1"/>
    <xf numFmtId="0" fontId="4" fillId="0" borderId="0" xfId="0" applyFont="1"/>
    <xf numFmtId="164" fontId="3" fillId="2" borderId="37" xfId="2" applyNumberFormat="1" applyFont="1" applyFill="1" applyBorder="1" applyAlignment="1" applyProtection="1">
      <alignment horizontal="center" vertical="center" wrapText="1"/>
    </xf>
    <xf numFmtId="164" fontId="3" fillId="2" borderId="15" xfId="2" applyNumberFormat="1" applyFont="1" applyFill="1" applyBorder="1" applyAlignment="1" applyProtection="1">
      <alignment horizontal="center" vertical="center" wrapText="1"/>
    </xf>
    <xf numFmtId="164" fontId="3" fillId="2" borderId="16" xfId="2" applyNumberFormat="1" applyFont="1" applyFill="1" applyBorder="1" applyAlignment="1" applyProtection="1">
      <alignment horizontal="center" vertical="center" wrapText="1"/>
    </xf>
    <xf numFmtId="164" fontId="3" fillId="2" borderId="17" xfId="2" applyNumberFormat="1" applyFont="1" applyFill="1" applyBorder="1" applyAlignment="1" applyProtection="1">
      <alignment horizontal="center" vertical="center" wrapText="1"/>
    </xf>
    <xf numFmtId="164" fontId="3" fillId="2" borderId="1" xfId="2" applyNumberFormat="1" applyFont="1" applyFill="1" applyBorder="1" applyAlignment="1" applyProtection="1">
      <alignment horizontal="center" vertical="center" wrapText="1"/>
    </xf>
    <xf numFmtId="164" fontId="3" fillId="2" borderId="18" xfId="2" applyNumberFormat="1" applyFont="1" applyFill="1" applyBorder="1" applyAlignment="1" applyProtection="1">
      <alignment horizontal="center" vertical="center" wrapText="1"/>
    </xf>
    <xf numFmtId="164" fontId="3" fillId="2" borderId="5" xfId="2" applyNumberFormat="1" applyFont="1" applyFill="1" applyBorder="1" applyAlignment="1" applyProtection="1">
      <alignment horizontal="center" vertical="center" wrapText="1"/>
    </xf>
    <xf numFmtId="164" fontId="3" fillId="2" borderId="22" xfId="2" applyNumberFormat="1" applyFont="1" applyFill="1" applyBorder="1" applyAlignment="1" applyProtection="1">
      <alignment horizontal="center" vertical="center" wrapText="1"/>
    </xf>
    <xf numFmtId="164" fontId="3" fillId="2" borderId="23" xfId="2" applyNumberFormat="1" applyFont="1" applyFill="1" applyBorder="1" applyAlignment="1" applyProtection="1">
      <alignment horizontal="center" vertical="center" wrapText="1"/>
    </xf>
    <xf numFmtId="164" fontId="3" fillId="2" borderId="25" xfId="2" applyNumberFormat="1" applyFont="1" applyFill="1" applyBorder="1" applyAlignment="1" applyProtection="1">
      <alignment horizontal="center" vertical="center" wrapText="1"/>
    </xf>
    <xf numFmtId="164" fontId="3" fillId="2" borderId="20" xfId="2" applyNumberFormat="1" applyFont="1" applyFill="1" applyBorder="1" applyAlignment="1" applyProtection="1">
      <alignment horizontal="center" vertical="center" wrapText="1"/>
    </xf>
    <xf numFmtId="164" fontId="3" fillId="2" borderId="6" xfId="2" applyNumberFormat="1" applyFont="1" applyFill="1" applyBorder="1" applyAlignment="1" applyProtection="1">
      <alignment horizontal="center" vertical="center" wrapText="1"/>
    </xf>
    <xf numFmtId="164" fontId="3" fillId="2" borderId="21" xfId="2" applyNumberFormat="1" applyFont="1" applyFill="1" applyBorder="1" applyAlignment="1" applyProtection="1">
      <alignment horizontal="center" vertical="center" wrapText="1"/>
    </xf>
    <xf numFmtId="164" fontId="3" fillId="2" borderId="13" xfId="2" applyNumberFormat="1" applyFont="1" applyFill="1" applyBorder="1" applyAlignment="1" applyProtection="1">
      <alignment horizontal="center" vertical="center" wrapText="1"/>
    </xf>
    <xf numFmtId="164" fontId="3" fillId="2" borderId="14" xfId="2" applyNumberFormat="1" applyFont="1" applyFill="1" applyBorder="1" applyAlignment="1" applyProtection="1">
      <alignment horizontal="center" vertical="center" wrapText="1"/>
    </xf>
    <xf numFmtId="164" fontId="3" fillId="2" borderId="7" xfId="2" applyNumberFormat="1" applyFont="1" applyFill="1" applyBorder="1" applyAlignment="1" applyProtection="1">
      <alignment horizontal="center" vertical="center" wrapText="1"/>
    </xf>
    <xf numFmtId="164" fontId="3" fillId="2" borderId="8" xfId="2" applyNumberFormat="1" applyFont="1" applyFill="1" applyBorder="1" applyAlignment="1" applyProtection="1">
      <alignment horizontal="center" vertical="center" wrapText="1"/>
    </xf>
    <xf numFmtId="164" fontId="3" fillId="2" borderId="9" xfId="2" applyNumberFormat="1" applyFont="1" applyFill="1" applyBorder="1" applyAlignment="1" applyProtection="1">
      <alignment horizontal="center" vertical="center" wrapText="1"/>
    </xf>
    <xf numFmtId="164" fontId="4" fillId="2" borderId="23" xfId="2" applyNumberFormat="1" applyFont="1" applyFill="1" applyBorder="1" applyAlignment="1" applyProtection="1">
      <alignment horizontal="center" vertical="center" wrapText="1" readingOrder="1"/>
    </xf>
    <xf numFmtId="164" fontId="4" fillId="2" borderId="3" xfId="2" applyNumberFormat="1" applyFont="1" applyFill="1" applyBorder="1" applyAlignment="1" applyProtection="1">
      <alignment horizontal="center" vertical="center" wrapText="1" readingOrder="1"/>
    </xf>
    <xf numFmtId="164" fontId="4" fillId="2" borderId="5" xfId="2" applyNumberFormat="1" applyFont="1" applyFill="1" applyBorder="1" applyAlignment="1" applyProtection="1">
      <alignment horizontal="center" vertical="center" wrapText="1" readingOrder="1"/>
    </xf>
    <xf numFmtId="164" fontId="27" fillId="2" borderId="3" xfId="2" applyNumberFormat="1" applyFont="1" applyFill="1" applyBorder="1" applyAlignment="1" applyProtection="1">
      <alignment horizontal="center" vertical="center" wrapText="1" readingOrder="1"/>
    </xf>
    <xf numFmtId="164" fontId="4" fillId="2" borderId="1" xfId="2" applyNumberFormat="1" applyFont="1" applyFill="1" applyBorder="1" applyAlignment="1" applyProtection="1">
      <alignment horizontal="center" vertical="center" wrapText="1" readingOrder="1"/>
    </xf>
    <xf numFmtId="164" fontId="4" fillId="2" borderId="6" xfId="2" applyNumberFormat="1" applyFont="1" applyFill="1" applyBorder="1" applyAlignment="1" applyProtection="1">
      <alignment horizontal="center" vertical="center" wrapText="1" readingOrder="1"/>
    </xf>
    <xf numFmtId="0" fontId="4" fillId="2" borderId="6" xfId="0" applyFont="1" applyFill="1" applyBorder="1" applyAlignment="1" applyProtection="1">
      <alignment horizontal="center" vertical="center" wrapText="1"/>
      <protection locked="0"/>
    </xf>
    <xf numFmtId="0" fontId="4" fillId="2" borderId="23"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164" fontId="4" fillId="2" borderId="37" xfId="2" applyNumberFormat="1" applyFont="1" applyFill="1" applyBorder="1" applyAlignment="1" applyProtection="1">
      <alignment horizontal="center" vertical="center" wrapText="1" readingOrder="1"/>
    </xf>
    <xf numFmtId="0" fontId="4" fillId="2" borderId="37" xfId="0" applyFont="1" applyFill="1" applyBorder="1" applyAlignment="1" applyProtection="1">
      <alignment horizontal="center" vertical="center" wrapText="1"/>
      <protection locked="0"/>
    </xf>
    <xf numFmtId="164" fontId="4" fillId="2" borderId="8" xfId="2" applyNumberFormat="1" applyFont="1" applyFill="1" applyBorder="1" applyAlignment="1" applyProtection="1">
      <alignment horizontal="center" vertical="center" wrapText="1" readingOrder="1"/>
    </xf>
    <xf numFmtId="0" fontId="4" fillId="2" borderId="8" xfId="0" applyFont="1" applyFill="1" applyBorder="1" applyAlignment="1" applyProtection="1">
      <alignment horizontal="center" vertical="center" wrapText="1"/>
      <protection locked="0"/>
    </xf>
    <xf numFmtId="0" fontId="0" fillId="2" borderId="0" xfId="0" applyFill="1" applyAlignment="1">
      <alignment textRotation="90" wrapText="1"/>
    </xf>
    <xf numFmtId="0" fontId="8" fillId="2" borderId="76" xfId="0" applyFont="1" applyFill="1" applyBorder="1" applyAlignment="1">
      <alignment vertical="center" wrapText="1" readingOrder="1"/>
    </xf>
    <xf numFmtId="0" fontId="35" fillId="2" borderId="7" xfId="0" applyFont="1" applyFill="1" applyBorder="1" applyAlignment="1">
      <alignment horizontal="center" vertical="center" wrapText="1" readingOrder="1"/>
    </xf>
    <xf numFmtId="0" fontId="35" fillId="2" borderId="8" xfId="0" applyFont="1" applyFill="1" applyBorder="1" applyAlignment="1">
      <alignment horizontal="center" vertical="center" wrapText="1" readingOrder="1"/>
    </xf>
    <xf numFmtId="0" fontId="35" fillId="2" borderId="9" xfId="0" applyFont="1" applyFill="1" applyBorder="1" applyAlignment="1">
      <alignment horizontal="center" vertical="center" wrapText="1" readingOrder="1"/>
    </xf>
    <xf numFmtId="0" fontId="35" fillId="2" borderId="77" xfId="0" applyFont="1" applyFill="1" applyBorder="1" applyAlignment="1">
      <alignment horizontal="center" vertical="center" wrapText="1" readingOrder="1"/>
    </xf>
    <xf numFmtId="0" fontId="4" fillId="0" borderId="65" xfId="0" applyFont="1" applyBorder="1" applyAlignment="1">
      <alignment horizontal="left" vertical="center" wrapText="1" readingOrder="1"/>
    </xf>
    <xf numFmtId="0" fontId="4" fillId="0" borderId="67" xfId="0" applyFont="1" applyBorder="1" applyAlignment="1">
      <alignment horizontal="left" vertical="center" wrapText="1" readingOrder="1"/>
    </xf>
    <xf numFmtId="0" fontId="4" fillId="0" borderId="82" xfId="0" applyFont="1" applyBorder="1" applyAlignment="1">
      <alignment horizontal="left" vertical="center" wrapText="1" readingOrder="1"/>
    </xf>
    <xf numFmtId="0" fontId="3" fillId="0" borderId="68" xfId="0" applyFont="1" applyBorder="1" applyAlignment="1">
      <alignment horizontal="center" vertical="center" wrapText="1"/>
    </xf>
    <xf numFmtId="0" fontId="4" fillId="0" borderId="83" xfId="0" applyFont="1" applyBorder="1" applyAlignment="1">
      <alignment horizontal="left" vertical="center" wrapText="1"/>
    </xf>
    <xf numFmtId="0" fontId="34" fillId="0" borderId="84" xfId="0" applyFont="1" applyBorder="1" applyAlignment="1">
      <alignment horizontal="left" vertical="center" wrapText="1" readingOrder="1"/>
    </xf>
    <xf numFmtId="0" fontId="4" fillId="0" borderId="70" xfId="0" applyFont="1" applyBorder="1" applyAlignment="1">
      <alignment horizontal="left" vertical="center" wrapText="1" readingOrder="1"/>
    </xf>
    <xf numFmtId="0" fontId="34" fillId="0" borderId="65" xfId="0" applyFont="1" applyBorder="1" applyAlignment="1">
      <alignment horizontal="left" vertical="center" wrapText="1" readingOrder="1"/>
    </xf>
    <xf numFmtId="0" fontId="34" fillId="0" borderId="67" xfId="0" applyFont="1" applyBorder="1" applyAlignment="1">
      <alignment horizontal="left" vertical="center" wrapText="1" readingOrder="1"/>
    </xf>
    <xf numFmtId="0" fontId="34" fillId="0" borderId="82" xfId="0" applyFont="1" applyBorder="1" applyAlignment="1">
      <alignment horizontal="left" vertical="center" wrapText="1" readingOrder="1"/>
    </xf>
    <xf numFmtId="164" fontId="0" fillId="0" borderId="0" xfId="0" applyNumberFormat="1"/>
    <xf numFmtId="0" fontId="35" fillId="2" borderId="68" xfId="0" applyFont="1" applyFill="1" applyBorder="1" applyAlignment="1">
      <alignment horizontal="center" vertical="center" wrapText="1" readingOrder="1"/>
    </xf>
    <xf numFmtId="0" fontId="35" fillId="2" borderId="78" xfId="0" applyFont="1" applyFill="1" applyBorder="1" applyAlignment="1">
      <alignment horizontal="center" vertical="center" wrapText="1" readingOrder="1"/>
    </xf>
    <xf numFmtId="0" fontId="0" fillId="2" borderId="0" xfId="0" applyFill="1" applyAlignment="1">
      <alignment textRotation="90"/>
    </xf>
    <xf numFmtId="0" fontId="10" fillId="3" borderId="6" xfId="0" applyFont="1" applyFill="1" applyBorder="1" applyAlignment="1">
      <alignment horizontal="center" vertical="center" textRotation="90" wrapText="1" readingOrder="1"/>
    </xf>
    <xf numFmtId="0" fontId="10" fillId="3" borderId="21" xfId="0" applyFont="1" applyFill="1" applyBorder="1" applyAlignment="1">
      <alignment horizontal="center" vertical="center" textRotation="90" wrapText="1" readingOrder="1"/>
    </xf>
    <xf numFmtId="2" fontId="8" fillId="4" borderId="87" xfId="1" applyNumberFormat="1" applyFont="1" applyFill="1" applyBorder="1" applyAlignment="1">
      <alignment horizontal="center" vertical="center" textRotation="90" wrapText="1"/>
    </xf>
    <xf numFmtId="164" fontId="8" fillId="4" borderId="12" xfId="2" applyNumberFormat="1" applyFont="1" applyFill="1" applyBorder="1" applyAlignment="1" applyProtection="1">
      <alignment horizontal="center" vertical="center" textRotation="90" wrapText="1"/>
    </xf>
    <xf numFmtId="2" fontId="8" fillId="4" borderId="12" xfId="1" applyNumberFormat="1" applyFont="1" applyFill="1" applyBorder="1" applyAlignment="1">
      <alignment horizontal="center" vertical="center" textRotation="90" wrapText="1"/>
    </xf>
    <xf numFmtId="164" fontId="8" fillId="4" borderId="35" xfId="2" applyNumberFormat="1" applyFont="1" applyFill="1" applyBorder="1" applyAlignment="1" applyProtection="1">
      <alignment horizontal="center" vertical="center" textRotation="90" wrapText="1"/>
    </xf>
    <xf numFmtId="0" fontId="3" fillId="21" borderId="20" xfId="0" applyFont="1" applyFill="1" applyBorder="1" applyAlignment="1">
      <alignment horizontal="center" vertical="center" textRotation="90" wrapText="1" readingOrder="1"/>
    </xf>
    <xf numFmtId="0" fontId="3" fillId="21" borderId="6" xfId="0" applyFont="1" applyFill="1" applyBorder="1" applyAlignment="1">
      <alignment horizontal="center" vertical="center" textRotation="90" wrapText="1" readingOrder="1"/>
    </xf>
    <xf numFmtId="0" fontId="3" fillId="21" borderId="6" xfId="0" applyFont="1" applyFill="1" applyBorder="1" applyAlignment="1">
      <alignment horizontal="center" vertical="center" wrapText="1" readingOrder="1"/>
    </xf>
    <xf numFmtId="0" fontId="3" fillId="21" borderId="21" xfId="0" applyFont="1" applyFill="1" applyBorder="1" applyAlignment="1">
      <alignment horizontal="center" vertical="center" wrapText="1" readingOrder="1"/>
    </xf>
    <xf numFmtId="2" fontId="1" fillId="10" borderId="72" xfId="1" applyNumberFormat="1" applyFont="1" applyFill="1" applyBorder="1" applyAlignment="1">
      <alignment horizontal="center" vertical="center" textRotation="90" wrapText="1"/>
    </xf>
    <xf numFmtId="2" fontId="1" fillId="10" borderId="6" xfId="1" applyNumberFormat="1" applyFont="1" applyFill="1" applyBorder="1" applyAlignment="1">
      <alignment horizontal="center" vertical="center" textRotation="90" wrapText="1"/>
    </xf>
    <xf numFmtId="2" fontId="1" fillId="10" borderId="6" xfId="1" applyNumberFormat="1" applyFont="1" applyFill="1" applyBorder="1" applyAlignment="1">
      <alignment horizontal="center" vertical="center" wrapText="1"/>
    </xf>
    <xf numFmtId="0" fontId="4" fillId="0" borderId="85" xfId="0" applyFont="1" applyBorder="1" applyAlignment="1">
      <alignment horizontal="center" vertical="center" wrapText="1" readingOrder="1"/>
    </xf>
    <xf numFmtId="0" fontId="4" fillId="0" borderId="24" xfId="0" applyFont="1" applyBorder="1" applyAlignment="1">
      <alignment horizontal="center" vertical="center" wrapText="1" readingOrder="1"/>
    </xf>
    <xf numFmtId="0" fontId="3" fillId="0" borderId="22" xfId="0" applyFont="1" applyBorder="1" applyAlignment="1">
      <alignment horizontal="center" vertical="center" wrapText="1" readingOrder="1"/>
    </xf>
    <xf numFmtId="0" fontId="3" fillId="2" borderId="23" xfId="0" applyFont="1" applyFill="1" applyBorder="1" applyAlignment="1">
      <alignment horizontal="center" vertical="center" wrapText="1" readingOrder="1"/>
    </xf>
    <xf numFmtId="0" fontId="3" fillId="2" borderId="25" xfId="0" applyFont="1" applyFill="1" applyBorder="1" applyAlignment="1">
      <alignment horizontal="center" vertical="center" wrapText="1" readingOrder="1"/>
    </xf>
    <xf numFmtId="2" fontId="4" fillId="2" borderId="85" xfId="0" applyNumberFormat="1" applyFont="1" applyFill="1" applyBorder="1" applyAlignment="1">
      <alignment horizontal="center" vertical="center" wrapText="1" readingOrder="1"/>
    </xf>
    <xf numFmtId="2" fontId="4" fillId="2" borderId="23" xfId="0" applyNumberFormat="1" applyFont="1" applyFill="1" applyBorder="1" applyAlignment="1">
      <alignment horizontal="center" vertical="center" wrapText="1" readingOrder="1"/>
    </xf>
    <xf numFmtId="0" fontId="0" fillId="0" borderId="24" xfId="0" applyBorder="1" applyAlignment="1">
      <alignment horizontal="left" vertical="top" wrapText="1"/>
    </xf>
    <xf numFmtId="0" fontId="4" fillId="2" borderId="23"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1" fillId="2" borderId="85" xfId="0" applyFont="1" applyFill="1" applyBorder="1" applyAlignment="1">
      <alignment horizontal="center" vertical="center"/>
    </xf>
    <xf numFmtId="0" fontId="1" fillId="2" borderId="23" xfId="0" applyFont="1" applyFill="1" applyBorder="1" applyAlignment="1">
      <alignment horizontal="center" vertical="center"/>
    </xf>
    <xf numFmtId="0" fontId="0" fillId="2" borderId="23" xfId="0" applyFill="1" applyBorder="1"/>
    <xf numFmtId="0" fontId="0" fillId="2" borderId="25" xfId="0" applyFill="1" applyBorder="1"/>
    <xf numFmtId="0" fontId="4" fillId="0" borderId="72" xfId="0" applyFont="1" applyBorder="1" applyAlignment="1">
      <alignment horizontal="center" vertical="center" wrapText="1" readingOrder="1"/>
    </xf>
    <xf numFmtId="0" fontId="4" fillId="0" borderId="19" xfId="0" applyFont="1" applyBorder="1" applyAlignment="1">
      <alignment horizontal="center" vertical="center" wrapText="1" readingOrder="1"/>
    </xf>
    <xf numFmtId="0" fontId="3" fillId="0" borderId="20" xfId="0" applyFont="1" applyBorder="1" applyAlignment="1">
      <alignment horizontal="center" vertical="center" wrapText="1" readingOrder="1"/>
    </xf>
    <xf numFmtId="0" fontId="3" fillId="2" borderId="6" xfId="0" applyFont="1" applyFill="1" applyBorder="1" applyAlignment="1">
      <alignment horizontal="center" vertical="center" wrapText="1" readingOrder="1"/>
    </xf>
    <xf numFmtId="0" fontId="3" fillId="2" borderId="21" xfId="0" applyFont="1" applyFill="1" applyBorder="1" applyAlignment="1">
      <alignment horizontal="center" vertical="center" wrapText="1" readingOrder="1"/>
    </xf>
    <xf numFmtId="2" fontId="4" fillId="2" borderId="72" xfId="0" applyNumberFormat="1" applyFont="1" applyFill="1" applyBorder="1" applyAlignment="1">
      <alignment horizontal="center" vertical="center" wrapText="1" readingOrder="1"/>
    </xf>
    <xf numFmtId="2" fontId="4" fillId="2" borderId="6" xfId="0" applyNumberFormat="1" applyFont="1" applyFill="1" applyBorder="1" applyAlignment="1">
      <alignment horizontal="center" vertical="center" wrapText="1" readingOrder="1"/>
    </xf>
    <xf numFmtId="0" fontId="0" fillId="0" borderId="19" xfId="0" applyBorder="1" applyAlignment="1">
      <alignment horizontal="left" vertical="top" wrapText="1"/>
    </xf>
    <xf numFmtId="0" fontId="4" fillId="2" borderId="6"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1" fillId="2" borderId="72" xfId="0" applyFont="1" applyFill="1" applyBorder="1" applyAlignment="1">
      <alignment horizontal="center" vertical="center"/>
    </xf>
    <xf numFmtId="0" fontId="1" fillId="2" borderId="6" xfId="0" applyFont="1" applyFill="1" applyBorder="1" applyAlignment="1">
      <alignment horizontal="center" vertical="center"/>
    </xf>
    <xf numFmtId="0" fontId="0" fillId="2" borderId="6" xfId="0" applyFill="1" applyBorder="1"/>
    <xf numFmtId="0" fontId="0" fillId="2" borderId="21" xfId="0" applyFill="1" applyBorder="1"/>
    <xf numFmtId="0" fontId="3" fillId="0" borderId="68" xfId="0" applyFont="1" applyBorder="1" applyAlignment="1">
      <alignment horizontal="center" vertical="center" wrapText="1" readingOrder="1"/>
    </xf>
    <xf numFmtId="0" fontId="4" fillId="0" borderId="77" xfId="0" applyFont="1" applyBorder="1" applyAlignment="1">
      <alignment horizontal="center" vertical="center" wrapText="1" readingOrder="1"/>
    </xf>
    <xf numFmtId="0" fontId="4" fillId="0" borderId="78" xfId="0" applyFont="1" applyBorder="1" applyAlignment="1">
      <alignment horizontal="center" vertical="center" wrapText="1" readingOrder="1"/>
    </xf>
    <xf numFmtId="0" fontId="3" fillId="0" borderId="7" xfId="0" applyFont="1" applyBorder="1" applyAlignment="1">
      <alignment horizontal="center" vertical="center" wrapText="1" readingOrder="1"/>
    </xf>
    <xf numFmtId="0" fontId="3" fillId="2" borderId="8" xfId="0" applyFont="1" applyFill="1" applyBorder="1" applyAlignment="1">
      <alignment horizontal="center" vertical="center" wrapText="1" readingOrder="1"/>
    </xf>
    <xf numFmtId="0" fontId="3" fillId="2" borderId="9" xfId="0" applyFont="1" applyFill="1" applyBorder="1" applyAlignment="1">
      <alignment horizontal="center" vertical="center" wrapText="1" readingOrder="1"/>
    </xf>
    <xf numFmtId="2" fontId="4" fillId="2" borderId="77" xfId="0" applyNumberFormat="1" applyFont="1" applyFill="1" applyBorder="1" applyAlignment="1">
      <alignment horizontal="center" vertical="center" wrapText="1" readingOrder="1"/>
    </xf>
    <xf numFmtId="2" fontId="4" fillId="2" borderId="8" xfId="0" applyNumberFormat="1" applyFont="1" applyFill="1" applyBorder="1" applyAlignment="1">
      <alignment horizontal="center" vertical="center" wrapText="1" readingOrder="1"/>
    </xf>
    <xf numFmtId="0" fontId="0" fillId="0" borderId="78" xfId="0" applyBorder="1" applyAlignment="1">
      <alignment horizontal="left" vertical="top"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1" fillId="2" borderId="77" xfId="0" applyFont="1" applyFill="1" applyBorder="1" applyAlignment="1">
      <alignment horizontal="center" vertical="center"/>
    </xf>
    <xf numFmtId="0" fontId="1" fillId="2" borderId="8" xfId="0" applyFont="1" applyFill="1" applyBorder="1" applyAlignment="1">
      <alignment horizontal="center" vertical="center"/>
    </xf>
    <xf numFmtId="0" fontId="0" fillId="2" borderId="8" xfId="0" applyFill="1" applyBorder="1"/>
    <xf numFmtId="0" fontId="0" fillId="2" borderId="9" xfId="0" applyFill="1" applyBorder="1"/>
    <xf numFmtId="0" fontId="4" fillId="0" borderId="73" xfId="0" applyFont="1" applyBorder="1" applyAlignment="1">
      <alignment horizontal="center" vertical="center" wrapText="1" readingOrder="1"/>
    </xf>
    <xf numFmtId="0" fontId="4" fillId="0" borderId="10" xfId="0" applyFont="1" applyBorder="1" applyAlignment="1">
      <alignment horizontal="center" vertical="center" wrapText="1" readingOrder="1"/>
    </xf>
    <xf numFmtId="0" fontId="3" fillId="0" borderId="13" xfId="0" applyFont="1" applyBorder="1" applyAlignment="1">
      <alignment horizontal="center" vertical="center" wrapText="1" readingOrder="1"/>
    </xf>
    <xf numFmtId="0" fontId="3" fillId="2" borderId="5" xfId="0" applyFont="1" applyFill="1" applyBorder="1" applyAlignment="1">
      <alignment horizontal="center" vertical="center" wrapText="1" readingOrder="1"/>
    </xf>
    <xf numFmtId="0" fontId="3" fillId="2" borderId="14" xfId="0" applyFont="1" applyFill="1" applyBorder="1" applyAlignment="1">
      <alignment horizontal="center" vertical="center" wrapText="1" readingOrder="1"/>
    </xf>
    <xf numFmtId="2" fontId="4" fillId="2" borderId="73" xfId="0" applyNumberFormat="1" applyFont="1" applyFill="1" applyBorder="1" applyAlignment="1">
      <alignment horizontal="center" vertical="center" wrapText="1" readingOrder="1"/>
    </xf>
    <xf numFmtId="2" fontId="4" fillId="2" borderId="5" xfId="0" applyNumberFormat="1" applyFont="1" applyFill="1" applyBorder="1" applyAlignment="1">
      <alignment horizontal="center" vertical="center" wrapText="1" readingOrder="1"/>
    </xf>
    <xf numFmtId="0" fontId="0" fillId="0" borderId="10" xfId="0" applyBorder="1" applyAlignment="1">
      <alignment horizontal="left" vertical="top" wrapText="1"/>
    </xf>
    <xf numFmtId="0" fontId="4" fillId="2" borderId="5"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1" fillId="2" borderId="73" xfId="0" applyFont="1" applyFill="1" applyBorder="1" applyAlignment="1">
      <alignment horizontal="center" vertical="center"/>
    </xf>
    <xf numFmtId="0" fontId="1" fillId="2" borderId="5" xfId="0" applyFont="1" applyFill="1" applyBorder="1" applyAlignment="1">
      <alignment horizontal="center" vertical="center"/>
    </xf>
    <xf numFmtId="0" fontId="0" fillId="2" borderId="5" xfId="0" applyFill="1" applyBorder="1"/>
    <xf numFmtId="0" fontId="0" fillId="2" borderId="14" xfId="0" applyFill="1" applyBorder="1"/>
    <xf numFmtId="2" fontId="27" fillId="2" borderId="85" xfId="0" applyNumberFormat="1" applyFont="1" applyFill="1" applyBorder="1" applyAlignment="1">
      <alignment horizontal="center" vertical="center" wrapText="1" readingOrder="1"/>
    </xf>
    <xf numFmtId="2" fontId="27" fillId="2" borderId="23" xfId="0" applyNumberFormat="1" applyFont="1" applyFill="1" applyBorder="1" applyAlignment="1">
      <alignment horizontal="center" vertical="center" wrapText="1" readingOrder="1"/>
    </xf>
    <xf numFmtId="0" fontId="4" fillId="0" borderId="69" xfId="0" applyFont="1" applyBorder="1" applyAlignment="1">
      <alignment horizontal="center" vertical="center" wrapText="1" readingOrder="1"/>
    </xf>
    <xf numFmtId="0" fontId="4" fillId="0" borderId="2" xfId="0" applyFont="1" applyBorder="1" applyAlignment="1">
      <alignment horizontal="center" vertical="center" wrapText="1" readingOrder="1"/>
    </xf>
    <xf numFmtId="0" fontId="3" fillId="0" borderId="17" xfId="0" applyFont="1" applyBorder="1" applyAlignment="1">
      <alignment horizontal="center" vertical="center" wrapText="1" readingOrder="1"/>
    </xf>
    <xf numFmtId="0" fontId="3" fillId="2" borderId="1" xfId="0" applyFont="1" applyFill="1" applyBorder="1" applyAlignment="1">
      <alignment horizontal="center" vertical="center" wrapText="1" readingOrder="1"/>
    </xf>
    <xf numFmtId="0" fontId="3" fillId="2" borderId="18" xfId="0" applyFont="1" applyFill="1" applyBorder="1" applyAlignment="1">
      <alignment horizontal="center" vertical="center" wrapText="1" readingOrder="1"/>
    </xf>
    <xf numFmtId="2" fontId="4" fillId="2" borderId="69" xfId="0" applyNumberFormat="1" applyFont="1" applyFill="1" applyBorder="1" applyAlignment="1">
      <alignment horizontal="center" vertical="center" wrapText="1" readingOrder="1"/>
    </xf>
    <xf numFmtId="2" fontId="4" fillId="2" borderId="1" xfId="0" applyNumberFormat="1" applyFont="1" applyFill="1" applyBorder="1" applyAlignment="1">
      <alignment horizontal="center" vertical="center" wrapText="1" readingOrder="1"/>
    </xf>
    <xf numFmtId="0" fontId="0" fillId="0" borderId="2" xfId="0" applyBorder="1" applyAlignment="1">
      <alignment horizontal="left" vertical="top" wrapText="1"/>
    </xf>
    <xf numFmtId="0" fontId="4" fillId="2" borderId="1"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2" borderId="69" xfId="0" applyFont="1" applyFill="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xf numFmtId="0" fontId="0" fillId="2" borderId="18" xfId="0" applyFill="1" applyBorder="1"/>
    <xf numFmtId="0" fontId="36" fillId="2" borderId="1" xfId="0" applyFont="1" applyFill="1" applyBorder="1" applyAlignment="1">
      <alignment horizontal="center" vertical="center" wrapText="1" readingOrder="1"/>
    </xf>
    <xf numFmtId="2" fontId="37" fillId="2" borderId="69" xfId="0" applyNumberFormat="1" applyFont="1" applyFill="1" applyBorder="1" applyAlignment="1">
      <alignment horizontal="center" vertical="center" wrapText="1" readingOrder="1"/>
    </xf>
    <xf numFmtId="0" fontId="27" fillId="0" borderId="73" xfId="0" applyFont="1" applyBorder="1" applyAlignment="1">
      <alignment horizontal="center" vertical="center" wrapText="1"/>
    </xf>
    <xf numFmtId="0" fontId="4" fillId="0" borderId="10" xfId="0" applyFont="1" applyBorder="1" applyAlignment="1">
      <alignment horizontal="center" vertical="center" wrapText="1"/>
    </xf>
    <xf numFmtId="2" fontId="37" fillId="2" borderId="73" xfId="0" applyNumberFormat="1" applyFont="1" applyFill="1" applyBorder="1" applyAlignment="1">
      <alignment horizontal="center" vertical="center" wrapText="1" readingOrder="1"/>
    </xf>
    <xf numFmtId="0" fontId="4" fillId="0" borderId="72" xfId="0" applyFont="1" applyBorder="1" applyAlignment="1">
      <alignment horizontal="center" vertical="center" wrapText="1"/>
    </xf>
    <xf numFmtId="0" fontId="4"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2" borderId="6"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6" fillId="2" borderId="23" xfId="0" applyFont="1" applyFill="1" applyBorder="1" applyAlignment="1">
      <alignment horizontal="center" vertical="center" wrapText="1" readingOrder="1"/>
    </xf>
    <xf numFmtId="2" fontId="37" fillId="2" borderId="85" xfId="0" applyNumberFormat="1" applyFont="1" applyFill="1" applyBorder="1" applyAlignment="1">
      <alignment horizontal="center" vertical="center" wrapText="1" readingOrder="1"/>
    </xf>
    <xf numFmtId="0" fontId="27" fillId="0" borderId="66" xfId="0" applyFont="1" applyBorder="1" applyAlignment="1">
      <alignment horizontal="center" vertical="center" wrapText="1" readingOrder="1"/>
    </xf>
    <xf numFmtId="0" fontId="4" fillId="0" borderId="4" xfId="0" applyFont="1" applyBorder="1" applyAlignment="1">
      <alignment horizontal="center" vertical="center" wrapText="1" readingOrder="1"/>
    </xf>
    <xf numFmtId="0" fontId="3" fillId="0" borderId="15" xfId="0" applyFont="1" applyBorder="1" applyAlignment="1">
      <alignment horizontal="center" vertical="center" wrapText="1" readingOrder="1"/>
    </xf>
    <xf numFmtId="0" fontId="36" fillId="2" borderId="3" xfId="0" applyFont="1" applyFill="1" applyBorder="1" applyAlignment="1">
      <alignment horizontal="center" vertical="center" wrapText="1" readingOrder="1"/>
    </xf>
    <xf numFmtId="0" fontId="3" fillId="2" borderId="3" xfId="0" applyFont="1" applyFill="1" applyBorder="1" applyAlignment="1">
      <alignment horizontal="center" vertical="center" wrapText="1" readingOrder="1"/>
    </xf>
    <xf numFmtId="0" fontId="36" fillId="2" borderId="16" xfId="0" applyFont="1" applyFill="1" applyBorder="1" applyAlignment="1">
      <alignment horizontal="center" vertical="center" wrapText="1" readingOrder="1"/>
    </xf>
    <xf numFmtId="2" fontId="4" fillId="2" borderId="66" xfId="0" applyNumberFormat="1" applyFont="1" applyFill="1" applyBorder="1" applyAlignment="1">
      <alignment horizontal="center" vertical="center" wrapText="1" readingOrder="1"/>
    </xf>
    <xf numFmtId="2" fontId="4" fillId="2" borderId="3" xfId="0" applyNumberFormat="1" applyFont="1" applyFill="1" applyBorder="1" applyAlignment="1">
      <alignment horizontal="center" vertical="center" wrapText="1" readingOrder="1"/>
    </xf>
    <xf numFmtId="0" fontId="0" fillId="0" borderId="4" xfId="0" applyBorder="1" applyAlignment="1">
      <alignment horizontal="left" vertical="top" wrapText="1"/>
    </xf>
    <xf numFmtId="0" fontId="4" fillId="2" borderId="3"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1" fillId="2" borderId="66" xfId="0" applyFont="1" applyFill="1" applyBorder="1" applyAlignment="1">
      <alignment horizontal="center" vertical="center"/>
    </xf>
    <xf numFmtId="0" fontId="1" fillId="2" borderId="3" xfId="0" applyFont="1" applyFill="1" applyBorder="1" applyAlignment="1">
      <alignment horizontal="center" vertical="center"/>
    </xf>
    <xf numFmtId="0" fontId="0" fillId="2" borderId="3" xfId="0" applyFill="1" applyBorder="1"/>
    <xf numFmtId="0" fontId="0" fillId="2" borderId="16" xfId="0" applyFill="1" applyBorder="1"/>
    <xf numFmtId="0" fontId="4" fillId="0" borderId="66" xfId="0" applyFont="1" applyBorder="1" applyAlignment="1">
      <alignment horizontal="center" vertical="center" wrapText="1" readingOrder="1"/>
    </xf>
    <xf numFmtId="0" fontId="27" fillId="0" borderId="85" xfId="0" applyFont="1" applyBorder="1" applyAlignment="1">
      <alignment horizontal="center" vertical="center" wrapText="1" readingOrder="1"/>
    </xf>
    <xf numFmtId="0" fontId="27" fillId="0" borderId="24" xfId="0" applyFont="1" applyBorder="1" applyAlignment="1">
      <alignment horizontal="center" vertical="center" wrapText="1" readingOrder="1"/>
    </xf>
    <xf numFmtId="0" fontId="3" fillId="2" borderId="16" xfId="0" applyFont="1" applyFill="1" applyBorder="1" applyAlignment="1">
      <alignment horizontal="center" vertical="center" wrapText="1" readingOrder="1"/>
    </xf>
    <xf numFmtId="2" fontId="37" fillId="2" borderId="66" xfId="0" applyNumberFormat="1" applyFont="1" applyFill="1" applyBorder="1" applyAlignment="1">
      <alignment horizontal="center" vertical="center" wrapText="1" readingOrder="1"/>
    </xf>
    <xf numFmtId="0" fontId="27" fillId="0" borderId="72" xfId="0" applyFont="1" applyBorder="1" applyAlignment="1">
      <alignment horizontal="center" vertical="center" wrapText="1" readingOrder="1"/>
    </xf>
    <xf numFmtId="0" fontId="27" fillId="0" borderId="19" xfId="0" applyFont="1" applyBorder="1" applyAlignment="1">
      <alignment horizontal="center" vertical="center" wrapText="1" readingOrder="1"/>
    </xf>
    <xf numFmtId="0" fontId="36" fillId="0" borderId="20" xfId="0" applyFont="1" applyBorder="1" applyAlignment="1">
      <alignment horizontal="center" vertical="center" wrapText="1" readingOrder="1"/>
    </xf>
    <xf numFmtId="0" fontId="36" fillId="2" borderId="21" xfId="0" applyFont="1" applyFill="1" applyBorder="1" applyAlignment="1">
      <alignment horizontal="center" vertical="center" wrapText="1" readingOrder="1"/>
    </xf>
    <xf numFmtId="2" fontId="38" fillId="2" borderId="72" xfId="0" applyNumberFormat="1" applyFont="1" applyFill="1" applyBorder="1" applyAlignment="1">
      <alignment horizontal="center" vertical="center" wrapText="1" readingOrder="1"/>
    </xf>
    <xf numFmtId="0" fontId="36" fillId="0" borderId="22" xfId="0" applyFont="1" applyBorder="1" applyAlignment="1">
      <alignment horizontal="center" vertical="center" wrapText="1" readingOrder="1"/>
    </xf>
    <xf numFmtId="0" fontId="27" fillId="0" borderId="4" xfId="0" applyFont="1" applyBorder="1" applyAlignment="1">
      <alignment horizontal="center" vertical="center" wrapText="1" readingOrder="1"/>
    </xf>
    <xf numFmtId="2" fontId="38" fillId="2" borderId="66" xfId="0" applyNumberFormat="1" applyFont="1" applyFill="1" applyBorder="1" applyAlignment="1">
      <alignment horizontal="center" vertical="center" wrapText="1" readingOrder="1"/>
    </xf>
    <xf numFmtId="2" fontId="27" fillId="2" borderId="3" xfId="0" applyNumberFormat="1" applyFont="1" applyFill="1" applyBorder="1" applyAlignment="1">
      <alignment horizontal="center" vertical="center" wrapText="1" readingOrder="1"/>
    </xf>
    <xf numFmtId="0" fontId="3" fillId="0" borderId="86" xfId="0" applyFont="1" applyBorder="1" applyAlignment="1">
      <alignment horizontal="center" vertical="center" wrapText="1" readingOrder="1"/>
    </xf>
    <xf numFmtId="0" fontId="4" fillId="0" borderId="36" xfId="0" applyFont="1" applyBorder="1" applyAlignment="1">
      <alignment horizontal="center" vertical="center" wrapText="1" readingOrder="1"/>
    </xf>
    <xf numFmtId="0" fontId="4" fillId="0" borderId="38" xfId="0" applyFont="1" applyBorder="1" applyAlignment="1">
      <alignment horizontal="center" vertical="center" wrapText="1" readingOrder="1"/>
    </xf>
    <xf numFmtId="0" fontId="3" fillId="2" borderId="37" xfId="0" applyFont="1" applyFill="1" applyBorder="1" applyAlignment="1">
      <alignment horizontal="center" vertical="center" wrapText="1" readingOrder="1"/>
    </xf>
    <xf numFmtId="0" fontId="3" fillId="2" borderId="74" xfId="0" applyFont="1" applyFill="1" applyBorder="1" applyAlignment="1">
      <alignment horizontal="center" vertical="center" wrapText="1" readingOrder="1"/>
    </xf>
    <xf numFmtId="2" fontId="4" fillId="2" borderId="36" xfId="0" applyNumberFormat="1" applyFont="1" applyFill="1" applyBorder="1" applyAlignment="1">
      <alignment horizontal="center" vertical="center" wrapText="1" readingOrder="1"/>
    </xf>
    <xf numFmtId="2" fontId="4" fillId="2" borderId="37" xfId="0" applyNumberFormat="1" applyFont="1" applyFill="1" applyBorder="1" applyAlignment="1">
      <alignment horizontal="center" vertical="center" wrapText="1" readingOrder="1"/>
    </xf>
    <xf numFmtId="0" fontId="0" fillId="0" borderId="38" xfId="0" applyBorder="1" applyAlignment="1">
      <alignment horizontal="left" vertical="top" wrapText="1"/>
    </xf>
    <xf numFmtId="0" fontId="4" fillId="2" borderId="37" xfId="0" applyFont="1" applyFill="1" applyBorder="1" applyAlignment="1">
      <alignment horizontal="center" vertical="center" wrapText="1"/>
    </xf>
    <xf numFmtId="0" fontId="4" fillId="2" borderId="74" xfId="0" applyFont="1" applyFill="1" applyBorder="1" applyAlignment="1">
      <alignment horizontal="center" vertical="center" wrapText="1"/>
    </xf>
    <xf numFmtId="0" fontId="1" fillId="2" borderId="36" xfId="0" applyFont="1" applyFill="1" applyBorder="1" applyAlignment="1">
      <alignment horizontal="center" vertical="center"/>
    </xf>
    <xf numFmtId="0" fontId="1" fillId="2" borderId="37" xfId="0" applyFont="1" applyFill="1" applyBorder="1" applyAlignment="1">
      <alignment horizontal="center" vertical="center"/>
    </xf>
    <xf numFmtId="0" fontId="0" fillId="2" borderId="37" xfId="0" applyFill="1" applyBorder="1"/>
    <xf numFmtId="0" fontId="0" fillId="2" borderId="74" xfId="0" applyFill="1" applyBorder="1"/>
    <xf numFmtId="0" fontId="6" fillId="0" borderId="86" xfId="0" applyFont="1" applyBorder="1" applyAlignment="1">
      <alignment horizontal="center" vertical="center" wrapText="1" readingOrder="1"/>
    </xf>
    <xf numFmtId="0" fontId="36" fillId="2" borderId="37" xfId="0" applyFont="1" applyFill="1" applyBorder="1" applyAlignment="1">
      <alignment horizontal="center" vertical="center" wrapText="1" readingOrder="1"/>
    </xf>
    <xf numFmtId="0" fontId="36" fillId="0" borderId="15" xfId="0" applyFont="1" applyBorder="1" applyAlignment="1">
      <alignment horizontal="center" vertical="center" wrapText="1" readingOrder="1"/>
    </xf>
    <xf numFmtId="0" fontId="27" fillId="0" borderId="69" xfId="0" applyFont="1" applyBorder="1" applyAlignment="1">
      <alignment horizontal="center" vertical="center" wrapText="1" readingOrder="1"/>
    </xf>
    <xf numFmtId="0" fontId="27" fillId="0" borderId="2" xfId="0" applyFont="1" applyBorder="1" applyAlignment="1">
      <alignment horizontal="center" vertical="center" wrapText="1" readingOrder="1"/>
    </xf>
    <xf numFmtId="0" fontId="36" fillId="2" borderId="5" xfId="0" applyFont="1" applyFill="1" applyBorder="1" applyAlignment="1">
      <alignment horizontal="center" vertical="center" wrapText="1" readingOrder="1"/>
    </xf>
    <xf numFmtId="164" fontId="3" fillId="2" borderId="22" xfId="2" applyNumberFormat="1" applyFont="1" applyFill="1" applyBorder="1" applyAlignment="1" applyProtection="1">
      <alignment horizontal="center" vertical="center" wrapText="1"/>
      <protection locked="0"/>
    </xf>
    <xf numFmtId="164" fontId="3" fillId="2" borderId="20" xfId="2" applyNumberFormat="1" applyFont="1" applyFill="1" applyBorder="1" applyAlignment="1" applyProtection="1">
      <alignment horizontal="center" vertical="center" wrapText="1"/>
      <protection locked="0"/>
    </xf>
    <xf numFmtId="164" fontId="3" fillId="2" borderId="7" xfId="2" applyNumberFormat="1" applyFont="1" applyFill="1" applyBorder="1" applyAlignment="1" applyProtection="1">
      <alignment horizontal="center" vertical="center" wrapText="1"/>
      <protection locked="0"/>
    </xf>
    <xf numFmtId="164" fontId="3" fillId="2" borderId="13" xfId="2" applyNumberFormat="1" applyFont="1" applyFill="1" applyBorder="1" applyAlignment="1" applyProtection="1">
      <alignment horizontal="center" vertical="center" wrapText="1"/>
      <protection locked="0"/>
    </xf>
    <xf numFmtId="164" fontId="3" fillId="2" borderId="17" xfId="2" applyNumberFormat="1" applyFont="1" applyFill="1" applyBorder="1" applyAlignment="1" applyProtection="1">
      <alignment horizontal="center" vertical="center" wrapText="1"/>
      <protection locked="0"/>
    </xf>
    <xf numFmtId="164" fontId="3" fillId="2" borderId="15" xfId="2" applyNumberFormat="1" applyFont="1" applyFill="1" applyBorder="1" applyAlignment="1" applyProtection="1">
      <alignment horizontal="center" vertical="center" wrapText="1"/>
      <protection locked="0"/>
    </xf>
    <xf numFmtId="164" fontId="3" fillId="2" borderId="61" xfId="2" applyNumberFormat="1" applyFont="1" applyFill="1" applyBorder="1" applyAlignment="1" applyProtection="1">
      <alignment horizontal="center" vertical="center" wrapText="1"/>
      <protection locked="0"/>
    </xf>
    <xf numFmtId="164" fontId="39" fillId="2" borderId="3" xfId="2" applyNumberFormat="1" applyFont="1" applyFill="1" applyBorder="1" applyAlignment="1" applyProtection="1">
      <alignment horizontal="center" vertical="center" wrapText="1"/>
    </xf>
    <xf numFmtId="0" fontId="29" fillId="0" borderId="0" xfId="0" applyFont="1"/>
    <xf numFmtId="164" fontId="39" fillId="2" borderId="1" xfId="2" applyNumberFormat="1" applyFont="1" applyFill="1" applyBorder="1" applyAlignment="1" applyProtection="1">
      <alignment horizontal="center" vertical="center" wrapText="1"/>
    </xf>
    <xf numFmtId="0" fontId="11" fillId="2" borderId="23" xfId="3" applyFill="1" applyBorder="1" applyAlignment="1" applyProtection="1">
      <alignment horizontal="center" vertical="center" wrapText="1"/>
      <protection locked="0"/>
    </xf>
    <xf numFmtId="0" fontId="29" fillId="2" borderId="23" xfId="0" applyFont="1" applyFill="1" applyBorder="1" applyAlignment="1">
      <alignment wrapText="1"/>
    </xf>
    <xf numFmtId="0" fontId="41" fillId="2" borderId="37" xfId="0" applyFont="1" applyFill="1" applyBorder="1" applyAlignment="1">
      <alignment wrapText="1"/>
    </xf>
    <xf numFmtId="0" fontId="41" fillId="2" borderId="1" xfId="0" applyFont="1" applyFill="1" applyBorder="1" applyAlignment="1">
      <alignment wrapText="1"/>
    </xf>
    <xf numFmtId="0" fontId="41" fillId="2" borderId="3" xfId="0" applyFont="1" applyFill="1" applyBorder="1" applyAlignment="1">
      <alignment wrapText="1"/>
    </xf>
    <xf numFmtId="0" fontId="29" fillId="2" borderId="5" xfId="0" applyFont="1" applyFill="1" applyBorder="1" applyAlignment="1">
      <alignment horizontal="center" vertical="center" wrapText="1"/>
    </xf>
    <xf numFmtId="0" fontId="29" fillId="2" borderId="23"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6" xfId="0" applyFont="1" applyFill="1" applyBorder="1" applyAlignment="1">
      <alignment horizontal="center" vertical="center" wrapText="1"/>
    </xf>
    <xf numFmtId="0" fontId="29" fillId="2" borderId="8"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23" xfId="0" applyFont="1" applyFill="1" applyBorder="1" applyAlignment="1">
      <alignment horizontal="center" vertical="center" wrapText="1"/>
    </xf>
    <xf numFmtId="0" fontId="30" fillId="2" borderId="6" xfId="0" applyFont="1" applyFill="1" applyBorder="1" applyAlignment="1">
      <alignment horizontal="center" vertical="center" wrapText="1"/>
    </xf>
    <xf numFmtId="0" fontId="42" fillId="0" borderId="0" xfId="0" applyFont="1" applyAlignment="1">
      <alignment horizontal="center" vertical="center" wrapText="1"/>
    </xf>
    <xf numFmtId="0" fontId="41" fillId="2" borderId="23" xfId="0" applyFont="1" applyFill="1" applyBorder="1" applyAlignment="1">
      <alignment wrapText="1"/>
    </xf>
    <xf numFmtId="0" fontId="3" fillId="2" borderId="66"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69" xfId="0" applyFont="1" applyFill="1" applyBorder="1" applyAlignment="1">
      <alignment horizontal="center" vertical="center"/>
    </xf>
    <xf numFmtId="0" fontId="3" fillId="2" borderId="1" xfId="0" applyFont="1" applyFill="1" applyBorder="1" applyAlignment="1">
      <alignment horizontal="center" vertical="center"/>
    </xf>
    <xf numFmtId="0" fontId="4" fillId="0" borderId="4" xfId="0" applyFont="1" applyBorder="1" applyAlignment="1">
      <alignment horizontal="left" vertical="top" wrapText="1"/>
    </xf>
    <xf numFmtId="0" fontId="4" fillId="0" borderId="2" xfId="0" applyFont="1" applyBorder="1" applyAlignment="1">
      <alignment horizontal="left" vertical="top" wrapText="1"/>
    </xf>
    <xf numFmtId="0" fontId="27" fillId="0" borderId="73" xfId="0" applyFont="1" applyBorder="1" applyAlignment="1">
      <alignment horizontal="center" vertical="center" wrapText="1" readingOrder="1"/>
    </xf>
    <xf numFmtId="0" fontId="27" fillId="0" borderId="10" xfId="0" applyFont="1" applyBorder="1" applyAlignment="1">
      <alignment horizontal="center" vertical="center" wrapText="1" readingOrder="1"/>
    </xf>
    <xf numFmtId="0" fontId="4" fillId="0" borderId="10" xfId="0" applyFont="1" applyBorder="1" applyAlignment="1">
      <alignment horizontal="left" vertical="top" wrapText="1"/>
    </xf>
    <xf numFmtId="0" fontId="3" fillId="2" borderId="73" xfId="0" applyFont="1" applyFill="1" applyBorder="1" applyAlignment="1">
      <alignment horizontal="center" vertical="center"/>
    </xf>
    <xf numFmtId="0" fontId="3" fillId="2" borderId="5" xfId="0" applyFont="1" applyFill="1" applyBorder="1" applyAlignment="1">
      <alignment horizontal="center" vertical="center"/>
    </xf>
    <xf numFmtId="0" fontId="41" fillId="2" borderId="3" xfId="0" applyFont="1" applyFill="1" applyBorder="1" applyAlignment="1">
      <alignment horizontal="center" vertical="center" wrapText="1"/>
    </xf>
    <xf numFmtId="0" fontId="41" fillId="2" borderId="1" xfId="0" applyFont="1" applyFill="1" applyBorder="1" applyAlignment="1">
      <alignment horizontal="center" vertical="center" wrapText="1"/>
    </xf>
    <xf numFmtId="0" fontId="41" fillId="2" borderId="0" xfId="0" applyFont="1" applyFill="1"/>
    <xf numFmtId="10" fontId="4" fillId="2" borderId="0" xfId="0" applyNumberFormat="1" applyFont="1" applyFill="1"/>
    <xf numFmtId="1" fontId="4" fillId="2" borderId="0" xfId="0" applyNumberFormat="1" applyFont="1" applyFill="1"/>
    <xf numFmtId="164" fontId="4" fillId="2" borderId="0" xfId="2" applyNumberFormat="1" applyFont="1" applyFill="1"/>
    <xf numFmtId="0" fontId="29" fillId="0" borderId="5" xfId="0" applyFont="1" applyFill="1" applyBorder="1" applyAlignment="1">
      <alignment horizontal="center" vertical="center" wrapText="1"/>
    </xf>
    <xf numFmtId="2" fontId="4" fillId="22" borderId="85" xfId="0" applyNumberFormat="1" applyFont="1" applyFill="1" applyBorder="1" applyAlignment="1">
      <alignment horizontal="center" vertical="center" wrapText="1" readingOrder="1"/>
    </xf>
    <xf numFmtId="164" fontId="4" fillId="22" borderId="23" xfId="2" applyNumberFormat="1" applyFont="1" applyFill="1" applyBorder="1" applyAlignment="1" applyProtection="1">
      <alignment horizontal="center" vertical="center" wrapText="1" readingOrder="1"/>
    </xf>
    <xf numFmtId="2" fontId="4" fillId="22" borderId="23" xfId="0" applyNumberFormat="1" applyFont="1" applyFill="1" applyBorder="1" applyAlignment="1">
      <alignment horizontal="center" vertical="center" wrapText="1" readingOrder="1"/>
    </xf>
    <xf numFmtId="164" fontId="3" fillId="22" borderId="23" xfId="2" applyNumberFormat="1" applyFont="1" applyFill="1" applyBorder="1" applyAlignment="1" applyProtection="1">
      <alignment horizontal="center" vertical="center" wrapText="1"/>
    </xf>
    <xf numFmtId="0" fontId="4" fillId="22" borderId="23" xfId="0" applyFont="1" applyFill="1" applyBorder="1" applyAlignment="1">
      <alignment horizontal="center" vertical="center" wrapText="1"/>
    </xf>
    <xf numFmtId="0" fontId="4" fillId="22" borderId="25" xfId="0" applyFont="1" applyFill="1" applyBorder="1" applyAlignment="1">
      <alignment horizontal="center" vertical="center" wrapText="1"/>
    </xf>
    <xf numFmtId="0" fontId="3" fillId="23" borderId="15" xfId="0" applyFont="1" applyFill="1" applyBorder="1" applyAlignment="1">
      <alignment horizontal="center" vertical="center" wrapText="1" readingOrder="1"/>
    </xf>
    <xf numFmtId="0" fontId="3" fillId="24" borderId="17" xfId="0" applyFont="1" applyFill="1" applyBorder="1" applyAlignment="1">
      <alignment horizontal="center" vertical="center" wrapText="1" readingOrder="1"/>
    </xf>
    <xf numFmtId="0" fontId="3" fillId="24" borderId="13" xfId="0" applyFont="1" applyFill="1" applyBorder="1" applyAlignment="1">
      <alignment horizontal="center" vertical="center" wrapText="1"/>
    </xf>
    <xf numFmtId="0" fontId="3" fillId="24" borderId="15" xfId="0" applyFont="1" applyFill="1" applyBorder="1" applyAlignment="1">
      <alignment horizontal="center" vertical="center" wrapText="1" readingOrder="1"/>
    </xf>
    <xf numFmtId="0" fontId="3" fillId="24" borderId="22" xfId="0" applyFont="1" applyFill="1" applyBorder="1" applyAlignment="1">
      <alignment horizontal="center" vertical="center" wrapText="1" readingOrder="1"/>
    </xf>
    <xf numFmtId="0" fontId="3" fillId="24" borderId="13" xfId="0" applyFont="1" applyFill="1" applyBorder="1" applyAlignment="1">
      <alignment horizontal="center" vertical="center" wrapText="1" readingOrder="1"/>
    </xf>
    <xf numFmtId="0" fontId="3" fillId="24" borderId="61" xfId="0" applyFont="1" applyFill="1" applyBorder="1" applyAlignment="1">
      <alignment horizontal="center" vertical="center" wrapText="1" readingOrder="1"/>
    </xf>
    <xf numFmtId="0" fontId="36" fillId="24" borderId="17" xfId="0" applyFont="1" applyFill="1" applyBorder="1" applyAlignment="1">
      <alignment horizontal="center" vertical="center" wrapText="1" readingOrder="1"/>
    </xf>
    <xf numFmtId="0" fontId="3" fillId="24" borderId="1" xfId="0" applyFont="1" applyFill="1" applyBorder="1" applyAlignment="1">
      <alignment horizontal="center" vertical="center" wrapText="1" readingOrder="1"/>
    </xf>
    <xf numFmtId="2" fontId="37" fillId="24" borderId="69" xfId="0" applyNumberFormat="1" applyFont="1" applyFill="1" applyBorder="1" applyAlignment="1">
      <alignment horizontal="center" vertical="center" wrapText="1" readingOrder="1"/>
    </xf>
    <xf numFmtId="164" fontId="4" fillId="24" borderId="1" xfId="2" applyNumberFormat="1" applyFont="1" applyFill="1" applyBorder="1" applyAlignment="1" applyProtection="1">
      <alignment horizontal="center" vertical="center" wrapText="1" readingOrder="1"/>
    </xf>
    <xf numFmtId="2" fontId="4" fillId="24" borderId="1" xfId="0" applyNumberFormat="1" applyFont="1" applyFill="1" applyBorder="1" applyAlignment="1">
      <alignment horizontal="center" vertical="center" wrapText="1" readingOrder="1"/>
    </xf>
    <xf numFmtId="164" fontId="3" fillId="24" borderId="1" xfId="2" applyNumberFormat="1" applyFont="1" applyFill="1" applyBorder="1" applyAlignment="1" applyProtection="1">
      <alignment horizontal="center" vertical="center" wrapText="1"/>
    </xf>
    <xf numFmtId="0" fontId="4" fillId="24" borderId="1" xfId="0" applyFont="1" applyFill="1" applyBorder="1" applyAlignment="1">
      <alignment horizontal="center" vertical="center" wrapText="1"/>
    </xf>
    <xf numFmtId="0" fontId="4" fillId="24" borderId="18" xfId="0" applyFont="1" applyFill="1" applyBorder="1" applyAlignment="1">
      <alignment horizontal="center" vertical="center" wrapText="1"/>
    </xf>
    <xf numFmtId="0" fontId="3" fillId="24" borderId="5" xfId="0" applyFont="1" applyFill="1" applyBorder="1" applyAlignment="1">
      <alignment horizontal="center" vertical="center" wrapText="1"/>
    </xf>
    <xf numFmtId="2" fontId="37" fillId="24" borderId="73" xfId="0" applyNumberFormat="1" applyFont="1" applyFill="1" applyBorder="1" applyAlignment="1">
      <alignment horizontal="center" vertical="center" wrapText="1" readingOrder="1"/>
    </xf>
    <xf numFmtId="164" fontId="4" fillId="24" borderId="5" xfId="2" applyNumberFormat="1" applyFont="1" applyFill="1" applyBorder="1" applyAlignment="1" applyProtection="1">
      <alignment horizontal="center" vertical="center" wrapText="1" readingOrder="1"/>
    </xf>
    <xf numFmtId="2" fontId="4" fillId="24" borderId="5" xfId="0" applyNumberFormat="1" applyFont="1" applyFill="1" applyBorder="1" applyAlignment="1">
      <alignment horizontal="center" vertical="center" wrapText="1" readingOrder="1"/>
    </xf>
    <xf numFmtId="164" fontId="3" fillId="24" borderId="5" xfId="2" applyNumberFormat="1" applyFont="1" applyFill="1" applyBorder="1" applyAlignment="1" applyProtection="1">
      <alignment horizontal="center" vertical="center" wrapText="1"/>
    </xf>
    <xf numFmtId="0" fontId="4" fillId="24" borderId="5" xfId="0" applyFont="1" applyFill="1" applyBorder="1" applyAlignment="1">
      <alignment horizontal="center" vertical="center" wrapText="1"/>
    </xf>
    <xf numFmtId="0" fontId="4" fillId="24" borderId="14" xfId="0" applyFont="1" applyFill="1" applyBorder="1" applyAlignment="1">
      <alignment horizontal="center" vertical="center" wrapText="1"/>
    </xf>
    <xf numFmtId="0" fontId="4" fillId="0" borderId="24" xfId="0" applyFont="1" applyFill="1" applyBorder="1" applyAlignment="1">
      <alignment horizontal="center" vertical="center" wrapText="1" readingOrder="1"/>
    </xf>
    <xf numFmtId="0" fontId="4" fillId="0" borderId="85" xfId="0" applyFont="1" applyFill="1" applyBorder="1" applyAlignment="1">
      <alignment horizontal="center" vertical="center" wrapText="1" readingOrder="1"/>
    </xf>
    <xf numFmtId="0" fontId="3" fillId="0" borderId="22" xfId="0" applyFont="1" applyFill="1" applyBorder="1" applyAlignment="1">
      <alignment horizontal="center" vertical="center" wrapText="1" readingOrder="1"/>
    </xf>
    <xf numFmtId="0" fontId="3" fillId="0" borderId="23" xfId="0" applyFont="1" applyFill="1" applyBorder="1" applyAlignment="1">
      <alignment horizontal="center" vertical="center" wrapText="1" readingOrder="1"/>
    </xf>
    <xf numFmtId="0" fontId="3" fillId="0" borderId="25" xfId="0" applyFont="1" applyFill="1" applyBorder="1" applyAlignment="1">
      <alignment horizontal="center" vertical="center" wrapText="1" readingOrder="1"/>
    </xf>
    <xf numFmtId="0" fontId="0" fillId="0" borderId="24" xfId="0" applyFill="1" applyBorder="1" applyAlignment="1">
      <alignment horizontal="left" vertical="top" wrapText="1"/>
    </xf>
    <xf numFmtId="164" fontId="3" fillId="0" borderId="22" xfId="2" applyNumberFormat="1" applyFont="1" applyFill="1" applyBorder="1" applyAlignment="1" applyProtection="1">
      <alignment horizontal="center" vertical="center" wrapText="1"/>
      <protection locked="0"/>
    </xf>
    <xf numFmtId="0" fontId="4" fillId="0" borderId="23" xfId="0" applyFont="1" applyFill="1" applyBorder="1" applyAlignment="1" applyProtection="1">
      <alignment horizontal="center" vertical="center" wrapText="1"/>
      <protection locked="0"/>
    </xf>
    <xf numFmtId="0" fontId="1" fillId="0" borderId="85" xfId="0" applyFont="1" applyFill="1" applyBorder="1" applyAlignment="1">
      <alignment horizontal="center" vertical="center"/>
    </xf>
    <xf numFmtId="0" fontId="1" fillId="0" borderId="23" xfId="0" applyFont="1" applyFill="1" applyBorder="1" applyAlignment="1">
      <alignment horizontal="center" vertical="center"/>
    </xf>
    <xf numFmtId="0" fontId="29" fillId="0" borderId="23" xfId="0" applyFont="1" applyFill="1" applyBorder="1" applyAlignment="1">
      <alignment horizontal="center" vertical="center" wrapText="1"/>
    </xf>
    <xf numFmtId="0" fontId="11" fillId="2" borderId="37" xfId="3" applyFill="1" applyBorder="1" applyAlignment="1" applyProtection="1">
      <alignment horizontal="center" vertical="center" wrapText="1"/>
      <protection locked="0"/>
    </xf>
    <xf numFmtId="0" fontId="3" fillId="0" borderId="6" xfId="0" applyFont="1" applyFill="1" applyBorder="1" applyAlignment="1">
      <alignment horizontal="center" vertical="center" wrapText="1" readingOrder="1"/>
    </xf>
    <xf numFmtId="0" fontId="3" fillId="0" borderId="8" xfId="0" applyFont="1" applyFill="1" applyBorder="1" applyAlignment="1">
      <alignment horizontal="center" vertical="center" wrapText="1" readingOrder="1"/>
    </xf>
    <xf numFmtId="0" fontId="3" fillId="0" borderId="5" xfId="0" applyFont="1" applyFill="1" applyBorder="1" applyAlignment="1">
      <alignment horizontal="center" vertical="center" wrapText="1" readingOrder="1"/>
    </xf>
    <xf numFmtId="0" fontId="3" fillId="0" borderId="1" xfId="0" applyFont="1" applyFill="1" applyBorder="1" applyAlignment="1">
      <alignment horizontal="center" vertical="center" wrapText="1" readingOrder="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3" xfId="0" applyFont="1" applyFill="1" applyBorder="1" applyAlignment="1">
      <alignment horizontal="center" vertical="center" wrapText="1" readingOrder="1"/>
    </xf>
    <xf numFmtId="0" fontId="36" fillId="0" borderId="3" xfId="0" applyFont="1" applyFill="1" applyBorder="1" applyAlignment="1">
      <alignment horizontal="center" vertical="center" wrapText="1" readingOrder="1"/>
    </xf>
    <xf numFmtId="0" fontId="3" fillId="0" borderId="37" xfId="0" applyFont="1" applyFill="1" applyBorder="1" applyAlignment="1">
      <alignment horizontal="center" vertical="center" wrapText="1" readingOrder="1"/>
    </xf>
    <xf numFmtId="0" fontId="36" fillId="0" borderId="37" xfId="0" applyFont="1" applyFill="1" applyBorder="1" applyAlignment="1">
      <alignment horizontal="center" vertical="center" wrapText="1" readingOrder="1"/>
    </xf>
    <xf numFmtId="0" fontId="36" fillId="0" borderId="5" xfId="0" applyFont="1" applyFill="1" applyBorder="1" applyAlignment="1">
      <alignment horizontal="center" vertical="center" wrapText="1" readingOrder="1"/>
    </xf>
    <xf numFmtId="0" fontId="36" fillId="0" borderId="1" xfId="0" applyFont="1" applyFill="1" applyBorder="1" applyAlignment="1">
      <alignment horizontal="center" vertical="center" wrapText="1" readingOrder="1"/>
    </xf>
    <xf numFmtId="0" fontId="3" fillId="12" borderId="23" xfId="0" applyFont="1" applyFill="1" applyBorder="1" applyAlignment="1">
      <alignment horizontal="center" vertical="center" wrapText="1" readingOrder="1"/>
    </xf>
    <xf numFmtId="0" fontId="3" fillId="12" borderId="6" xfId="0" applyFont="1" applyFill="1" applyBorder="1" applyAlignment="1">
      <alignment horizontal="center" vertical="center" wrapText="1" readingOrder="1"/>
    </xf>
    <xf numFmtId="0" fontId="3" fillId="12" borderId="8" xfId="0" applyFont="1" applyFill="1" applyBorder="1" applyAlignment="1">
      <alignment horizontal="center" vertical="center" wrapText="1" readingOrder="1"/>
    </xf>
    <xf numFmtId="0" fontId="36" fillId="12" borderId="1" xfId="0" applyFont="1" applyFill="1" applyBorder="1" applyAlignment="1">
      <alignment horizontal="center" vertical="center" wrapText="1" readingOrder="1"/>
    </xf>
    <xf numFmtId="0" fontId="36" fillId="12" borderId="5" xfId="0" applyFont="1" applyFill="1" applyBorder="1" applyAlignment="1">
      <alignment horizontal="center" vertical="center" wrapText="1"/>
    </xf>
    <xf numFmtId="0" fontId="3" fillId="12" borderId="3" xfId="0" applyFont="1" applyFill="1" applyBorder="1" applyAlignment="1">
      <alignment horizontal="center" vertical="center" wrapText="1" readingOrder="1"/>
    </xf>
    <xf numFmtId="0" fontId="36" fillId="12" borderId="37" xfId="0" applyFont="1" applyFill="1" applyBorder="1" applyAlignment="1">
      <alignment horizontal="center" vertical="center" wrapText="1" readingOrder="1"/>
    </xf>
    <xf numFmtId="0" fontId="4" fillId="0" borderId="1"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1" fillId="0" borderId="69" xfId="0" applyFont="1" applyFill="1" applyBorder="1" applyAlignment="1">
      <alignment horizontal="center" vertical="center"/>
    </xf>
    <xf numFmtId="0" fontId="1" fillId="0" borderId="1" xfId="0" applyFont="1" applyFill="1" applyBorder="1" applyAlignment="1">
      <alignment horizontal="center" vertical="center"/>
    </xf>
    <xf numFmtId="0" fontId="0" fillId="0" borderId="1" xfId="0" applyFill="1" applyBorder="1"/>
    <xf numFmtId="0" fontId="1" fillId="0" borderId="73" xfId="0" applyFont="1" applyFill="1" applyBorder="1" applyAlignment="1">
      <alignment horizontal="center" vertical="center"/>
    </xf>
    <xf numFmtId="0" fontId="1" fillId="0" borderId="5" xfId="0" applyFont="1" applyFill="1" applyBorder="1" applyAlignment="1">
      <alignment horizontal="center" vertical="center"/>
    </xf>
    <xf numFmtId="0" fontId="0" fillId="0" borderId="5" xfId="0" applyFill="1" applyBorder="1"/>
    <xf numFmtId="0" fontId="3" fillId="0" borderId="18" xfId="0" applyFont="1" applyFill="1" applyBorder="1" applyAlignment="1">
      <alignment horizontal="center" vertical="center" wrapText="1" readingOrder="1"/>
    </xf>
    <xf numFmtId="0" fontId="36" fillId="0" borderId="5"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0" fillId="0" borderId="2" xfId="0" applyFill="1" applyBorder="1" applyAlignment="1">
      <alignment horizontal="left" vertical="top" wrapText="1"/>
    </xf>
    <xf numFmtId="164" fontId="3" fillId="0" borderId="17" xfId="2" applyNumberFormat="1" applyFont="1" applyFill="1" applyBorder="1" applyAlignment="1" applyProtection="1">
      <alignment horizontal="center" vertical="center" wrapText="1"/>
      <protection locked="0"/>
    </xf>
    <xf numFmtId="0" fontId="0" fillId="0" borderId="10" xfId="0" applyFill="1" applyBorder="1" applyAlignment="1">
      <alignment horizontal="left" vertical="top" wrapText="1"/>
    </xf>
    <xf numFmtId="164" fontId="3" fillId="0" borderId="13" xfId="2" applyNumberFormat="1" applyFont="1" applyFill="1" applyBorder="1" applyAlignment="1" applyProtection="1">
      <alignment horizontal="center" vertical="center" wrapText="1"/>
      <protection locked="0"/>
    </xf>
    <xf numFmtId="0" fontId="11" fillId="2" borderId="3" xfId="3" applyFill="1" applyBorder="1" applyAlignment="1" applyProtection="1">
      <alignment horizontal="center" vertical="center" wrapText="1"/>
      <protection locked="0"/>
    </xf>
    <xf numFmtId="0" fontId="11" fillId="2" borderId="6" xfId="3" applyFill="1" applyBorder="1" applyAlignment="1" applyProtection="1">
      <alignment horizontal="center" vertical="center" wrapText="1"/>
      <protection locked="0"/>
    </xf>
    <xf numFmtId="0" fontId="4" fillId="0" borderId="3" xfId="0" applyFont="1" applyFill="1" applyBorder="1" applyAlignment="1" applyProtection="1">
      <alignment horizontal="center" vertical="center" wrapText="1"/>
      <protection locked="0"/>
    </xf>
    <xf numFmtId="164" fontId="4" fillId="0" borderId="3" xfId="2" applyNumberFormat="1" applyFont="1" applyFill="1" applyBorder="1" applyAlignment="1" applyProtection="1">
      <alignment horizontal="center" vertical="center" wrapText="1" readingOrder="1"/>
    </xf>
    <xf numFmtId="164" fontId="3" fillId="0" borderId="15" xfId="2" applyNumberFormat="1" applyFont="1" applyFill="1" applyBorder="1" applyAlignment="1" applyProtection="1">
      <alignment horizontal="center" vertical="center" wrapText="1"/>
      <protection locked="0"/>
    </xf>
    <xf numFmtId="164" fontId="3" fillId="0" borderId="3" xfId="2" applyNumberFormat="1" applyFont="1" applyFill="1" applyBorder="1" applyAlignment="1" applyProtection="1">
      <alignment horizontal="center" vertical="center" wrapText="1"/>
    </xf>
    <xf numFmtId="0" fontId="4" fillId="0" borderId="3"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1" fillId="0" borderId="66" xfId="0" applyFont="1" applyFill="1" applyBorder="1" applyAlignment="1">
      <alignment horizontal="center" vertical="center"/>
    </xf>
    <xf numFmtId="0" fontId="1" fillId="0" borderId="3" xfId="0" applyFont="1" applyFill="1" applyBorder="1" applyAlignment="1">
      <alignment horizontal="center" vertical="center"/>
    </xf>
    <xf numFmtId="0" fontId="30" fillId="0" borderId="3" xfId="0" applyFont="1" applyFill="1" applyBorder="1" applyAlignment="1">
      <alignment horizontal="center" vertical="center" wrapText="1"/>
    </xf>
    <xf numFmtId="0" fontId="11" fillId="2" borderId="1" xfId="3" applyFill="1" applyBorder="1" applyAlignment="1" applyProtection="1">
      <alignment horizontal="center" vertical="center" wrapText="1"/>
      <protection locked="0"/>
    </xf>
    <xf numFmtId="0" fontId="41" fillId="2" borderId="5" xfId="0" applyFont="1" applyFill="1" applyBorder="1" applyAlignment="1">
      <alignment vertical="center" wrapText="1"/>
    </xf>
    <xf numFmtId="0" fontId="0" fillId="0" borderId="0" xfId="0" applyAlignment="1">
      <alignment horizontal="center"/>
    </xf>
    <xf numFmtId="0" fontId="12" fillId="0" borderId="0" xfId="0" applyFont="1" applyAlignment="1">
      <alignment horizontal="center" vertical="center" wrapText="1"/>
    </xf>
    <xf numFmtId="0" fontId="13" fillId="0" borderId="0" xfId="0" applyFont="1" applyAlignment="1">
      <alignment horizontal="justify" vertical="justify" wrapText="1" readingOrder="1"/>
    </xf>
    <xf numFmtId="0" fontId="17" fillId="0" borderId="40" xfId="0" applyFont="1" applyBorder="1" applyAlignment="1">
      <alignment horizontal="center" wrapText="1"/>
    </xf>
    <xf numFmtId="0" fontId="16" fillId="0" borderId="0" xfId="0" applyFont="1" applyAlignment="1">
      <alignment horizontal="center" vertical="center" wrapText="1" readingOrder="1"/>
    </xf>
    <xf numFmtId="0" fontId="15" fillId="5" borderId="40" xfId="0" applyFont="1" applyFill="1" applyBorder="1" applyAlignment="1">
      <alignment horizontal="center" vertical="center" wrapText="1" readingOrder="1"/>
    </xf>
    <xf numFmtId="9" fontId="18" fillId="5" borderId="40" xfId="2" applyFont="1" applyFill="1" applyBorder="1" applyAlignment="1">
      <alignment horizontal="center" vertical="center" wrapText="1"/>
    </xf>
    <xf numFmtId="9" fontId="18" fillId="5" borderId="45" xfId="2" applyFont="1" applyFill="1" applyBorder="1" applyAlignment="1">
      <alignment horizontal="center" vertical="center" wrapText="1"/>
    </xf>
    <xf numFmtId="0" fontId="18" fillId="5" borderId="41" xfId="1" applyFont="1" applyFill="1" applyBorder="1" applyAlignment="1">
      <alignment horizontal="center" vertical="center" wrapText="1"/>
    </xf>
    <xf numFmtId="0" fontId="18" fillId="5" borderId="42" xfId="1" applyFont="1" applyFill="1" applyBorder="1" applyAlignment="1">
      <alignment horizontal="center" vertical="center" wrapText="1"/>
    </xf>
    <xf numFmtId="0" fontId="18" fillId="5" borderId="43" xfId="1" applyFont="1" applyFill="1" applyBorder="1" applyAlignment="1">
      <alignment horizontal="center" vertical="center" wrapText="1"/>
    </xf>
    <xf numFmtId="0" fontId="18" fillId="5" borderId="44" xfId="1" applyFont="1" applyFill="1" applyBorder="1" applyAlignment="1">
      <alignment horizontal="center" vertical="center" wrapText="1"/>
    </xf>
    <xf numFmtId="9" fontId="19" fillId="0" borderId="40" xfId="0" applyNumberFormat="1" applyFont="1" applyBorder="1" applyAlignment="1">
      <alignment horizontal="center" vertical="center" wrapText="1"/>
    </xf>
    <xf numFmtId="0" fontId="19" fillId="0" borderId="45" xfId="0" applyFont="1" applyBorder="1" applyAlignment="1">
      <alignment horizontal="center" vertical="center" wrapText="1"/>
    </xf>
    <xf numFmtId="0" fontId="19" fillId="0" borderId="48" xfId="0" applyFont="1" applyBorder="1" applyAlignment="1">
      <alignment horizontal="center" vertical="center" wrapText="1"/>
    </xf>
    <xf numFmtId="0" fontId="19" fillId="0" borderId="49" xfId="0" applyFont="1" applyBorder="1" applyAlignment="1">
      <alignment horizontal="center" vertical="center" wrapText="1"/>
    </xf>
    <xf numFmtId="9" fontId="19" fillId="0" borderId="40" xfId="0" applyNumberFormat="1" applyFont="1" applyBorder="1" applyAlignment="1">
      <alignment horizontal="center" vertical="center"/>
    </xf>
    <xf numFmtId="0" fontId="19" fillId="0" borderId="45" xfId="0" applyFont="1" applyBorder="1" applyAlignment="1">
      <alignment horizontal="center" vertical="center"/>
    </xf>
    <xf numFmtId="0" fontId="19" fillId="0" borderId="48" xfId="0" applyFont="1" applyBorder="1" applyAlignment="1">
      <alignment horizontal="center" vertical="center"/>
    </xf>
    <xf numFmtId="0" fontId="19" fillId="0" borderId="49" xfId="0" applyFont="1" applyBorder="1" applyAlignment="1">
      <alignment horizontal="center" vertical="center"/>
    </xf>
    <xf numFmtId="0" fontId="23" fillId="11" borderId="62" xfId="0" applyFont="1" applyFill="1" applyBorder="1" applyAlignment="1">
      <alignment horizontal="center" vertical="center" wrapText="1" readingOrder="1"/>
    </xf>
    <xf numFmtId="0" fontId="23" fillId="11" borderId="63" xfId="0" applyFont="1" applyFill="1" applyBorder="1" applyAlignment="1">
      <alignment horizontal="center" vertical="center" wrapText="1" readingOrder="1"/>
    </xf>
    <xf numFmtId="0" fontId="23" fillId="11" borderId="64" xfId="0" applyFont="1" applyFill="1" applyBorder="1" applyAlignment="1">
      <alignment horizontal="center" vertical="center" wrapText="1" readingOrder="1"/>
    </xf>
    <xf numFmtId="0" fontId="20" fillId="19" borderId="50" xfId="0" applyFont="1" applyFill="1" applyBorder="1" applyAlignment="1">
      <alignment horizontal="center" vertical="center" wrapText="1" readingOrder="1"/>
    </xf>
    <xf numFmtId="0" fontId="21" fillId="19" borderId="53" xfId="0" applyFont="1" applyFill="1" applyBorder="1" applyAlignment="1">
      <alignment horizontal="center" vertical="center" wrapText="1" readingOrder="1"/>
    </xf>
    <xf numFmtId="0" fontId="21" fillId="19" borderId="0" xfId="0" applyFont="1" applyFill="1" applyAlignment="1">
      <alignment horizontal="center" vertical="center" wrapText="1" readingOrder="1"/>
    </xf>
    <xf numFmtId="0" fontId="21" fillId="19" borderId="54" xfId="0" applyFont="1" applyFill="1" applyBorder="1" applyAlignment="1">
      <alignment horizontal="center" vertical="center" wrapText="1" readingOrder="1"/>
    </xf>
    <xf numFmtId="0" fontId="22" fillId="6" borderId="55" xfId="3" applyFont="1" applyFill="1" applyBorder="1" applyAlignment="1">
      <alignment horizontal="center" vertical="center" wrapText="1" readingOrder="1"/>
    </xf>
    <xf numFmtId="0" fontId="22" fillId="6" borderId="59" xfId="3" applyFont="1" applyFill="1" applyBorder="1" applyAlignment="1">
      <alignment horizontal="center" vertical="center" wrapText="1" readingOrder="1"/>
    </xf>
    <xf numFmtId="0" fontId="23" fillId="18" borderId="56" xfId="0" applyFont="1" applyFill="1" applyBorder="1" applyAlignment="1">
      <alignment horizontal="center" vertical="center" wrapText="1" readingOrder="1"/>
    </xf>
    <xf numFmtId="0" fontId="23" fillId="18" borderId="59" xfId="0" applyFont="1" applyFill="1" applyBorder="1" applyAlignment="1">
      <alignment horizontal="center" vertical="center" wrapText="1" readingOrder="1"/>
    </xf>
    <xf numFmtId="0" fontId="23" fillId="18" borderId="53" xfId="0" applyFont="1" applyFill="1" applyBorder="1" applyAlignment="1">
      <alignment horizontal="center" vertical="center" wrapText="1" readingOrder="1"/>
    </xf>
    <xf numFmtId="0" fontId="23" fillId="18" borderId="0" xfId="0" applyFont="1" applyFill="1" applyAlignment="1">
      <alignment horizontal="center" vertical="center" wrapText="1" readingOrder="1"/>
    </xf>
    <xf numFmtId="0" fontId="23" fillId="18" borderId="54" xfId="0" applyFont="1" applyFill="1" applyBorder="1" applyAlignment="1">
      <alignment horizontal="center" vertical="center" wrapText="1" readingOrder="1"/>
    </xf>
    <xf numFmtId="0" fontId="25" fillId="7" borderId="56" xfId="0" applyFont="1" applyFill="1" applyBorder="1" applyAlignment="1">
      <alignment horizontal="center" vertical="center" wrapText="1" readingOrder="1"/>
    </xf>
    <xf numFmtId="0" fontId="25" fillId="7" borderId="60" xfId="0" applyFont="1" applyFill="1" applyBorder="1" applyAlignment="1">
      <alignment horizontal="center" vertical="center" wrapText="1" readingOrder="1"/>
    </xf>
    <xf numFmtId="0" fontId="23" fillId="8" borderId="55" xfId="0" applyFont="1" applyFill="1" applyBorder="1" applyAlignment="1">
      <alignment horizontal="center" vertical="center" wrapText="1" readingOrder="1"/>
    </xf>
    <xf numFmtId="0" fontId="23" fillId="8" borderId="60" xfId="0" applyFont="1" applyFill="1" applyBorder="1" applyAlignment="1">
      <alignment horizontal="center" vertical="center" wrapText="1" readingOrder="1"/>
    </xf>
    <xf numFmtId="0" fontId="23" fillId="8" borderId="53" xfId="0" applyFont="1" applyFill="1" applyBorder="1" applyAlignment="1">
      <alignment horizontal="center" vertical="center" wrapText="1" readingOrder="1"/>
    </xf>
    <xf numFmtId="0" fontId="23" fillId="8" borderId="0" xfId="0" applyFont="1" applyFill="1" applyAlignment="1">
      <alignment horizontal="center" vertical="center" wrapText="1" readingOrder="1"/>
    </xf>
    <xf numFmtId="0" fontId="23" fillId="8" borderId="54" xfId="0" applyFont="1" applyFill="1" applyBorder="1" applyAlignment="1">
      <alignment horizontal="center" vertical="center" wrapText="1" readingOrder="1"/>
    </xf>
    <xf numFmtId="0" fontId="22" fillId="16" borderId="56" xfId="3" applyFont="1" applyFill="1" applyBorder="1" applyAlignment="1">
      <alignment horizontal="center" vertical="center" wrapText="1" readingOrder="1"/>
    </xf>
    <xf numFmtId="0" fontId="22" fillId="16" borderId="60" xfId="3" applyFont="1" applyFill="1" applyBorder="1" applyAlignment="1">
      <alignment horizontal="center" vertical="center" wrapText="1" readingOrder="1"/>
    </xf>
    <xf numFmtId="0" fontId="23" fillId="15" borderId="56" xfId="0" applyFont="1" applyFill="1" applyBorder="1" applyAlignment="1">
      <alignment horizontal="center" vertical="center" wrapText="1" readingOrder="1"/>
    </xf>
    <xf numFmtId="0" fontId="23" fillId="15" borderId="60" xfId="0" applyFont="1" applyFill="1" applyBorder="1" applyAlignment="1">
      <alignment horizontal="center" vertical="center" wrapText="1" readingOrder="1"/>
    </xf>
    <xf numFmtId="0" fontId="23" fillId="15" borderId="53" xfId="0" applyFont="1" applyFill="1" applyBorder="1" applyAlignment="1">
      <alignment horizontal="center" vertical="center" wrapText="1" readingOrder="1"/>
    </xf>
    <xf numFmtId="0" fontId="23" fillId="15" borderId="0" xfId="0" applyFont="1" applyFill="1" applyAlignment="1">
      <alignment horizontal="center" vertical="center" wrapText="1" readingOrder="1"/>
    </xf>
    <xf numFmtId="0" fontId="23" fillId="15" borderId="54" xfId="0" applyFont="1" applyFill="1" applyBorder="1" applyAlignment="1">
      <alignment horizontal="center" vertical="center" wrapText="1" readingOrder="1"/>
    </xf>
    <xf numFmtId="0" fontId="22" fillId="14" borderId="55" xfId="3" applyFont="1" applyFill="1" applyBorder="1" applyAlignment="1">
      <alignment horizontal="center" vertical="center" wrapText="1" readingOrder="1"/>
    </xf>
    <xf numFmtId="0" fontId="22" fillId="14" borderId="60" xfId="3" applyFont="1" applyFill="1" applyBorder="1" applyAlignment="1">
      <alignment horizontal="center" vertical="center" wrapText="1" readingOrder="1"/>
    </xf>
    <xf numFmtId="0" fontId="23" fillId="10" borderId="55" xfId="0" applyFont="1" applyFill="1" applyBorder="1" applyAlignment="1">
      <alignment horizontal="center" vertical="center" wrapText="1" readingOrder="1"/>
    </xf>
    <xf numFmtId="0" fontId="23" fillId="10" borderId="60" xfId="0" applyFont="1" applyFill="1" applyBorder="1" applyAlignment="1">
      <alignment horizontal="center" vertical="center" wrapText="1" readingOrder="1"/>
    </xf>
    <xf numFmtId="0" fontId="23" fillId="10" borderId="53" xfId="0" applyFont="1" applyFill="1" applyBorder="1" applyAlignment="1">
      <alignment horizontal="center" vertical="center" wrapText="1" readingOrder="1"/>
    </xf>
    <xf numFmtId="0" fontId="23" fillId="10" borderId="0" xfId="0" applyFont="1" applyFill="1" applyAlignment="1">
      <alignment horizontal="center" vertical="center" wrapText="1" readingOrder="1"/>
    </xf>
    <xf numFmtId="0" fontId="23" fillId="10" borderId="54" xfId="0" applyFont="1" applyFill="1" applyBorder="1" applyAlignment="1">
      <alignment horizontal="center" vertical="center" wrapText="1" readingOrder="1"/>
    </xf>
    <xf numFmtId="0" fontId="8" fillId="4" borderId="37" xfId="1" applyFont="1" applyFill="1" applyBorder="1" applyAlignment="1">
      <alignment horizontal="center" vertical="center" wrapText="1"/>
    </xf>
    <xf numFmtId="0" fontId="8" fillId="4" borderId="38" xfId="1" applyFont="1" applyFill="1" applyBorder="1" applyAlignment="1">
      <alignment horizontal="center" vertical="center" wrapText="1"/>
    </xf>
    <xf numFmtId="0" fontId="8" fillId="0" borderId="77" xfId="1" applyFont="1" applyBorder="1" applyAlignment="1">
      <alignment horizontal="center" vertical="center" wrapText="1"/>
    </xf>
    <xf numFmtId="0" fontId="8" fillId="0" borderId="8" xfId="1" applyFont="1" applyBorder="1" applyAlignment="1">
      <alignment horizontal="center" vertical="center" wrapText="1"/>
    </xf>
    <xf numFmtId="0" fontId="8" fillId="0" borderId="9" xfId="1" applyFont="1" applyBorder="1" applyAlignment="1">
      <alignment horizontal="center" vertical="center" wrapText="1"/>
    </xf>
    <xf numFmtId="0" fontId="9" fillId="20" borderId="22" xfId="0" applyFont="1" applyFill="1" applyBorder="1" applyAlignment="1">
      <alignment horizontal="center" vertical="center" wrapText="1" readingOrder="1"/>
    </xf>
    <xf numFmtId="0" fontId="9" fillId="20" borderId="20" xfId="0" applyFont="1" applyFill="1" applyBorder="1" applyAlignment="1">
      <alignment horizontal="center" vertical="center" wrapText="1" readingOrder="1"/>
    </xf>
    <xf numFmtId="0" fontId="8" fillId="0" borderId="32" xfId="0" applyFont="1" applyBorder="1" applyAlignment="1">
      <alignment horizontal="center" vertical="center"/>
    </xf>
    <xf numFmtId="0" fontId="8" fillId="0" borderId="29" xfId="0" applyFont="1" applyBorder="1" applyAlignment="1">
      <alignment horizontal="center" vertical="center"/>
    </xf>
    <xf numFmtId="0" fontId="8" fillId="0" borderId="33" xfId="0" applyFont="1" applyBorder="1" applyAlignment="1">
      <alignment horizontal="center" vertical="center"/>
    </xf>
    <xf numFmtId="0" fontId="8" fillId="4" borderId="36" xfId="1" applyFont="1" applyFill="1" applyBorder="1" applyAlignment="1">
      <alignment horizontal="center" vertical="center" wrapText="1"/>
    </xf>
    <xf numFmtId="0" fontId="8" fillId="2" borderId="24" xfId="0" applyFont="1" applyFill="1" applyBorder="1" applyAlignment="1">
      <alignment horizontal="center" vertical="center" wrapText="1" readingOrder="1"/>
    </xf>
    <xf numFmtId="0" fontId="8" fillId="2" borderId="19" xfId="0" applyFont="1" applyFill="1" applyBorder="1" applyAlignment="1">
      <alignment horizontal="center" vertical="center" wrapText="1" readingOrder="1"/>
    </xf>
    <xf numFmtId="0" fontId="9" fillId="2" borderId="23" xfId="0" applyFont="1" applyFill="1" applyBorder="1" applyAlignment="1">
      <alignment horizontal="center" vertical="center" wrapText="1" readingOrder="1"/>
    </xf>
    <xf numFmtId="0" fontId="9" fillId="2" borderId="25" xfId="0" applyFont="1" applyFill="1" applyBorder="1" applyAlignment="1">
      <alignment horizontal="center" vertical="center" wrapText="1" readingOrder="1"/>
    </xf>
    <xf numFmtId="0" fontId="9" fillId="2" borderId="7" xfId="0" applyFont="1" applyFill="1" applyBorder="1" applyAlignment="1">
      <alignment horizontal="center" vertical="center" wrapText="1" readingOrder="1"/>
    </xf>
    <xf numFmtId="0" fontId="9" fillId="2" borderId="8" xfId="0" applyFont="1" applyFill="1" applyBorder="1" applyAlignment="1">
      <alignment horizontal="center" vertical="center" wrapText="1" readingOrder="1"/>
    </xf>
    <xf numFmtId="0" fontId="9" fillId="2" borderId="9" xfId="0" applyFont="1" applyFill="1" applyBorder="1" applyAlignment="1">
      <alignment horizontal="center" vertical="center" wrapText="1" readingOrder="1"/>
    </xf>
    <xf numFmtId="0" fontId="8" fillId="2" borderId="6" xfId="0" applyFont="1" applyFill="1" applyBorder="1" applyAlignment="1">
      <alignment horizontal="center" vertical="center" textRotation="90" wrapText="1"/>
    </xf>
    <xf numFmtId="0" fontId="8" fillId="2" borderId="19" xfId="0" applyFont="1" applyFill="1" applyBorder="1" applyAlignment="1">
      <alignment horizontal="center" vertical="center" textRotation="90" wrapText="1"/>
    </xf>
    <xf numFmtId="0" fontId="3" fillId="0" borderId="32" xfId="0" applyFont="1" applyBorder="1" applyAlignment="1">
      <alignment horizontal="center" vertical="center" textRotation="90" wrapText="1"/>
    </xf>
    <xf numFmtId="0" fontId="3" fillId="0" borderId="29" xfId="0" applyFont="1" applyBorder="1" applyAlignment="1">
      <alignment horizontal="center" vertical="center" textRotation="90" wrapText="1"/>
    </xf>
    <xf numFmtId="0" fontId="39" fillId="0" borderId="29" xfId="0" applyFont="1" applyBorder="1" applyAlignment="1">
      <alignment horizontal="center" vertical="center" textRotation="90" wrapText="1"/>
    </xf>
    <xf numFmtId="0" fontId="39" fillId="0" borderId="34" xfId="0" applyFont="1" applyBorder="1" applyAlignment="1">
      <alignment horizontal="center" vertical="center" textRotation="90" wrapText="1"/>
    </xf>
    <xf numFmtId="0" fontId="3" fillId="0" borderId="26" xfId="0" applyFont="1" applyBorder="1" applyAlignment="1">
      <alignment horizontal="center" vertical="center" wrapText="1" readingOrder="1"/>
    </xf>
    <xf numFmtId="0" fontId="3" fillId="0" borderId="28" xfId="0" applyFont="1" applyBorder="1" applyAlignment="1">
      <alignment horizontal="center" vertical="center" wrapText="1" readingOrder="1"/>
    </xf>
    <xf numFmtId="0" fontId="8" fillId="2" borderId="22" xfId="0" applyFont="1" applyFill="1" applyBorder="1" applyAlignment="1">
      <alignment horizontal="center" vertical="center" wrapText="1" readingOrder="1"/>
    </xf>
    <xf numFmtId="0" fontId="8" fillId="2" borderId="20" xfId="0" applyFont="1" applyFill="1" applyBorder="1" applyAlignment="1">
      <alignment horizontal="center" vertical="center" wrapText="1" readingOrder="1"/>
    </xf>
    <xf numFmtId="0" fontId="8" fillId="2" borderId="23" xfId="0" applyFont="1" applyFill="1" applyBorder="1" applyAlignment="1">
      <alignment horizontal="center" vertical="center" wrapText="1" readingOrder="1"/>
    </xf>
    <xf numFmtId="0" fontId="8" fillId="2" borderId="6" xfId="0" applyFont="1" applyFill="1" applyBorder="1" applyAlignment="1">
      <alignment horizontal="center" vertical="center" wrapText="1" readingOrder="1"/>
    </xf>
    <xf numFmtId="0" fontId="3" fillId="0" borderId="31" xfId="0" applyFont="1" applyBorder="1" applyAlignment="1">
      <alignment horizontal="center" vertical="center" wrapText="1" readingOrder="1"/>
    </xf>
    <xf numFmtId="0" fontId="3" fillId="0" borderId="27" xfId="0" applyFont="1" applyBorder="1" applyAlignment="1">
      <alignment horizontal="center" vertical="center" wrapText="1" readingOrder="1"/>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28" xfId="0" applyFont="1" applyBorder="1" applyAlignment="1">
      <alignment horizontal="center" vertical="center" wrapText="1"/>
    </xf>
    <xf numFmtId="0" fontId="3" fillId="0" borderId="30" xfId="0" applyFont="1" applyBorder="1" applyAlignment="1">
      <alignment horizontal="center" vertical="center" wrapText="1" readingOrder="1"/>
    </xf>
    <xf numFmtId="0" fontId="6" fillId="0" borderId="26" xfId="0" applyFont="1" applyBorder="1" applyAlignment="1">
      <alignment horizontal="center" vertical="center" wrapText="1" readingOrder="1"/>
    </xf>
    <xf numFmtId="0" fontId="6" fillId="0" borderId="27" xfId="0" applyFont="1" applyBorder="1" applyAlignment="1">
      <alignment horizontal="center" vertical="center" wrapText="1" readingOrder="1"/>
    </xf>
    <xf numFmtId="0" fontId="6" fillId="0" borderId="28" xfId="0" applyFont="1" applyBorder="1" applyAlignment="1">
      <alignment horizontal="center" vertical="center" wrapText="1" readingOrder="1"/>
    </xf>
    <xf numFmtId="0" fontId="3" fillId="0" borderId="34" xfId="0" applyFont="1" applyBorder="1" applyAlignment="1">
      <alignment horizontal="center" vertical="center" textRotation="90" wrapText="1"/>
    </xf>
    <xf numFmtId="0" fontId="6" fillId="0" borderId="30" xfId="0" applyFont="1" applyBorder="1" applyAlignment="1">
      <alignment horizontal="center" vertical="center" wrapText="1" readingOrder="1"/>
    </xf>
    <xf numFmtId="0" fontId="6" fillId="0" borderId="31" xfId="0" applyFont="1" applyBorder="1" applyAlignment="1">
      <alignment horizontal="center" vertical="center" wrapText="1" readingOrder="1"/>
    </xf>
    <xf numFmtId="0" fontId="3" fillId="0" borderId="10" xfId="0" applyFont="1" applyBorder="1" applyAlignment="1">
      <alignment horizontal="center" vertical="center" textRotation="90" wrapText="1"/>
    </xf>
    <xf numFmtId="0" fontId="3" fillId="0" borderId="19" xfId="0" applyFont="1" applyBorder="1" applyAlignment="1">
      <alignment horizontal="center" vertical="center" textRotation="90" wrapText="1"/>
    </xf>
    <xf numFmtId="0" fontId="3" fillId="0" borderId="31" xfId="0" applyFont="1" applyBorder="1" applyAlignment="1">
      <alignment horizontal="center" vertical="center" wrapText="1"/>
    </xf>
    <xf numFmtId="0" fontId="3" fillId="0" borderId="30" xfId="0" applyFont="1" applyBorder="1" applyAlignment="1">
      <alignment horizontal="center" vertical="center" wrapText="1"/>
    </xf>
    <xf numFmtId="0" fontId="3" fillId="21" borderId="22" xfId="0" applyFont="1" applyFill="1" applyBorder="1" applyAlignment="1">
      <alignment horizontal="center" vertical="center" wrapText="1" readingOrder="1"/>
    </xf>
    <xf numFmtId="0" fontId="3" fillId="21" borderId="23" xfId="0" applyFont="1" applyFill="1" applyBorder="1" applyAlignment="1">
      <alignment horizontal="center" vertical="center" wrapText="1" readingOrder="1"/>
    </xf>
    <xf numFmtId="0" fontId="3" fillId="21" borderId="25" xfId="0" applyFont="1" applyFill="1" applyBorder="1" applyAlignment="1">
      <alignment horizontal="center" vertical="center" wrapText="1" readingOrder="1"/>
    </xf>
    <xf numFmtId="0" fontId="3" fillId="21" borderId="3" xfId="0" applyFont="1" applyFill="1" applyBorder="1" applyAlignment="1">
      <alignment horizontal="center" vertical="center" wrapText="1" readingOrder="1"/>
    </xf>
    <xf numFmtId="0" fontId="3" fillId="21" borderId="16" xfId="0" applyFont="1" applyFill="1" applyBorder="1" applyAlignment="1">
      <alignment horizontal="center" vertical="center" wrapText="1" readingOrder="1"/>
    </xf>
    <xf numFmtId="0" fontId="3" fillId="21" borderId="29" xfId="0" applyFont="1" applyFill="1" applyBorder="1" applyAlignment="1">
      <alignment horizontal="center" vertical="center" wrapText="1" readingOrder="1"/>
    </xf>
    <xf numFmtId="0" fontId="3" fillId="21" borderId="67" xfId="0" applyFont="1" applyFill="1" applyBorder="1" applyAlignment="1">
      <alignment horizontal="center" vertical="center" wrapText="1" readingOrder="1"/>
    </xf>
    <xf numFmtId="0" fontId="3" fillId="21" borderId="66" xfId="0" applyFont="1" applyFill="1" applyBorder="1" applyAlignment="1">
      <alignment horizontal="center" vertical="center" wrapText="1" readingOrder="1"/>
    </xf>
    <xf numFmtId="0" fontId="1" fillId="14" borderId="3" xfId="0" applyFont="1" applyFill="1" applyBorder="1" applyAlignment="1">
      <alignment horizontal="center" vertical="center" wrapText="1"/>
    </xf>
    <xf numFmtId="0" fontId="1" fillId="14" borderId="66" xfId="0" applyFont="1" applyFill="1" applyBorder="1"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164" fontId="3" fillId="2" borderId="11" xfId="2" applyNumberFormat="1" applyFont="1" applyFill="1" applyBorder="1" applyAlignment="1" applyProtection="1">
      <alignment horizontal="center" vertical="center" wrapText="1"/>
    </xf>
    <xf numFmtId="164" fontId="3" fillId="2" borderId="61" xfId="2" applyNumberFormat="1" applyFont="1" applyFill="1" applyBorder="1" applyAlignment="1" applyProtection="1">
      <alignment horizontal="center" vertical="center" wrapText="1"/>
    </xf>
    <xf numFmtId="164" fontId="3" fillId="2" borderId="79" xfId="2" applyNumberFormat="1" applyFont="1" applyFill="1" applyBorder="1" applyAlignment="1" applyProtection="1">
      <alignment horizontal="center" vertical="center" wrapText="1"/>
    </xf>
    <xf numFmtId="164" fontId="3" fillId="2" borderId="37" xfId="2" applyNumberFormat="1" applyFont="1" applyFill="1" applyBorder="1" applyAlignment="1" applyProtection="1">
      <alignment horizontal="center" vertical="center" wrapText="1"/>
    </xf>
    <xf numFmtId="164" fontId="3" fillId="2" borderId="74" xfId="2" applyNumberFormat="1" applyFont="1" applyFill="1" applyBorder="1" applyAlignment="1" applyProtection="1">
      <alignment horizontal="center" vertical="center" wrapText="1"/>
    </xf>
    <xf numFmtId="164" fontId="3" fillId="2" borderId="12" xfId="2" applyNumberFormat="1" applyFont="1" applyFill="1" applyBorder="1" applyAlignment="1" applyProtection="1">
      <alignment horizontal="center" vertical="center" wrapText="1"/>
    </xf>
    <xf numFmtId="164" fontId="3" fillId="2" borderId="80" xfId="2" applyNumberFormat="1" applyFont="1" applyFill="1" applyBorder="1" applyAlignment="1" applyProtection="1">
      <alignment horizontal="center" vertical="center" wrapText="1"/>
    </xf>
    <xf numFmtId="0" fontId="1" fillId="0" borderId="7"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0" fillId="0" borderId="36" xfId="0" applyBorder="1" applyAlignment="1">
      <alignment horizontal="center" vertical="center" wrapText="1"/>
    </xf>
    <xf numFmtId="0" fontId="0" fillId="0" borderId="37" xfId="0" applyBorder="1" applyAlignment="1">
      <alignment horizontal="center" vertical="center" wrapText="1"/>
    </xf>
    <xf numFmtId="164" fontId="3" fillId="2" borderId="75" xfId="2" applyNumberFormat="1" applyFont="1" applyFill="1" applyBorder="1" applyAlignment="1" applyProtection="1">
      <alignment horizontal="center" vertical="center" wrapText="1"/>
    </xf>
    <xf numFmtId="164" fontId="3" fillId="2" borderId="81" xfId="2" applyNumberFormat="1" applyFont="1" applyFill="1" applyBorder="1" applyAlignment="1" applyProtection="1">
      <alignment horizontal="center" vertical="center" wrapText="1"/>
    </xf>
    <xf numFmtId="0" fontId="19" fillId="2" borderId="0" xfId="0" applyFont="1" applyFill="1" applyAlignment="1">
      <alignment horizontal="center"/>
    </xf>
    <xf numFmtId="0" fontId="1" fillId="2" borderId="22" xfId="0" applyFont="1" applyFill="1" applyBorder="1" applyAlignment="1">
      <alignment horizontal="center"/>
    </xf>
    <xf numFmtId="0" fontId="1" fillId="2" borderId="23" xfId="0" applyFont="1" applyFill="1" applyBorder="1" applyAlignment="1">
      <alignment horizontal="center"/>
    </xf>
    <xf numFmtId="0" fontId="1" fillId="2" borderId="25" xfId="0" applyFont="1" applyFill="1" applyBorder="1" applyAlignment="1">
      <alignment horizontal="center"/>
    </xf>
    <xf numFmtId="0" fontId="4" fillId="2" borderId="34" xfId="0" applyFont="1" applyFill="1" applyBorder="1" applyAlignment="1">
      <alignment horizontal="left" vertical="center" wrapText="1"/>
    </xf>
    <xf numFmtId="0" fontId="4" fillId="2" borderId="69" xfId="0" applyFont="1" applyFill="1" applyBorder="1" applyAlignment="1">
      <alignment horizontal="left" vertical="center"/>
    </xf>
    <xf numFmtId="0" fontId="0" fillId="2" borderId="2" xfId="0" applyFill="1" applyBorder="1" applyAlignment="1">
      <alignment horizontal="left" vertical="center" wrapText="1"/>
    </xf>
    <xf numFmtId="0" fontId="0" fillId="2" borderId="70" xfId="0" applyFill="1" applyBorder="1" applyAlignment="1">
      <alignment horizontal="left" vertical="center"/>
    </xf>
    <xf numFmtId="0" fontId="0" fillId="2" borderId="71" xfId="0" applyFill="1" applyBorder="1" applyAlignment="1">
      <alignment horizontal="left" vertical="center"/>
    </xf>
    <xf numFmtId="0" fontId="31" fillId="2" borderId="0" xfId="0" applyFont="1" applyFill="1" applyAlignment="1">
      <alignment horizontal="center"/>
    </xf>
    <xf numFmtId="0" fontId="4" fillId="2" borderId="0" xfId="0" applyFont="1" applyFill="1" applyAlignment="1">
      <alignment horizontal="center"/>
    </xf>
    <xf numFmtId="0" fontId="3" fillId="2" borderId="0" xfId="0" applyFont="1" applyFill="1" applyAlignment="1">
      <alignment horizontal="left"/>
    </xf>
    <xf numFmtId="0" fontId="1" fillId="2" borderId="65" xfId="0" applyFont="1" applyFill="1" applyBorder="1" applyAlignment="1">
      <alignment horizontal="center"/>
    </xf>
    <xf numFmtId="0" fontId="8" fillId="2" borderId="23" xfId="0" applyFont="1" applyFill="1" applyBorder="1" applyAlignment="1" applyProtection="1">
      <alignment horizontal="center" vertical="center" wrapText="1" readingOrder="1"/>
      <protection locked="0"/>
    </xf>
    <xf numFmtId="0" fontId="8" fillId="2" borderId="6" xfId="0" applyFont="1" applyFill="1" applyBorder="1" applyAlignment="1" applyProtection="1">
      <alignment horizontal="center" vertical="center" wrapText="1" readingOrder="1"/>
      <protection locked="0"/>
    </xf>
  </cellXfs>
  <cellStyles count="6">
    <cellStyle name="Hipervínculo" xfId="3" builtinId="8"/>
    <cellStyle name="Normal" xfId="0" builtinId="0"/>
    <cellStyle name="Normal 2" xfId="1" xr:uid="{255516BD-F9F9-44E5-90F4-DD3E38DA2E5D}"/>
    <cellStyle name="Normal 2 2" xfId="4" xr:uid="{AEC162DC-5D77-4109-98DF-F21FE6E13C60}"/>
    <cellStyle name="Normal 3" xfId="5" xr:uid="{DC47C95B-4F91-4EF0-9986-848CF0FD8B6D}"/>
    <cellStyle name="Porcentaje" xfId="2" builtinId="5"/>
  </cellStyles>
  <dxfs count="34">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rgb="FFFF0000"/>
      </font>
    </dxf>
    <dxf>
      <font>
        <color rgb="FFFF0000"/>
      </font>
    </dxf>
    <dxf>
      <font>
        <color rgb="FFFF0000"/>
      </font>
    </dxf>
    <dxf>
      <font>
        <color rgb="FFFF0000"/>
      </font>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ED4-4814-B9D3-758E552CC626}"/>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ED4-4814-B9D3-758E552CC626}"/>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28751386901325E-2"/>
          <c:y val="2.5111997589986782E-2"/>
          <c:w val="0.93304722563862263"/>
          <c:h val="0.82375516887939804"/>
        </c:manualLayout>
      </c:layout>
      <c:barChart>
        <c:barDir val="col"/>
        <c:grouping val="clustered"/>
        <c:varyColors val="0"/>
        <c:ser>
          <c:idx val="0"/>
          <c:order val="0"/>
          <c:tx>
            <c:strRef>
              <c:f>'Gantt Y gráficas'!$C$33</c:f>
              <c:strCache>
                <c:ptCount val="1"/>
                <c:pt idx="0">
                  <c:v>% cumplimiento de lo programado en 1° trimestre</c:v>
                </c:pt>
              </c:strCache>
            </c:strRef>
          </c:tx>
          <c:spPr>
            <a:solidFill>
              <a:schemeClr val="accent6"/>
            </a:solidFill>
            <a:ln>
              <a:noFill/>
            </a:ln>
            <a:effectLst/>
          </c:spPr>
          <c:invertIfNegative val="0"/>
          <c:cat>
            <c:strRef>
              <c:f>'Gantt Y gráficas'!$B$34:$B$41</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c:v>
                </c:pt>
                <c:pt idx="7">
                  <c:v>Anexo 2: Estratégia de Racioanlización de Trámites</c:v>
                </c:pt>
              </c:strCache>
            </c:strRef>
          </c:cat>
          <c:val>
            <c:numRef>
              <c:f>'Gantt Y gráficas'!$C$34:$C$41</c:f>
              <c:numCache>
                <c:formatCode>0.0%</c:formatCode>
                <c:ptCount val="8"/>
                <c:pt idx="0">
                  <c:v>1</c:v>
                </c:pt>
                <c:pt idx="1">
                  <c:v>0</c:v>
                </c:pt>
                <c:pt idx="2">
                  <c:v>0.66666666666666663</c:v>
                </c:pt>
                <c:pt idx="3">
                  <c:v>0.75</c:v>
                </c:pt>
                <c:pt idx="4">
                  <c:v>0.66250000000000009</c:v>
                </c:pt>
                <c:pt idx="5">
                  <c:v>0.52915000000000001</c:v>
                </c:pt>
                <c:pt idx="6">
                  <c:v>0.377</c:v>
                </c:pt>
                <c:pt idx="7">
                  <c:v>0.1</c:v>
                </c:pt>
              </c:numCache>
            </c:numRef>
          </c:val>
          <c:extLst>
            <c:ext xmlns:c16="http://schemas.microsoft.com/office/drawing/2014/chart" uri="{C3380CC4-5D6E-409C-BE32-E72D297353CC}">
              <c16:uniqueId val="{00000000-1E7F-435B-B508-0BA7E760B449}"/>
            </c:ext>
          </c:extLst>
        </c:ser>
        <c:ser>
          <c:idx val="1"/>
          <c:order val="1"/>
          <c:tx>
            <c:strRef>
              <c:f>'Gantt Y gráficas'!$G$33</c:f>
              <c:strCache>
                <c:ptCount val="1"/>
                <c:pt idx="0">
                  <c:v>% cumplimiento de lo programado en la vigencia -corte 1° trimestre</c:v>
                </c:pt>
              </c:strCache>
            </c:strRef>
          </c:tx>
          <c:spPr>
            <a:solidFill>
              <a:schemeClr val="accent5"/>
            </a:solidFill>
            <a:ln>
              <a:noFill/>
            </a:ln>
            <a:effectLst/>
          </c:spPr>
          <c:invertIfNegative val="0"/>
          <c:cat>
            <c:strRef>
              <c:f>'Gantt Y gráficas'!$B$34:$B$41</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c:v>
                </c:pt>
                <c:pt idx="7">
                  <c:v>Anexo 2: Estratégia de Racioanlización de Trámites</c:v>
                </c:pt>
              </c:strCache>
            </c:strRef>
          </c:cat>
          <c:val>
            <c:numRef>
              <c:f>'Gantt Y gráficas'!$D$34:$D$41</c:f>
              <c:numCache>
                <c:formatCode>0.0%</c:formatCode>
                <c:ptCount val="8"/>
                <c:pt idx="0">
                  <c:v>0.28125</c:v>
                </c:pt>
                <c:pt idx="1">
                  <c:v>0</c:v>
                </c:pt>
                <c:pt idx="2">
                  <c:v>0.16666666666666666</c:v>
                </c:pt>
                <c:pt idx="3">
                  <c:v>0.1875</c:v>
                </c:pt>
                <c:pt idx="4">
                  <c:v>0.15625000000000003</c:v>
                </c:pt>
                <c:pt idx="5">
                  <c:v>0.1322875</c:v>
                </c:pt>
              </c:numCache>
            </c:numRef>
          </c:val>
          <c:extLst>
            <c:ext xmlns:c16="http://schemas.microsoft.com/office/drawing/2014/chart" uri="{C3380CC4-5D6E-409C-BE32-E72D297353CC}">
              <c16:uniqueId val="{00000001-1E7F-435B-B508-0BA7E760B449}"/>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1941762010731071"/>
          <c:y val="0.17000576886673777"/>
          <c:w val="0.17524387774664113"/>
          <c:h val="0.76586395095044413"/>
        </c:manualLayout>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785-440C-8849-16D0F0C9FFA3}"/>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785-440C-8849-16D0F0C9FFA3}"/>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785-440C-8849-16D0F0C9FFA3}"/>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785-440C-8849-16D0F0C9FFA3}"/>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785-440C-8849-16D0F0C9FFA3}"/>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gráficas'!$B$57:$B$61</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Y gráficas'!$C$57:$C$61</c:f>
              <c:numCache>
                <c:formatCode>0.00%</c:formatCode>
                <c:ptCount val="5"/>
                <c:pt idx="0">
                  <c:v>1</c:v>
                </c:pt>
                <c:pt idx="1">
                  <c:v>1</c:v>
                </c:pt>
                <c:pt idx="2">
                  <c:v>1</c:v>
                </c:pt>
                <c:pt idx="3">
                  <c:v>1</c:v>
                </c:pt>
                <c:pt idx="4">
                  <c:v>1</c:v>
                </c:pt>
              </c:numCache>
            </c:numRef>
          </c:val>
          <c:extLst>
            <c:ext xmlns:c16="http://schemas.microsoft.com/office/drawing/2014/chart" uri="{C3380CC4-5D6E-409C-BE32-E72D297353CC}">
              <c16:uniqueId val="{00000005-D785-440C-8849-16D0F0C9FFA3}"/>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3568645296192965"/>
          <c:y val="0.15721832631443844"/>
          <c:w val="0.14282894666950707"/>
          <c:h val="0.79966477453896445"/>
        </c:manualLayout>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2E6-453C-90D6-49B08E9B14ED}"/>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2E6-453C-90D6-49B08E9B14ED}"/>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2E6-453C-90D6-49B08E9B14E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gráficas'!$B$90:$B$92</c:f>
              <c:strCache>
                <c:ptCount val="3"/>
                <c:pt idx="0">
                  <c:v>Información</c:v>
                </c:pt>
                <c:pt idx="1">
                  <c:v>Diálogo</c:v>
                </c:pt>
                <c:pt idx="2">
                  <c:v>Responsabilidad</c:v>
                </c:pt>
              </c:strCache>
            </c:strRef>
          </c:cat>
          <c:val>
            <c:numRef>
              <c:f>'Gantt Y gráficas'!$C$90:$C$92</c:f>
              <c:numCache>
                <c:formatCode>0.00%</c:formatCode>
                <c:ptCount val="3"/>
                <c:pt idx="0">
                  <c:v>1</c:v>
                </c:pt>
                <c:pt idx="1">
                  <c:v>1</c:v>
                </c:pt>
                <c:pt idx="2">
                  <c:v>0.33333333333333331</c:v>
                </c:pt>
              </c:numCache>
            </c:numRef>
          </c:val>
          <c:extLst>
            <c:ext xmlns:c16="http://schemas.microsoft.com/office/drawing/2014/chart" uri="{C3380CC4-5D6E-409C-BE32-E72D297353CC}">
              <c16:uniqueId val="{00000003-92E6-453C-90D6-49B08E9B14ED}"/>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8E-4803-8A96-F266B56C3C62}"/>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8E-4803-8A96-F266B56C3C62}"/>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8E-4803-8A96-F266B56C3C62}"/>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8E-4803-8A96-F266B56C3C62}"/>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8E-4803-8A96-F266B56C3C62}"/>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gráficas'!$B$101:$B$105</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Y gráficas'!$C$101:$C$105</c:f>
              <c:numCache>
                <c:formatCode>0.00%</c:formatCode>
                <c:ptCount val="5"/>
                <c:pt idx="0">
                  <c:v>1</c:v>
                </c:pt>
                <c:pt idx="1">
                  <c:v>0</c:v>
                </c:pt>
                <c:pt idx="2">
                  <c:v>0.5</c:v>
                </c:pt>
                <c:pt idx="3">
                  <c:v>0.5</c:v>
                </c:pt>
                <c:pt idx="4">
                  <c:v>1</c:v>
                </c:pt>
              </c:numCache>
            </c:numRef>
          </c:val>
          <c:extLst>
            <c:ext xmlns:c16="http://schemas.microsoft.com/office/drawing/2014/chart" uri="{C3380CC4-5D6E-409C-BE32-E72D297353CC}">
              <c16:uniqueId val="{00000005-948E-4803-8A96-F266B56C3C62}"/>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290-45EA-856C-283A595C35BB}"/>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90-45EA-856C-283A595C35BB}"/>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90-45EA-856C-283A595C35BB}"/>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290-45EA-856C-283A595C35BB}"/>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290-45EA-856C-283A595C35BB}"/>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gráficas'!$B$118:$B$122</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Y gráficas'!$C$118:$C$122</c:f>
              <c:numCache>
                <c:formatCode>0.00%</c:formatCode>
                <c:ptCount val="5"/>
                <c:pt idx="0">
                  <c:v>0</c:v>
                </c:pt>
                <c:pt idx="1">
                  <c:v>1</c:v>
                </c:pt>
                <c:pt idx="2">
                  <c:v>0.8</c:v>
                </c:pt>
                <c:pt idx="3">
                  <c:v>0.625</c:v>
                </c:pt>
                <c:pt idx="4">
                  <c:v>0.76666666666666661</c:v>
                </c:pt>
              </c:numCache>
            </c:numRef>
          </c:val>
          <c:extLst>
            <c:ext xmlns:c16="http://schemas.microsoft.com/office/drawing/2014/chart" uri="{C3380CC4-5D6E-409C-BE32-E72D297353CC}">
              <c16:uniqueId val="{00000005-C290-45EA-856C-283A595C35BB}"/>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gráficas'!$B$137:$B$145</c:f>
              <c:strCache>
                <c:ptCount val="9"/>
                <c:pt idx="0">
                  <c:v>Implementar la caja de herramientas del código de integridad</c:v>
                </c:pt>
                <c:pt idx="1">
                  <c:v>Proponer a Colombia  Compra Eficiente Incorporar elementos de integridad pública en los procesos de selección, vinculación, contratación y evaluación de sus servidores, contratistas y en los procesos de contratación con personas jurídicas</c:v>
                </c:pt>
                <c:pt idx="2">
                  <c:v>Realizar jornadas de capacitación para divulgar información sobre conflictos de intereses y su respectivo trámite (identificación, canales, implicaciones, etc.)</c:v>
                </c:pt>
                <c:pt idx="3">
                  <c:v>Analizar y gestionar las declaraciones de conflictos de intereses, impedimentos y recusaciones según el procedimiento establecido</c:v>
                </c:pt>
                <c:pt idx="4">
                  <c:v>Realizar seguimiento al proceso de socializaciones de proyectos, con el fin de garantizar la comunicación efectiva con las comunidades.</c:v>
                </c:pt>
                <c:pt idx="5">
                  <c:v>Realizar Obras con Participación Comunitaria, como principal propuesta de reactivación de las regiones. </c:v>
                </c:pt>
                <c:pt idx="6">
                  <c:v>Generar confianza en la comunidad a través de la siembra y reforestación de árboles</c:v>
                </c:pt>
                <c:pt idx="7">
                  <c:v>Atender el 100% de los requerimientos dando respuesta a la comunidad para el reporte y protección de fauna vulnerable a atropellamiento en las vías administradas por el INVIAS</c:v>
                </c:pt>
                <c:pt idx="8">
                  <c:v>Realizar reuniones de sensibilización o capacitaciones en temas de sostenibilidad dirigidas a grupos de interés</c:v>
                </c:pt>
              </c:strCache>
            </c:strRef>
          </c:cat>
          <c:val>
            <c:numRef>
              <c:f>'Gantt Y gráficas'!$C$137:$C$145</c:f>
              <c:numCache>
                <c:formatCode>0.00%</c:formatCode>
                <c:ptCount val="9"/>
                <c:pt idx="0">
                  <c:v>1</c:v>
                </c:pt>
                <c:pt idx="1">
                  <c:v>0</c:v>
                </c:pt>
                <c:pt idx="2">
                  <c:v>0.5</c:v>
                </c:pt>
                <c:pt idx="3">
                  <c:v>1</c:v>
                </c:pt>
                <c:pt idx="4">
                  <c:v>1</c:v>
                </c:pt>
                <c:pt idx="5">
                  <c:v>0.4</c:v>
                </c:pt>
                <c:pt idx="6">
                  <c:v>0</c:v>
                </c:pt>
                <c:pt idx="7">
                  <c:v>0</c:v>
                </c:pt>
                <c:pt idx="8">
                  <c:v>0.3332</c:v>
                </c:pt>
              </c:numCache>
            </c:numRef>
          </c:val>
          <c:extLst>
            <c:ext xmlns:c16="http://schemas.microsoft.com/office/drawing/2014/chart" uri="{C3380CC4-5D6E-409C-BE32-E72D297353CC}">
              <c16:uniqueId val="{00000000-4801-4452-90E0-D5FF564F1C5A}"/>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2024</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Y gráficas'!$C$22</c:f>
              <c:strCache>
                <c:ptCount val="1"/>
                <c:pt idx="0">
                  <c:v>26/01/2024</c:v>
                </c:pt>
              </c:strCache>
            </c:strRef>
          </c:tx>
          <c:spPr>
            <a:noFill/>
            <a:ln>
              <a:noFill/>
            </a:ln>
            <a:effectLst/>
          </c:spPr>
          <c:invertIfNegative val="0"/>
          <c:errBars>
            <c:errBarType val="plus"/>
            <c:errValType val="cust"/>
            <c:noEndCap val="1"/>
            <c:plus>
              <c:numRef>
                <c:f>'Gantt Y gráficas'!$G$22:$G$27</c:f>
                <c:numCache>
                  <c:formatCode>General</c:formatCode>
                  <c:ptCount val="6"/>
                  <c:pt idx="0">
                    <c:v>95.90625</c:v>
                  </c:pt>
                  <c:pt idx="1">
                    <c:v>0</c:v>
                  </c:pt>
                  <c:pt idx="2">
                    <c:v>56.833333333333329</c:v>
                  </c:pt>
                  <c:pt idx="3">
                    <c:v>63.9375</c:v>
                  </c:pt>
                  <c:pt idx="4">
                    <c:v>53.281250000000007</c:v>
                  </c:pt>
                  <c:pt idx="5">
                    <c:v>45.110037500000004</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Y gráficas'!$B$22:$B$27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Y gráficas'!$C$22:$C$27</c:f>
              <c:numCache>
                <c:formatCode>m/d/yyyy</c:formatCode>
                <c:ptCount val="6"/>
                <c:pt idx="0">
                  <c:v>45317</c:v>
                </c:pt>
                <c:pt idx="1">
                  <c:v>45317</c:v>
                </c:pt>
                <c:pt idx="2">
                  <c:v>45317</c:v>
                </c:pt>
                <c:pt idx="3">
                  <c:v>45317</c:v>
                </c:pt>
                <c:pt idx="4">
                  <c:v>45317</c:v>
                </c:pt>
                <c:pt idx="5">
                  <c:v>45317</c:v>
                </c:pt>
              </c:numCache>
            </c:numRef>
          </c:val>
          <c:extLst>
            <c:ext xmlns:c16="http://schemas.microsoft.com/office/drawing/2014/chart" uri="{C3380CC4-5D6E-409C-BE32-E72D297353CC}">
              <c16:uniqueId val="{00000000-A400-4DB7-AF88-5F17CA053F9A}"/>
            </c:ext>
          </c:extLst>
        </c:ser>
        <c:ser>
          <c:idx val="1"/>
          <c:order val="1"/>
          <c:spPr>
            <a:solidFill>
              <a:schemeClr val="accent2"/>
            </a:solidFill>
            <a:ln>
              <a:noFill/>
            </a:ln>
            <a:effectLst/>
          </c:spPr>
          <c:invertIfNegative val="0"/>
          <c:cat>
            <c:strRef>
              <c:f>'Gantt Y gráficas'!$B$22:$B$27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Y gráficas'!$E$22:$E$27</c:f>
              <c:numCache>
                <c:formatCode>0</c:formatCode>
                <c:ptCount val="6"/>
                <c:pt idx="0">
                  <c:v>341</c:v>
                </c:pt>
                <c:pt idx="1">
                  <c:v>341</c:v>
                </c:pt>
                <c:pt idx="2">
                  <c:v>341</c:v>
                </c:pt>
                <c:pt idx="3">
                  <c:v>341</c:v>
                </c:pt>
                <c:pt idx="4">
                  <c:v>341</c:v>
                </c:pt>
                <c:pt idx="5">
                  <c:v>341</c:v>
                </c:pt>
              </c:numCache>
            </c:numRef>
          </c:val>
          <c:extLst>
            <c:ext xmlns:c16="http://schemas.microsoft.com/office/drawing/2014/chart" uri="{C3380CC4-5D6E-409C-BE32-E72D297353CC}">
              <c16:uniqueId val="{00000001-A400-4DB7-AF88-5F17CA053F9A}"/>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657"/>
          <c:min val="453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minorUnit val="1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6">
  <a:schemeClr val="accent3"/>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3.xml"/><Relationship Id="rId7" Type="http://schemas.microsoft.com/office/2014/relationships/chartEx" Target="../charts/chartEx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304800</xdr:colOff>
      <xdr:row>0</xdr:row>
      <xdr:rowOff>304800</xdr:rowOff>
    </xdr:to>
    <xdr:sp macro="" textlink="">
      <xdr:nvSpPr>
        <xdr:cNvPr id="2" name="AutoShape 2" descr="Resultado de imagen para invias">
          <a:extLst>
            <a:ext uri="{FF2B5EF4-FFF2-40B4-BE49-F238E27FC236}">
              <a16:creationId xmlns:a16="http://schemas.microsoft.com/office/drawing/2014/main" id="{D7BAB47E-B2EA-4C87-B770-67DE47617F53}"/>
            </a:ext>
          </a:extLst>
        </xdr:cNvPr>
        <xdr:cNvSpPr>
          <a:spLocks noChangeAspect="1" noChangeArrowheads="1"/>
        </xdr:cNvSpPr>
      </xdr:nvSpPr>
      <xdr:spPr bwMode="auto">
        <a:xfrm>
          <a:off x="38290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76200</xdr:colOff>
      <xdr:row>0</xdr:row>
      <xdr:rowOff>247650</xdr:rowOff>
    </xdr:from>
    <xdr:to>
      <xdr:col>1</xdr:col>
      <xdr:colOff>1495019</xdr:colOff>
      <xdr:row>0</xdr:row>
      <xdr:rowOff>1657174</xdr:rowOff>
    </xdr:to>
    <xdr:pic>
      <xdr:nvPicPr>
        <xdr:cNvPr id="3" name="Imagen 2">
          <a:extLst>
            <a:ext uri="{FF2B5EF4-FFF2-40B4-BE49-F238E27FC236}">
              <a16:creationId xmlns:a16="http://schemas.microsoft.com/office/drawing/2014/main" id="{BC537A81-4D99-4DE1-B957-3F3F55F14E79}"/>
            </a:ext>
          </a:extLst>
        </xdr:cNvPr>
        <xdr:cNvPicPr>
          <a:picLocks noChangeAspect="1"/>
        </xdr:cNvPicPr>
      </xdr:nvPicPr>
      <xdr:blipFill>
        <a:blip xmlns:r="http://schemas.openxmlformats.org/officeDocument/2006/relationships" r:embed="rId1"/>
        <a:stretch>
          <a:fillRect/>
        </a:stretch>
      </xdr:blipFill>
      <xdr:spPr>
        <a:xfrm>
          <a:off x="76200" y="247650"/>
          <a:ext cx="3247619" cy="1409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199761</xdr:colOff>
      <xdr:row>28</xdr:row>
      <xdr:rowOff>0</xdr:rowOff>
    </xdr:from>
    <xdr:to>
      <xdr:col>6</xdr:col>
      <xdr:colOff>1619250</xdr:colOff>
      <xdr:row>28</xdr:row>
      <xdr:rowOff>0</xdr:rowOff>
    </xdr:to>
    <xdr:graphicFrame macro="">
      <xdr:nvGraphicFramePr>
        <xdr:cNvPr id="2" name="Gráfico 1">
          <a:extLst>
            <a:ext uri="{FF2B5EF4-FFF2-40B4-BE49-F238E27FC236}">
              <a16:creationId xmlns:a16="http://schemas.microsoft.com/office/drawing/2014/main" id="{3112CB8E-E34D-4009-A898-010917FDBF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333259</xdr:colOff>
      <xdr:row>30</xdr:row>
      <xdr:rowOff>80042</xdr:rowOff>
    </xdr:from>
    <xdr:to>
      <xdr:col>7</xdr:col>
      <xdr:colOff>171900</xdr:colOff>
      <xdr:row>47</xdr:row>
      <xdr:rowOff>143995</xdr:rowOff>
    </xdr:to>
    <xdr:graphicFrame macro="">
      <xdr:nvGraphicFramePr>
        <xdr:cNvPr id="3" name="Gráfico 2">
          <a:extLst>
            <a:ext uri="{FF2B5EF4-FFF2-40B4-BE49-F238E27FC236}">
              <a16:creationId xmlns:a16="http://schemas.microsoft.com/office/drawing/2014/main" id="{BD267E4E-E2D9-4CDF-9B8A-3D77C3C817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235857</xdr:colOff>
      <xdr:row>55</xdr:row>
      <xdr:rowOff>110726</xdr:rowOff>
    </xdr:from>
    <xdr:to>
      <xdr:col>6</xdr:col>
      <xdr:colOff>1529668</xdr:colOff>
      <xdr:row>70</xdr:row>
      <xdr:rowOff>142875</xdr:rowOff>
    </xdr:to>
    <xdr:graphicFrame macro="">
      <xdr:nvGraphicFramePr>
        <xdr:cNvPr id="5" name="Gráfico 4">
          <a:extLst>
            <a:ext uri="{FF2B5EF4-FFF2-40B4-BE49-F238E27FC236}">
              <a16:creationId xmlns:a16="http://schemas.microsoft.com/office/drawing/2014/main" id="{1726AFFB-10A9-45A6-B0FA-FE6280B86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271856</xdr:colOff>
      <xdr:row>84</xdr:row>
      <xdr:rowOff>113393</xdr:rowOff>
    </xdr:from>
    <xdr:to>
      <xdr:col>6</xdr:col>
      <xdr:colOff>1456529</xdr:colOff>
      <xdr:row>96</xdr:row>
      <xdr:rowOff>63500</xdr:rowOff>
    </xdr:to>
    <xdr:graphicFrame macro="">
      <xdr:nvGraphicFramePr>
        <xdr:cNvPr id="6" name="Gráfico 5">
          <a:extLst>
            <a:ext uri="{FF2B5EF4-FFF2-40B4-BE49-F238E27FC236}">
              <a16:creationId xmlns:a16="http://schemas.microsoft.com/office/drawing/2014/main" id="{1CC3A438-CA31-456C-9F05-10FC8D4D5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176609</xdr:colOff>
      <xdr:row>97</xdr:row>
      <xdr:rowOff>0</xdr:rowOff>
    </xdr:from>
    <xdr:to>
      <xdr:col>6</xdr:col>
      <xdr:colOff>1369786</xdr:colOff>
      <xdr:row>113</xdr:row>
      <xdr:rowOff>63501</xdr:rowOff>
    </xdr:to>
    <xdr:graphicFrame macro="">
      <xdr:nvGraphicFramePr>
        <xdr:cNvPr id="7" name="Gráfico 6">
          <a:extLst>
            <a:ext uri="{FF2B5EF4-FFF2-40B4-BE49-F238E27FC236}">
              <a16:creationId xmlns:a16="http://schemas.microsoft.com/office/drawing/2014/main" id="{60CED6AC-2444-42E7-88E3-EB5BD02AB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146559</xdr:colOff>
      <xdr:row>114</xdr:row>
      <xdr:rowOff>34586</xdr:rowOff>
    </xdr:from>
    <xdr:to>
      <xdr:col>6</xdr:col>
      <xdr:colOff>1375454</xdr:colOff>
      <xdr:row>135</xdr:row>
      <xdr:rowOff>22680</xdr:rowOff>
    </xdr:to>
    <xdr:graphicFrame macro="">
      <xdr:nvGraphicFramePr>
        <xdr:cNvPr id="8" name="Gráfico 7">
          <a:extLst>
            <a:ext uri="{FF2B5EF4-FFF2-40B4-BE49-F238E27FC236}">
              <a16:creationId xmlns:a16="http://schemas.microsoft.com/office/drawing/2014/main" id="{99AEE917-71FB-4C05-867B-96FAAB5AF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251435</xdr:colOff>
      <xdr:row>71</xdr:row>
      <xdr:rowOff>160304</xdr:rowOff>
    </xdr:from>
    <xdr:to>
      <xdr:col>6</xdr:col>
      <xdr:colOff>1483732</xdr:colOff>
      <xdr:row>82</xdr:row>
      <xdr:rowOff>178671</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96CC3D65-6133-47AE-BB69-F16A9D9F540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7"/>
            </a:graphicData>
          </a:graphic>
        </xdr:graphicFrame>
      </mc:Choice>
      <mc:Fallback>
        <xdr:sp macro="" textlink="">
          <xdr:nvSpPr>
            <xdr:cNvPr id="0" name=""/>
            <xdr:cNvSpPr>
              <a:spLocks noTextEdit="1"/>
            </xdr:cNvSpPr>
          </xdr:nvSpPr>
          <xdr:spPr>
            <a:xfrm>
              <a:off x="251435" y="16028954"/>
              <a:ext cx="12576572" cy="1342342"/>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146375</xdr:colOff>
      <xdr:row>135</xdr:row>
      <xdr:rowOff>124144</xdr:rowOff>
    </xdr:from>
    <xdr:to>
      <xdr:col>6</xdr:col>
      <xdr:colOff>1373380</xdr:colOff>
      <xdr:row>153</xdr:row>
      <xdr:rowOff>158750</xdr:rowOff>
    </xdr:to>
    <xdr:graphicFrame macro="">
      <xdr:nvGraphicFramePr>
        <xdr:cNvPr id="10" name="Gráfico 9">
          <a:extLst>
            <a:ext uri="{FF2B5EF4-FFF2-40B4-BE49-F238E27FC236}">
              <a16:creationId xmlns:a16="http://schemas.microsoft.com/office/drawing/2014/main" id="{E5F6B691-F495-44E3-AAEE-C62BB4DB7A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262605</xdr:colOff>
      <xdr:row>4</xdr:row>
      <xdr:rowOff>161900</xdr:rowOff>
    </xdr:from>
    <xdr:to>
      <xdr:col>6</xdr:col>
      <xdr:colOff>1553031</xdr:colOff>
      <xdr:row>27</xdr:row>
      <xdr:rowOff>170516</xdr:rowOff>
    </xdr:to>
    <xdr:graphicFrame macro="">
      <xdr:nvGraphicFramePr>
        <xdr:cNvPr id="14" name="Gráfico 13">
          <a:extLst>
            <a:ext uri="{FF2B5EF4-FFF2-40B4-BE49-F238E27FC236}">
              <a16:creationId xmlns:a16="http://schemas.microsoft.com/office/drawing/2014/main" id="{36379DD3-EE1E-4B6E-9D7B-A26D126520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oneCellAnchor>
    <xdr:from>
      <xdr:col>2</xdr:col>
      <xdr:colOff>30817</xdr:colOff>
      <xdr:row>73</xdr:row>
      <xdr:rowOff>78442</xdr:rowOff>
    </xdr:from>
    <xdr:ext cx="7589183" cy="896469"/>
    <xdr:sp macro="" textlink="">
      <xdr:nvSpPr>
        <xdr:cNvPr id="15" name="Rectángulo 14">
          <a:extLst>
            <a:ext uri="{FF2B5EF4-FFF2-40B4-BE49-F238E27FC236}">
              <a16:creationId xmlns:a16="http://schemas.microsoft.com/office/drawing/2014/main" id="{49F97AB7-2FCC-4000-974D-35C49DA52FB3}"/>
            </a:ext>
          </a:extLst>
        </xdr:cNvPr>
        <xdr:cNvSpPr/>
      </xdr:nvSpPr>
      <xdr:spPr>
        <a:xfrm>
          <a:off x="5196729" y="16304560"/>
          <a:ext cx="7589183" cy="896469"/>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Solicitud reporte Estrategia Racioanlización de Trámites mediante MEMORANDO CIRCULAR No. Radicado: 2024I-VBOG-019020 con respuesta a tavés del memorando 2024i-VBOG-021651 del 17/04/24</a:t>
          </a:r>
        </a:p>
        <a:p>
          <a:pPr algn="ctr"/>
          <a:endParaRPr lang="es-CO" sz="1100" b="0" i="0">
            <a:effectLst/>
            <a:latin typeface="+mn-lt"/>
            <a:ea typeface="+mn-ea"/>
            <a:cs typeface="+mn-cs"/>
          </a:endParaRPr>
        </a:p>
        <a:p>
          <a:pPr algn="ctr"/>
          <a:r>
            <a:rPr lang="es-CO" sz="1100" b="0" i="0">
              <a:effectLst/>
              <a:latin typeface="+mn-lt"/>
              <a:ea typeface="+mn-ea"/>
              <a:cs typeface="+mn-cs"/>
            </a:rPr>
            <a:t>1. Racionalización Trámite  "Permiso para movilización de carga extradimensionada por las vías nacionales" 20%</a:t>
          </a:r>
        </a:p>
        <a:p>
          <a:pPr algn="ctr"/>
          <a:r>
            <a:rPr lang="es-CO" sz="1100" b="0" i="0">
              <a:effectLst/>
              <a:latin typeface="+mn-lt"/>
              <a:ea typeface="+mn-ea"/>
              <a:cs typeface="+mn-cs"/>
            </a:rPr>
            <a:t>2. Racionalización Trámite  "Beneficio de tarifa exenta o diferencial en las estaciones de peaje a cargo del INVIAS" 20%</a:t>
          </a:r>
        </a:p>
      </xdr:txBody>
    </xdr:sp>
    <xdr:clientData/>
  </xdr:oneCellAnchor>
  <xdr:oneCellAnchor>
    <xdr:from>
      <xdr:col>1</xdr:col>
      <xdr:colOff>57150</xdr:colOff>
      <xdr:row>58</xdr:row>
      <xdr:rowOff>95974</xdr:rowOff>
    </xdr:from>
    <xdr:ext cx="2777939" cy="953466"/>
    <xdr:sp macro="" textlink="">
      <xdr:nvSpPr>
        <xdr:cNvPr id="4" name="Rectángulo 3">
          <a:extLst>
            <a:ext uri="{FF2B5EF4-FFF2-40B4-BE49-F238E27FC236}">
              <a16:creationId xmlns:a16="http://schemas.microsoft.com/office/drawing/2014/main" id="{3424021C-E000-42B7-A242-E9582AC1B84B}"/>
            </a:ext>
          </a:extLst>
        </xdr:cNvPr>
        <xdr:cNvSpPr/>
      </xdr:nvSpPr>
      <xdr:spPr>
        <a:xfrm>
          <a:off x="393326" y="13475798"/>
          <a:ext cx="2777939" cy="953466"/>
        </a:xfrm>
        <a:prstGeom prst="rect">
          <a:avLst/>
        </a:prstGeom>
        <a:noFill/>
        <a:ln>
          <a:solidFill>
            <a:schemeClr val="tx1"/>
          </a:solidFill>
          <a:prstDash val="dash"/>
        </a:ln>
      </xdr:spPr>
      <xdr:txBody>
        <a:bodyPr wrap="square" lIns="91440" tIns="45720" rIns="91440" bIns="45720">
          <a:spAutoFit/>
        </a:bodyPr>
        <a:lstStyle/>
        <a:p>
          <a:pPr algn="ctr"/>
          <a:r>
            <a:rPr lang="es-CO" sz="1100" b="0" i="0">
              <a:effectLst/>
              <a:latin typeface="+mn-lt"/>
              <a:ea typeface="+mn-ea"/>
              <a:cs typeface="+mn-cs"/>
            </a:rPr>
            <a:t>El detalle del monitoreo al anexo 1, </a:t>
          </a:r>
          <a:r>
            <a:rPr lang="es-CO" sz="1100" b="1" i="0">
              <a:effectLst/>
              <a:latin typeface="+mn-lt"/>
              <a:ea typeface="+mn-ea"/>
              <a:cs typeface="+mn-cs"/>
            </a:rPr>
            <a:t>Mapa de Riesgos de Corrupción</a:t>
          </a:r>
          <a:r>
            <a:rPr lang="es-CO" sz="1100" b="0" i="0">
              <a:effectLst/>
              <a:latin typeface="+mn-lt"/>
              <a:ea typeface="+mn-ea"/>
              <a:cs typeface="+mn-cs"/>
            </a:rPr>
            <a:t>, se ecunetra en el estado del arte de la política institucional de admisiración del riesgo,</a:t>
          </a:r>
          <a:r>
            <a:rPr lang="es-CO" sz="1100" b="0" i="0" baseline="0">
              <a:effectLst/>
              <a:latin typeface="+mn-lt"/>
              <a:ea typeface="+mn-ea"/>
              <a:cs typeface="+mn-cs"/>
            </a:rPr>
            <a:t> con un avance del </a:t>
          </a:r>
          <a:r>
            <a:rPr lang="es-CO" sz="1100" b="1" i="0" baseline="0">
              <a:effectLst/>
              <a:latin typeface="+mn-lt"/>
              <a:ea typeface="+mn-ea"/>
              <a:cs typeface="+mn-cs"/>
            </a:rPr>
            <a:t>37,7% </a:t>
          </a:r>
          <a:r>
            <a:rPr lang="es-CO" sz="1100" b="0" i="0" baseline="0">
              <a:effectLst/>
              <a:latin typeface="+mn-lt"/>
              <a:ea typeface="+mn-ea"/>
              <a:cs typeface="+mn-cs"/>
            </a:rPr>
            <a:t>en el corte 1° trimestre</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about:blank" TargetMode="External"/><Relationship Id="rId2" Type="http://schemas.openxmlformats.org/officeDocument/2006/relationships/hyperlink" Target="about:blank" TargetMode="External"/><Relationship Id="rId1" Type="http://schemas.openxmlformats.org/officeDocument/2006/relationships/hyperlink" Target="about:blan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about:blank"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f:/g/personal/oap_invias_gov_co/EpmIRYld_g5PvFsszB-dybUBOMXG34rF6pCIdk5w4MH-WA?e=YN7r65" TargetMode="External"/><Relationship Id="rId3" Type="http://schemas.openxmlformats.org/officeDocument/2006/relationships/hyperlink" Target="../../../../../../:f:/g/personal/oap_invias_gov_co/EjMmtHqmpo1MpMNIZ0oSu8wBE6J_yQWKtCs_IHywfRcWUg?e=gfIPNA%20%20No%20se%20ubican%20sop&#243;rtes%20%20del%20dise&#241;o%20e%20implementacion%20%20de%20una%20estrategia%20solo%20%20existen%20dos%20memorando%20dirigidos%20a%20la%20Direcci&#243;n%20T&#233;cnica%20y%20de%20Estructuraci&#243;n%20solicitando%20informaci&#243;n,%20pero%20no%20se%20ubic&#243;%20soportes%20del%20dise&#241;o%20e%20implementaci&#243;n%20de%20una%20estrategia%20para%20fortalecer%20procesos%20de%20conocimiento%20de%20la%20ciudadan&#237;a%20para%20focalizar%20la%20oferta%20institucional.Rad%2020241-VBOG-015279%20del%2019%20de%20marzo%20y%2020241-VBOG-015354%20de%2020%20de%20marzo%20del%20a&#241;o%20en%20curso." TargetMode="External"/><Relationship Id="rId7" Type="http://schemas.openxmlformats.org/officeDocument/2006/relationships/hyperlink" Target="../../../../../../:f:/g/personal/oap_invias_gov_co/EleagIvMCpdNoGbLw58NBogBYIiLQ3TF4r26CHNwxF8fXA?e=0wP58F" TargetMode="External"/><Relationship Id="rId2" Type="http://schemas.openxmlformats.org/officeDocument/2006/relationships/hyperlink" Target="about:blank" TargetMode="External"/><Relationship Id="rId1" Type="http://schemas.openxmlformats.org/officeDocument/2006/relationships/hyperlink" Target="about:blank" TargetMode="External"/><Relationship Id="rId6" Type="http://schemas.openxmlformats.org/officeDocument/2006/relationships/hyperlink" Target="../../../../../../:f:/g/personal/oap_invias_gov_co/EsViUEbmVixGpTgavI-scVEBHjwjipS2coPZmnJwO668-Q?e=AA2DLe" TargetMode="External"/><Relationship Id="rId5" Type="http://schemas.openxmlformats.org/officeDocument/2006/relationships/hyperlink" Target="https://www.invias.gov.co/index.php/planeacion-gestion-y-control/plan-de-gasto-publico" TargetMode="External"/><Relationship Id="rId10" Type="http://schemas.openxmlformats.org/officeDocument/2006/relationships/vmlDrawing" Target="../drawings/vmlDrawing1.vml"/><Relationship Id="rId4" Type="http://schemas.openxmlformats.org/officeDocument/2006/relationships/hyperlink" Target="https://www.invias.gov.co/index.php/informacion-institucional/hechos-de-transparencia/informacion-financiera-y-contable/estados-financieros-2023"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E7BC9-E7FF-4DC5-BD69-CAE97A8ED67D}">
  <sheetPr>
    <pageSetUpPr fitToPage="1"/>
  </sheetPr>
  <dimension ref="A1:N37"/>
  <sheetViews>
    <sheetView zoomScale="60" zoomScaleNormal="60" zoomScaleSheetLayoutView="30" zoomScalePageLayoutView="60" workbookViewId="0">
      <selection activeCell="H34" sqref="H34"/>
    </sheetView>
  </sheetViews>
  <sheetFormatPr baseColWidth="10" defaultColWidth="11.42578125" defaultRowHeight="15" x14ac:dyDescent="0.25"/>
  <cols>
    <col min="1" max="1" width="27.42578125" customWidth="1"/>
    <col min="2" max="2" width="30" customWidth="1"/>
    <col min="3" max="3" width="45.7109375" customWidth="1"/>
    <col min="4" max="4" width="25" customWidth="1"/>
    <col min="5" max="5" width="21.140625" customWidth="1"/>
    <col min="6" max="6" width="17.42578125" customWidth="1"/>
    <col min="7" max="7" width="13.85546875" customWidth="1"/>
    <col min="8" max="8" width="55" customWidth="1"/>
    <col min="9" max="9" width="13.85546875" customWidth="1"/>
    <col min="10" max="10" width="11.85546875" bestFit="1" customWidth="1"/>
    <col min="11" max="11" width="15.85546875" bestFit="1" customWidth="1"/>
    <col min="12" max="12" width="14.28515625" bestFit="1" customWidth="1"/>
    <col min="13" max="13" width="22.42578125" customWidth="1"/>
  </cols>
  <sheetData>
    <row r="1" spans="1:14" ht="134.25" customHeight="1" x14ac:dyDescent="0.25">
      <c r="A1" s="394"/>
      <c r="B1" s="394"/>
      <c r="C1" s="395" t="s">
        <v>0</v>
      </c>
      <c r="D1" s="395"/>
      <c r="E1" s="395"/>
      <c r="F1" s="395"/>
      <c r="G1" s="395"/>
      <c r="H1" s="395"/>
      <c r="I1" s="395"/>
      <c r="J1" s="395"/>
      <c r="K1" s="395"/>
      <c r="L1" s="395"/>
      <c r="M1" s="395"/>
    </row>
    <row r="2" spans="1:14" ht="201.75" customHeight="1" x14ac:dyDescent="0.25">
      <c r="A2" s="396" t="s">
        <v>1</v>
      </c>
      <c r="B2" s="396"/>
      <c r="C2" s="396"/>
      <c r="D2" s="396"/>
      <c r="E2" s="396"/>
      <c r="F2" s="396"/>
      <c r="G2" s="396"/>
      <c r="H2" s="396"/>
      <c r="I2" s="396"/>
      <c r="J2" s="396"/>
      <c r="K2" s="396"/>
      <c r="L2" s="396"/>
      <c r="M2" s="396"/>
    </row>
    <row r="3" spans="1:14" ht="18.75" x14ac:dyDescent="0.25">
      <c r="A3" s="1"/>
      <c r="B3" s="1"/>
      <c r="C3" s="1"/>
      <c r="D3" s="1"/>
      <c r="E3" s="1"/>
      <c r="F3" s="1"/>
    </row>
    <row r="4" spans="1:14" ht="18.75" x14ac:dyDescent="0.25">
      <c r="A4" s="1"/>
      <c r="B4" s="1"/>
      <c r="C4" s="1"/>
      <c r="D4" s="1"/>
      <c r="E4" s="1"/>
      <c r="F4" s="1"/>
      <c r="N4" s="2"/>
    </row>
    <row r="5" spans="1:14" ht="26.25" hidden="1" customHeight="1" x14ac:dyDescent="0.25">
      <c r="A5" s="398" t="s">
        <v>2</v>
      </c>
      <c r="B5" s="398"/>
      <c r="C5" s="398"/>
      <c r="D5" s="398"/>
      <c r="E5" s="398"/>
      <c r="F5" s="398"/>
      <c r="G5" s="398"/>
      <c r="H5" s="398"/>
      <c r="I5" s="398"/>
      <c r="J5" s="398"/>
      <c r="K5" s="398"/>
      <c r="L5" s="3"/>
    </row>
    <row r="6" spans="1:14" ht="18.75" hidden="1" x14ac:dyDescent="0.25">
      <c r="A6" s="4"/>
      <c r="B6" s="4"/>
    </row>
    <row r="7" spans="1:14" ht="18.75" hidden="1" x14ac:dyDescent="0.25">
      <c r="A7" s="399" t="s">
        <v>3</v>
      </c>
      <c r="B7" s="399"/>
      <c r="C7" s="399"/>
      <c r="D7" s="399"/>
      <c r="E7" s="399"/>
      <c r="F7" s="399"/>
      <c r="G7" s="399"/>
      <c r="H7" s="399"/>
      <c r="I7" s="399"/>
      <c r="J7" s="399"/>
      <c r="K7" s="399"/>
      <c r="L7" s="399"/>
      <c r="M7" s="399"/>
    </row>
    <row r="8" spans="1:14" ht="15.75" hidden="1" x14ac:dyDescent="0.25">
      <c r="A8" s="397" t="s">
        <v>4</v>
      </c>
      <c r="B8" s="397"/>
      <c r="C8" s="397"/>
      <c r="D8" s="397"/>
      <c r="E8" s="397"/>
      <c r="F8" s="397"/>
      <c r="G8" s="397"/>
      <c r="H8" s="397"/>
      <c r="I8" s="397"/>
      <c r="J8" s="397"/>
      <c r="K8" s="397"/>
      <c r="L8" s="397"/>
      <c r="M8" s="397"/>
    </row>
    <row r="9" spans="1:14" ht="15.75" hidden="1" x14ac:dyDescent="0.25">
      <c r="A9" s="5"/>
      <c r="B9" s="5"/>
      <c r="C9" s="6"/>
      <c r="D9" s="6"/>
      <c r="E9" s="6"/>
    </row>
    <row r="10" spans="1:14" ht="15.75" hidden="1" x14ac:dyDescent="0.25">
      <c r="A10" s="5"/>
      <c r="B10" s="5"/>
      <c r="C10" s="6"/>
      <c r="D10" s="6"/>
      <c r="E10" s="6"/>
    </row>
    <row r="11" spans="1:14" ht="16.5" hidden="1" x14ac:dyDescent="0.25">
      <c r="A11" s="400" t="s">
        <v>5</v>
      </c>
      <c r="B11" s="400"/>
      <c r="C11" s="400" t="s">
        <v>6</v>
      </c>
      <c r="D11" s="400" t="s">
        <v>7</v>
      </c>
      <c r="E11" s="402" t="s">
        <v>8</v>
      </c>
      <c r="F11" s="402"/>
      <c r="G11" s="402"/>
      <c r="H11" s="402"/>
      <c r="I11" s="402"/>
      <c r="J11" s="402"/>
      <c r="K11" s="402"/>
      <c r="L11" s="402"/>
      <c r="M11" s="402"/>
    </row>
    <row r="12" spans="1:14" ht="16.5" hidden="1" customHeight="1" x14ac:dyDescent="0.25">
      <c r="A12" s="400"/>
      <c r="B12" s="400"/>
      <c r="C12" s="400"/>
      <c r="D12" s="400"/>
      <c r="E12" s="403" t="s">
        <v>9</v>
      </c>
      <c r="F12" s="404"/>
      <c r="G12" s="405" t="s">
        <v>10</v>
      </c>
      <c r="H12" s="403"/>
      <c r="I12" s="404"/>
      <c r="J12" s="405" t="s">
        <v>11</v>
      </c>
      <c r="K12" s="404"/>
      <c r="L12" s="7"/>
      <c r="M12" s="8" t="s">
        <v>12</v>
      </c>
    </row>
    <row r="13" spans="1:14" ht="16.5" hidden="1" x14ac:dyDescent="0.25">
      <c r="A13" s="401"/>
      <c r="B13" s="401"/>
      <c r="C13" s="401"/>
      <c r="D13" s="401"/>
      <c r="E13" s="9" t="s">
        <v>13</v>
      </c>
      <c r="F13" s="10" t="s">
        <v>14</v>
      </c>
      <c r="G13" s="11" t="s">
        <v>13</v>
      </c>
      <c r="H13" s="11"/>
      <c r="I13" s="10" t="s">
        <v>14</v>
      </c>
      <c r="J13" s="11" t="s">
        <v>13</v>
      </c>
      <c r="K13" s="10" t="s">
        <v>14</v>
      </c>
      <c r="L13" s="10"/>
      <c r="M13" s="11" t="s">
        <v>13</v>
      </c>
    </row>
    <row r="14" spans="1:14" ht="63" hidden="1" x14ac:dyDescent="0.25">
      <c r="A14" s="406">
        <v>0.05</v>
      </c>
      <c r="B14" s="407" t="s">
        <v>15</v>
      </c>
      <c r="C14" s="12" t="s">
        <v>16</v>
      </c>
      <c r="D14" s="12" t="s">
        <v>17</v>
      </c>
      <c r="E14" s="13"/>
      <c r="F14" s="13"/>
      <c r="G14" s="13"/>
      <c r="H14" s="13"/>
      <c r="I14" s="13"/>
      <c r="J14" s="13"/>
      <c r="K14" s="13"/>
      <c r="L14" s="13"/>
      <c r="M14" s="13"/>
    </row>
    <row r="15" spans="1:14" ht="15.75" hidden="1" customHeight="1" x14ac:dyDescent="0.25">
      <c r="A15" s="406"/>
      <c r="B15" s="408"/>
      <c r="C15" s="14" t="s">
        <v>18</v>
      </c>
      <c r="D15" s="14"/>
      <c r="E15" s="13"/>
      <c r="F15" s="13"/>
      <c r="G15" s="13"/>
      <c r="H15" s="13"/>
      <c r="I15" s="13"/>
      <c r="J15" s="13"/>
      <c r="K15" s="13"/>
      <c r="L15" s="13"/>
      <c r="M15" s="13"/>
    </row>
    <row r="16" spans="1:14" ht="16.5" hidden="1" customHeight="1" x14ac:dyDescent="0.25">
      <c r="A16" s="406"/>
      <c r="B16" s="409"/>
      <c r="C16" s="14"/>
      <c r="D16" s="14"/>
      <c r="E16" s="12"/>
      <c r="F16" s="13"/>
      <c r="G16" s="13"/>
      <c r="H16" s="13"/>
      <c r="I16" s="13"/>
      <c r="J16" s="13"/>
      <c r="K16" s="13"/>
      <c r="L16" s="13"/>
      <c r="M16" s="13"/>
    </row>
    <row r="17" spans="1:13" ht="16.5" hidden="1" customHeight="1" x14ac:dyDescent="0.25">
      <c r="A17" s="410">
        <v>0.75</v>
      </c>
      <c r="B17" s="411" t="s">
        <v>19</v>
      </c>
      <c r="C17" s="14"/>
      <c r="D17" s="14"/>
      <c r="E17" s="12"/>
      <c r="F17" s="13"/>
      <c r="G17" s="13"/>
      <c r="H17" s="13"/>
      <c r="I17" s="13"/>
      <c r="J17" s="13"/>
      <c r="K17" s="13"/>
      <c r="L17" s="13"/>
      <c r="M17" s="13"/>
    </row>
    <row r="18" spans="1:13" ht="16.5" hidden="1" customHeight="1" x14ac:dyDescent="0.25">
      <c r="A18" s="410"/>
      <c r="B18" s="412"/>
      <c r="C18" s="14" t="s">
        <v>20</v>
      </c>
      <c r="D18" s="14"/>
      <c r="E18" s="14"/>
      <c r="F18" s="14"/>
      <c r="G18" s="14"/>
      <c r="H18" s="14"/>
      <c r="I18" s="14"/>
      <c r="J18" s="14"/>
      <c r="K18" s="14"/>
      <c r="L18" s="14"/>
      <c r="M18" s="14"/>
    </row>
    <row r="19" spans="1:13" ht="16.5" hidden="1" customHeight="1" x14ac:dyDescent="0.25">
      <c r="A19" s="410"/>
      <c r="B19" s="412"/>
      <c r="C19" s="14"/>
      <c r="D19" s="14"/>
      <c r="E19" s="14"/>
      <c r="F19" s="14"/>
      <c r="G19" s="14"/>
      <c r="H19" s="14"/>
      <c r="I19" s="14"/>
      <c r="J19" s="14"/>
      <c r="K19" s="14"/>
      <c r="L19" s="14"/>
      <c r="M19" s="14"/>
    </row>
    <row r="20" spans="1:13" ht="31.5" hidden="1" customHeight="1" x14ac:dyDescent="0.25">
      <c r="A20" s="410"/>
      <c r="B20" s="413"/>
      <c r="C20" s="14"/>
      <c r="D20" s="14"/>
      <c r="E20" s="14"/>
      <c r="F20" s="14"/>
      <c r="G20" s="14"/>
      <c r="H20" s="14"/>
      <c r="I20" s="14"/>
      <c r="J20" s="14"/>
      <c r="K20" s="14"/>
      <c r="L20" s="14"/>
      <c r="M20" s="14"/>
    </row>
    <row r="21" spans="1:13" ht="18.75" hidden="1" customHeight="1" x14ac:dyDescent="0.25">
      <c r="A21" s="410">
        <v>0.1</v>
      </c>
      <c r="B21" s="411" t="s">
        <v>21</v>
      </c>
      <c r="C21" s="14"/>
      <c r="D21" s="14"/>
      <c r="E21" s="14"/>
      <c r="F21" s="14"/>
      <c r="G21" s="14"/>
      <c r="H21" s="14"/>
      <c r="I21" s="14"/>
      <c r="J21" s="14"/>
      <c r="K21" s="14"/>
      <c r="L21" s="14"/>
      <c r="M21" s="14"/>
    </row>
    <row r="22" spans="1:13" hidden="1" x14ac:dyDescent="0.25">
      <c r="A22" s="410"/>
      <c r="B22" s="413"/>
      <c r="C22" s="14"/>
      <c r="D22" s="14"/>
      <c r="E22" s="14"/>
      <c r="F22" s="14"/>
      <c r="G22" s="14"/>
      <c r="H22" s="14"/>
      <c r="I22" s="14"/>
      <c r="J22" s="14"/>
      <c r="K22" s="14"/>
      <c r="L22" s="14"/>
      <c r="M22" s="14"/>
    </row>
    <row r="23" spans="1:13" ht="18.75" hidden="1" x14ac:dyDescent="0.25">
      <c r="A23" s="15">
        <v>0.1</v>
      </c>
      <c r="B23" s="16" t="s">
        <v>22</v>
      </c>
      <c r="C23" s="12"/>
      <c r="D23" s="14"/>
      <c r="E23" s="14"/>
      <c r="F23" s="14"/>
      <c r="G23" s="14"/>
      <c r="H23" s="14"/>
      <c r="I23" s="14"/>
      <c r="J23" s="14"/>
      <c r="K23" s="14"/>
      <c r="L23" s="14"/>
      <c r="M23" s="14"/>
    </row>
    <row r="24" spans="1:13" ht="15.75" hidden="1" x14ac:dyDescent="0.25">
      <c r="A24" s="5"/>
      <c r="B24" s="5"/>
      <c r="C24" s="6"/>
      <c r="D24" s="6"/>
      <c r="E24" s="6"/>
    </row>
    <row r="25" spans="1:13" ht="26.25" customHeight="1" x14ac:dyDescent="0.25">
      <c r="A25" s="398" t="s">
        <v>23</v>
      </c>
      <c r="B25" s="398"/>
      <c r="C25" s="398"/>
      <c r="D25" s="398"/>
      <c r="E25" s="398"/>
      <c r="F25" s="398"/>
      <c r="G25" s="398"/>
      <c r="H25" s="398"/>
      <c r="I25" s="398"/>
      <c r="J25" s="398"/>
      <c r="K25" s="398"/>
      <c r="L25" s="398"/>
      <c r="M25" s="398"/>
    </row>
    <row r="26" spans="1:13" ht="16.5" thickBot="1" x14ac:dyDescent="0.3">
      <c r="A26" s="5"/>
      <c r="B26" s="5"/>
      <c r="C26" s="6"/>
      <c r="D26" s="6"/>
      <c r="E26" s="6"/>
      <c r="I26" s="417" t="s">
        <v>24</v>
      </c>
      <c r="J26" s="417"/>
      <c r="K26" s="417"/>
      <c r="L26" s="417"/>
      <c r="M26" s="417"/>
    </row>
    <row r="27" spans="1:13" ht="38.25" thickBot="1" x14ac:dyDescent="0.3">
      <c r="A27" s="40" t="s">
        <v>274</v>
      </c>
      <c r="B27" s="41" t="s">
        <v>25</v>
      </c>
      <c r="C27" s="41" t="s">
        <v>26</v>
      </c>
      <c r="D27" s="418" t="s">
        <v>27</v>
      </c>
      <c r="E27" s="419"/>
      <c r="F27" s="420"/>
      <c r="G27" s="41" t="s">
        <v>28</v>
      </c>
      <c r="H27" s="41" t="s">
        <v>29</v>
      </c>
      <c r="I27" s="41" t="s">
        <v>30</v>
      </c>
      <c r="J27" s="41" t="s">
        <v>31</v>
      </c>
      <c r="K27" s="41" t="s">
        <v>275</v>
      </c>
      <c r="L27" s="41" t="s">
        <v>32</v>
      </c>
      <c r="M27" s="41" t="s">
        <v>33</v>
      </c>
    </row>
    <row r="28" spans="1:13" ht="70.5" customHeight="1" thickTop="1" thickBot="1" x14ac:dyDescent="0.3">
      <c r="A28" s="421" t="s">
        <v>34</v>
      </c>
      <c r="B28" s="423" t="s">
        <v>35</v>
      </c>
      <c r="C28" s="423" t="s">
        <v>36</v>
      </c>
      <c r="D28" s="425" t="s">
        <v>37</v>
      </c>
      <c r="E28" s="426"/>
      <c r="F28" s="427"/>
      <c r="G28" s="37">
        <v>1</v>
      </c>
      <c r="H28" s="38" t="s">
        <v>38</v>
      </c>
      <c r="I28" s="38"/>
      <c r="J28" s="38" t="s">
        <v>39</v>
      </c>
      <c r="K28" s="38" t="s">
        <v>39</v>
      </c>
      <c r="L28" s="38"/>
      <c r="M28" s="39" t="s">
        <v>39</v>
      </c>
    </row>
    <row r="29" spans="1:13" ht="54.75" customHeight="1" thickTop="1" thickBot="1" x14ac:dyDescent="0.3">
      <c r="A29" s="422"/>
      <c r="B29" s="424"/>
      <c r="C29" s="424"/>
      <c r="D29" s="425" t="s">
        <v>40</v>
      </c>
      <c r="E29" s="426"/>
      <c r="F29" s="427"/>
      <c r="G29" s="37">
        <v>1</v>
      </c>
      <c r="H29" s="38" t="s">
        <v>38</v>
      </c>
      <c r="I29" s="38"/>
      <c r="J29" s="38" t="s">
        <v>39</v>
      </c>
      <c r="K29" s="38" t="s">
        <v>39</v>
      </c>
      <c r="L29" s="38"/>
      <c r="M29" s="39" t="s">
        <v>39</v>
      </c>
    </row>
    <row r="30" spans="1:13" ht="57.75" customHeight="1" thickTop="1" thickBot="1" x14ac:dyDescent="0.3">
      <c r="A30" s="428" t="s">
        <v>41</v>
      </c>
      <c r="B30" s="430" t="s">
        <v>42</v>
      </c>
      <c r="C30" s="430" t="s">
        <v>43</v>
      </c>
      <c r="D30" s="432" t="s">
        <v>44</v>
      </c>
      <c r="E30" s="433"/>
      <c r="F30" s="434"/>
      <c r="G30" s="17">
        <v>1</v>
      </c>
      <c r="H30" s="18" t="s">
        <v>45</v>
      </c>
      <c r="I30" s="18"/>
      <c r="J30" s="18" t="s">
        <v>39</v>
      </c>
      <c r="K30" s="18" t="s">
        <v>39</v>
      </c>
      <c r="L30" s="18"/>
      <c r="M30" s="19" t="s">
        <v>39</v>
      </c>
    </row>
    <row r="31" spans="1:13" ht="57.75" customHeight="1" thickBot="1" x14ac:dyDescent="0.3">
      <c r="A31" s="429"/>
      <c r="B31" s="431"/>
      <c r="C31" s="431"/>
      <c r="D31" s="432" t="s">
        <v>46</v>
      </c>
      <c r="E31" s="433"/>
      <c r="F31" s="434"/>
      <c r="G31" s="17">
        <v>1</v>
      </c>
      <c r="H31" s="18" t="s">
        <v>47</v>
      </c>
      <c r="I31" s="18"/>
      <c r="J31" s="18" t="s">
        <v>39</v>
      </c>
      <c r="K31" s="18" t="s">
        <v>39</v>
      </c>
      <c r="L31" s="18" t="s">
        <v>39</v>
      </c>
      <c r="M31" s="19" t="s">
        <v>39</v>
      </c>
    </row>
    <row r="32" spans="1:13" ht="159" customHeight="1" thickTop="1" thickBot="1" x14ac:dyDescent="0.3">
      <c r="A32" s="27" t="s">
        <v>48</v>
      </c>
      <c r="B32" s="26" t="s">
        <v>49</v>
      </c>
      <c r="C32" s="26" t="s">
        <v>50</v>
      </c>
      <c r="D32" s="414" t="s">
        <v>273</v>
      </c>
      <c r="E32" s="415"/>
      <c r="F32" s="416"/>
      <c r="G32" s="42">
        <v>1</v>
      </c>
      <c r="H32" s="34" t="s">
        <v>51</v>
      </c>
      <c r="I32" s="35" t="s">
        <v>39</v>
      </c>
      <c r="J32" s="35" t="s">
        <v>39</v>
      </c>
      <c r="K32" s="35" t="s">
        <v>39</v>
      </c>
      <c r="L32" s="35" t="s">
        <v>39</v>
      </c>
      <c r="M32" s="36" t="s">
        <v>39</v>
      </c>
    </row>
    <row r="33" spans="1:13" ht="82.5" customHeight="1" thickBot="1" x14ac:dyDescent="0.3">
      <c r="A33" s="442" t="s">
        <v>52</v>
      </c>
      <c r="B33" s="444" t="s">
        <v>53</v>
      </c>
      <c r="C33" s="444" t="s">
        <v>272</v>
      </c>
      <c r="D33" s="446" t="s">
        <v>54</v>
      </c>
      <c r="E33" s="447"/>
      <c r="F33" s="448"/>
      <c r="G33" s="28">
        <v>1</v>
      </c>
      <c r="H33" s="29" t="s">
        <v>55</v>
      </c>
      <c r="I33" s="29" t="s">
        <v>39</v>
      </c>
      <c r="J33" s="29" t="s">
        <v>39</v>
      </c>
      <c r="K33" s="29" t="s">
        <v>39</v>
      </c>
      <c r="L33" s="29" t="s">
        <v>39</v>
      </c>
      <c r="M33" s="30" t="s">
        <v>39</v>
      </c>
    </row>
    <row r="34" spans="1:13" ht="129" customHeight="1" thickBot="1" x14ac:dyDescent="0.3">
      <c r="A34" s="443"/>
      <c r="B34" s="445"/>
      <c r="C34" s="445"/>
      <c r="D34" s="446" t="s">
        <v>56</v>
      </c>
      <c r="E34" s="447"/>
      <c r="F34" s="448"/>
      <c r="G34" s="28">
        <v>1</v>
      </c>
      <c r="H34" s="29" t="s">
        <v>55</v>
      </c>
      <c r="I34" s="29" t="s">
        <v>39</v>
      </c>
      <c r="J34" s="29" t="s">
        <v>39</v>
      </c>
      <c r="K34" s="29" t="s">
        <v>39</v>
      </c>
      <c r="L34" s="29" t="s">
        <v>39</v>
      </c>
      <c r="M34" s="30" t="s">
        <v>39</v>
      </c>
    </row>
    <row r="35" spans="1:13" ht="91.5" customHeight="1" thickTop="1" thickBot="1" x14ac:dyDescent="0.3">
      <c r="A35" s="435" t="s">
        <v>57</v>
      </c>
      <c r="B35" s="437" t="s">
        <v>58</v>
      </c>
      <c r="C35" s="437" t="s">
        <v>59</v>
      </c>
      <c r="D35" s="439" t="s">
        <v>60</v>
      </c>
      <c r="E35" s="440"/>
      <c r="F35" s="441"/>
      <c r="G35" s="31">
        <v>100</v>
      </c>
      <c r="H35" s="31" t="s">
        <v>55</v>
      </c>
      <c r="I35" s="31" t="s">
        <v>39</v>
      </c>
      <c r="J35" s="31" t="s">
        <v>39</v>
      </c>
      <c r="K35" s="31" t="s">
        <v>39</v>
      </c>
      <c r="L35" s="31" t="s">
        <v>39</v>
      </c>
      <c r="M35" s="32" t="s">
        <v>39</v>
      </c>
    </row>
    <row r="36" spans="1:13" ht="93" customHeight="1" thickBot="1" x14ac:dyDescent="0.3">
      <c r="A36" s="436"/>
      <c r="B36" s="438"/>
      <c r="C36" s="438"/>
      <c r="D36" s="439" t="s">
        <v>61</v>
      </c>
      <c r="E36" s="440"/>
      <c r="F36" s="441"/>
      <c r="G36" s="33">
        <v>4</v>
      </c>
      <c r="H36" s="33" t="s">
        <v>55</v>
      </c>
      <c r="I36" s="33" t="s">
        <v>39</v>
      </c>
      <c r="J36" s="33" t="s">
        <v>39</v>
      </c>
      <c r="K36" s="33" t="s">
        <v>39</v>
      </c>
      <c r="L36" s="33" t="s">
        <v>39</v>
      </c>
      <c r="M36" s="32" t="s">
        <v>39</v>
      </c>
    </row>
    <row r="37" spans="1:13" ht="15.75" thickTop="1" x14ac:dyDescent="0.25"/>
  </sheetData>
  <mergeCells count="43">
    <mergeCell ref="A33:A34"/>
    <mergeCell ref="B33:B34"/>
    <mergeCell ref="C33:C34"/>
    <mergeCell ref="D33:F33"/>
    <mergeCell ref="D34:F34"/>
    <mergeCell ref="A35:A36"/>
    <mergeCell ref="B35:B36"/>
    <mergeCell ref="C35:C36"/>
    <mergeCell ref="D35:F35"/>
    <mergeCell ref="D36:F36"/>
    <mergeCell ref="D32:F32"/>
    <mergeCell ref="A25:M25"/>
    <mergeCell ref="I26:M26"/>
    <mergeCell ref="D27:F27"/>
    <mergeCell ref="A28:A29"/>
    <mergeCell ref="B28:B29"/>
    <mergeCell ref="C28:C29"/>
    <mergeCell ref="D28:F28"/>
    <mergeCell ref="D29:F29"/>
    <mergeCell ref="A30:A31"/>
    <mergeCell ref="B30:B31"/>
    <mergeCell ref="C30:C31"/>
    <mergeCell ref="D30:F30"/>
    <mergeCell ref="D31:F31"/>
    <mergeCell ref="A14:A16"/>
    <mergeCell ref="B14:B16"/>
    <mergeCell ref="A17:A20"/>
    <mergeCell ref="B17:B20"/>
    <mergeCell ref="A21:A22"/>
    <mergeCell ref="B21:B22"/>
    <mergeCell ref="A11:B13"/>
    <mergeCell ref="C11:C13"/>
    <mergeCell ref="D11:D13"/>
    <mergeCell ref="E11:M11"/>
    <mergeCell ref="E12:F12"/>
    <mergeCell ref="G12:I12"/>
    <mergeCell ref="J12:K12"/>
    <mergeCell ref="A1:B1"/>
    <mergeCell ref="C1:M1"/>
    <mergeCell ref="A2:M2"/>
    <mergeCell ref="A8:M8"/>
    <mergeCell ref="A5:K5"/>
    <mergeCell ref="A7:M7"/>
  </mergeCells>
  <hyperlinks>
    <hyperlink ref="A35" r:id="rId1" display="C:\Users\jdelaparra\AppData\Local\Microsoft\Windows\INetCache\Content.MSO\C5 transp" xr:uid="{B627C9AE-2CEB-4415-8102-0965D6C65F8A}"/>
    <hyperlink ref="A33" r:id="rId2" display="C:\Users\jdelaparra\AppData\Local\Microsoft\Windows\INetCache\Content.MSO\C4 AC" xr:uid="{D6E6166C-44CF-4126-B5DF-CDF7CE739F41}"/>
    <hyperlink ref="A32" r:id="rId3" display="C:\Users\jdelaparra\AppData\Local\Microsoft\Windows\INetCache\Content.MSO\C3 RDC" xr:uid="{CB13FDE8-372E-4A75-9DE2-E2A3314AB0F3}"/>
    <hyperlink ref="A28" r:id="rId4" display="C:\Users\jdelaparra\AppData\Local\Microsoft\Windows\INetCache\Content.MSO\C1 RIESGO" xr:uid="{9AACBFB0-AD0C-4B0C-BF8C-EA09E5950B79}"/>
  </hyperlinks>
  <printOptions horizontalCentered="1" verticalCentered="1"/>
  <pageMargins left="0.70866141732283472" right="0.70866141732283472" top="0.74803149606299213" bottom="0.74803149606299213" header="0.31496062992125984" footer="0.31496062992125984"/>
  <pageSetup scale="29" orientation="portrait" horizontalDpi="300" verticalDpi="300" r:id="rId5"/>
  <headerFooter>
    <oddHeader>&amp;LVersión 1 
&amp;CPLAN ANTICORRUPCIÓN Y DE ATENCIÓN AL CIUDADANO 2024&amp;RPág &amp;P de &amp;N</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13E49-3AC8-48DE-B52B-0A8D1C9374E2}">
  <sheetPr>
    <pageSetUpPr fitToPage="1"/>
  </sheetPr>
  <dimension ref="A1:BE60"/>
  <sheetViews>
    <sheetView tabSelected="1" zoomScale="60" zoomScaleNormal="60" zoomScaleSheetLayoutView="70" workbookViewId="0">
      <pane xSplit="3" ySplit="3" topLeftCell="X11" activePane="bottomRight" state="frozen"/>
      <selection activeCell="B7" sqref="B7"/>
      <selection pane="topRight" activeCell="B7" sqref="B7"/>
      <selection pane="bottomLeft" activeCell="B7" sqref="B7"/>
      <selection pane="bottomRight" activeCell="AA50" sqref="AA50:AB50"/>
    </sheetView>
  </sheetViews>
  <sheetFormatPr baseColWidth="10" defaultColWidth="11.42578125" defaultRowHeight="15" x14ac:dyDescent="0.25"/>
  <cols>
    <col min="2" max="2" width="28.140625" customWidth="1"/>
    <col min="3" max="3" width="52.140625" customWidth="1"/>
    <col min="4" max="4" width="42.5703125" customWidth="1"/>
    <col min="5" max="5" width="21" customWidth="1"/>
    <col min="6" max="15" width="6.7109375" customWidth="1"/>
    <col min="16" max="16" width="7.28515625" customWidth="1"/>
    <col min="17" max="18" width="7.42578125" customWidth="1"/>
    <col min="19" max="19" width="9.140625" customWidth="1"/>
    <col min="20" max="20" width="6.5703125" customWidth="1"/>
    <col min="21" max="21" width="8.85546875" customWidth="1"/>
    <col min="22" max="22" width="6.42578125" customWidth="1"/>
    <col min="23" max="23" width="25.42578125" customWidth="1"/>
    <col min="24" max="24" width="65.85546875" customWidth="1"/>
    <col min="27" max="28" width="41.140625" customWidth="1"/>
    <col min="29" max="35" width="11.42578125" hidden="1" customWidth="1"/>
    <col min="36" max="36" width="13.7109375" hidden="1" customWidth="1"/>
    <col min="37" max="37" width="29.7109375" hidden="1" customWidth="1"/>
    <col min="38" max="41" width="5.140625" customWidth="1"/>
    <col min="42" max="42" width="33.42578125" customWidth="1"/>
    <col min="43" max="46" width="5.140625" customWidth="1"/>
    <col min="47" max="47" width="33.42578125" customWidth="1"/>
    <col min="48" max="51" width="5.140625" customWidth="1"/>
    <col min="52" max="52" width="33.42578125" customWidth="1"/>
    <col min="53" max="56" width="5.140625" customWidth="1"/>
    <col min="57" max="57" width="33.42578125" customWidth="1"/>
  </cols>
  <sheetData>
    <row r="1" spans="1:57" ht="15.75" customHeight="1" thickBot="1" x14ac:dyDescent="0.3">
      <c r="A1" s="96"/>
      <c r="B1" s="467"/>
      <c r="C1" s="467"/>
      <c r="D1" s="468"/>
      <c r="E1" s="464" t="s">
        <v>62</v>
      </c>
      <c r="F1" s="465"/>
      <c r="G1" s="465"/>
      <c r="H1" s="465"/>
      <c r="I1" s="465"/>
      <c r="J1" s="465"/>
      <c r="K1" s="465"/>
      <c r="L1" s="465"/>
      <c r="M1" s="465"/>
      <c r="N1" s="465"/>
      <c r="O1" s="466"/>
      <c r="P1" s="451" t="s">
        <v>63</v>
      </c>
      <c r="Q1" s="452"/>
      <c r="R1" s="452"/>
      <c r="S1" s="452"/>
      <c r="T1" s="452"/>
      <c r="U1" s="452"/>
      <c r="V1" s="452"/>
      <c r="W1" s="453"/>
      <c r="X1" s="456" t="s">
        <v>64</v>
      </c>
      <c r="Y1" s="496" t="s">
        <v>301</v>
      </c>
      <c r="Z1" s="497"/>
      <c r="AA1" s="497"/>
      <c r="AB1" s="497"/>
      <c r="AC1" s="497"/>
      <c r="AD1" s="497"/>
      <c r="AE1" s="497"/>
      <c r="AF1" s="497"/>
      <c r="AG1" s="497"/>
      <c r="AH1" s="497"/>
      <c r="AI1" s="497"/>
      <c r="AJ1" s="497"/>
      <c r="AK1" s="498"/>
      <c r="AL1" s="505" t="s">
        <v>300</v>
      </c>
      <c r="AM1" s="504"/>
      <c r="AN1" s="504"/>
      <c r="AO1" s="504"/>
      <c r="AP1" s="504"/>
      <c r="AQ1" s="504"/>
      <c r="AR1" s="504"/>
      <c r="AS1" s="504"/>
      <c r="AT1" s="504"/>
      <c r="AU1" s="504"/>
      <c r="AV1" s="504"/>
      <c r="AW1" s="504"/>
      <c r="AX1" s="504"/>
      <c r="AY1" s="504"/>
      <c r="AZ1" s="504"/>
      <c r="BA1" s="504"/>
      <c r="BB1" s="504"/>
      <c r="BC1" s="504"/>
      <c r="BD1" s="504"/>
      <c r="BE1" s="504"/>
    </row>
    <row r="2" spans="1:57" ht="27.75" customHeight="1" thickBot="1" x14ac:dyDescent="0.3">
      <c r="A2" s="115"/>
      <c r="B2" s="475" t="s">
        <v>65</v>
      </c>
      <c r="C2" s="477" t="s">
        <v>66</v>
      </c>
      <c r="D2" s="460" t="s">
        <v>67</v>
      </c>
      <c r="E2" s="454" t="s">
        <v>68</v>
      </c>
      <c r="F2" s="462" t="s">
        <v>69</v>
      </c>
      <c r="G2" s="462"/>
      <c r="H2" s="462"/>
      <c r="I2" s="462"/>
      <c r="J2" s="462"/>
      <c r="K2" s="462"/>
      <c r="L2" s="462"/>
      <c r="M2" s="462"/>
      <c r="N2" s="462"/>
      <c r="O2" s="463"/>
      <c r="P2" s="459" t="s">
        <v>70</v>
      </c>
      <c r="Q2" s="449"/>
      <c r="R2" s="449" t="s">
        <v>71</v>
      </c>
      <c r="S2" s="449"/>
      <c r="T2" s="449" t="s">
        <v>72</v>
      </c>
      <c r="U2" s="449"/>
      <c r="V2" s="449" t="s">
        <v>73</v>
      </c>
      <c r="W2" s="450"/>
      <c r="X2" s="457"/>
      <c r="Y2" s="501" t="s">
        <v>415</v>
      </c>
      <c r="Z2" s="502"/>
      <c r="AA2" s="502"/>
      <c r="AB2" s="503"/>
      <c r="AC2" s="499" t="s">
        <v>289</v>
      </c>
      <c r="AD2" s="499"/>
      <c r="AE2" s="499"/>
      <c r="AF2" s="499" t="s">
        <v>290</v>
      </c>
      <c r="AG2" s="499"/>
      <c r="AH2" s="499"/>
      <c r="AI2" s="499" t="s">
        <v>291</v>
      </c>
      <c r="AJ2" s="499"/>
      <c r="AK2" s="500"/>
      <c r="AL2" s="505" t="s">
        <v>304</v>
      </c>
      <c r="AM2" s="504"/>
      <c r="AN2" s="504"/>
      <c r="AO2" s="504"/>
      <c r="AP2" s="504"/>
      <c r="AQ2" s="504" t="s">
        <v>305</v>
      </c>
      <c r="AR2" s="504"/>
      <c r="AS2" s="504"/>
      <c r="AT2" s="504"/>
      <c r="AU2" s="504"/>
      <c r="AV2" s="504" t="s">
        <v>306</v>
      </c>
      <c r="AW2" s="504"/>
      <c r="AX2" s="504"/>
      <c r="AY2" s="504"/>
      <c r="AZ2" s="504"/>
      <c r="BA2" s="504" t="s">
        <v>307</v>
      </c>
      <c r="BB2" s="504"/>
      <c r="BC2" s="504"/>
      <c r="BD2" s="504"/>
      <c r="BE2" s="504"/>
    </row>
    <row r="3" spans="1:57" ht="165" customHeight="1" thickBot="1" x14ac:dyDescent="0.3">
      <c r="A3" s="96"/>
      <c r="B3" s="476"/>
      <c r="C3" s="478"/>
      <c r="D3" s="461"/>
      <c r="E3" s="455"/>
      <c r="F3" s="116" t="s">
        <v>74</v>
      </c>
      <c r="G3" s="116" t="s">
        <v>75</v>
      </c>
      <c r="H3" s="116" t="s">
        <v>76</v>
      </c>
      <c r="I3" s="116" t="s">
        <v>77</v>
      </c>
      <c r="J3" s="116" t="s">
        <v>78</v>
      </c>
      <c r="K3" s="116" t="s">
        <v>79</v>
      </c>
      <c r="L3" s="116" t="s">
        <v>80</v>
      </c>
      <c r="M3" s="116" t="s">
        <v>81</v>
      </c>
      <c r="N3" s="116" t="s">
        <v>82</v>
      </c>
      <c r="O3" s="117" t="s">
        <v>83</v>
      </c>
      <c r="P3" s="118" t="s">
        <v>13</v>
      </c>
      <c r="Q3" s="119" t="s">
        <v>14</v>
      </c>
      <c r="R3" s="120" t="s">
        <v>13</v>
      </c>
      <c r="S3" s="119" t="s">
        <v>14</v>
      </c>
      <c r="T3" s="120" t="s">
        <v>13</v>
      </c>
      <c r="U3" s="119" t="s">
        <v>14</v>
      </c>
      <c r="V3" s="120" t="s">
        <v>13</v>
      </c>
      <c r="W3" s="121" t="s">
        <v>14</v>
      </c>
      <c r="X3" s="458"/>
      <c r="Y3" s="122" t="s">
        <v>292</v>
      </c>
      <c r="Z3" s="123" t="s">
        <v>293</v>
      </c>
      <c r="AA3" s="124" t="s">
        <v>294</v>
      </c>
      <c r="AB3" s="124" t="s">
        <v>416</v>
      </c>
      <c r="AC3" s="123" t="s">
        <v>292</v>
      </c>
      <c r="AD3" s="123" t="s">
        <v>293</v>
      </c>
      <c r="AE3" s="124" t="s">
        <v>295</v>
      </c>
      <c r="AF3" s="123" t="s">
        <v>292</v>
      </c>
      <c r="AG3" s="123" t="s">
        <v>293</v>
      </c>
      <c r="AH3" s="124" t="s">
        <v>295</v>
      </c>
      <c r="AI3" s="123" t="s">
        <v>292</v>
      </c>
      <c r="AJ3" s="123" t="s">
        <v>293</v>
      </c>
      <c r="AK3" s="125" t="s">
        <v>294</v>
      </c>
      <c r="AL3" s="126" t="s">
        <v>302</v>
      </c>
      <c r="AM3" s="127" t="s">
        <v>296</v>
      </c>
      <c r="AN3" s="127" t="s">
        <v>297</v>
      </c>
      <c r="AO3" s="127" t="s">
        <v>298</v>
      </c>
      <c r="AP3" s="128" t="s">
        <v>299</v>
      </c>
      <c r="AQ3" s="127" t="s">
        <v>302</v>
      </c>
      <c r="AR3" s="127" t="s">
        <v>296</v>
      </c>
      <c r="AS3" s="127" t="s">
        <v>297</v>
      </c>
      <c r="AT3" s="127" t="s">
        <v>298</v>
      </c>
      <c r="AU3" s="128" t="s">
        <v>299</v>
      </c>
      <c r="AV3" s="127" t="s">
        <v>302</v>
      </c>
      <c r="AW3" s="127" t="s">
        <v>296</v>
      </c>
      <c r="AX3" s="127" t="s">
        <v>297</v>
      </c>
      <c r="AY3" s="127" t="s">
        <v>298</v>
      </c>
      <c r="AZ3" s="128" t="s">
        <v>299</v>
      </c>
      <c r="BA3" s="127" t="s">
        <v>302</v>
      </c>
      <c r="BB3" s="127" t="s">
        <v>296</v>
      </c>
      <c r="BC3" s="127" t="s">
        <v>297</v>
      </c>
      <c r="BD3" s="127" t="s">
        <v>298</v>
      </c>
      <c r="BE3" s="128" t="s">
        <v>299</v>
      </c>
    </row>
    <row r="4" spans="1:57" ht="123" customHeight="1" x14ac:dyDescent="0.25">
      <c r="A4" s="469" t="s">
        <v>84</v>
      </c>
      <c r="B4" s="473" t="s">
        <v>85</v>
      </c>
      <c r="C4" s="336" t="s">
        <v>86</v>
      </c>
      <c r="D4" s="335" t="s">
        <v>87</v>
      </c>
      <c r="E4" s="337" t="s">
        <v>80</v>
      </c>
      <c r="F4" s="338" t="s">
        <v>39</v>
      </c>
      <c r="G4" s="338"/>
      <c r="H4" s="338" t="s">
        <v>39</v>
      </c>
      <c r="I4" s="359" t="s">
        <v>39</v>
      </c>
      <c r="J4" s="338" t="s">
        <v>39</v>
      </c>
      <c r="K4" s="338" t="s">
        <v>39</v>
      </c>
      <c r="L4" s="338"/>
      <c r="M4" s="338" t="s">
        <v>39</v>
      </c>
      <c r="N4" s="338" t="s">
        <v>39</v>
      </c>
      <c r="O4" s="339" t="s">
        <v>39</v>
      </c>
      <c r="P4" s="307">
        <v>0.25</v>
      </c>
      <c r="Q4" s="308">
        <f t="shared" ref="Q4:Q5" si="0">P4/V4</f>
        <v>0.25</v>
      </c>
      <c r="R4" s="309">
        <v>0.5</v>
      </c>
      <c r="S4" s="308">
        <f t="shared" ref="S4:S5" si="1">R4/V4</f>
        <v>0.5</v>
      </c>
      <c r="T4" s="309">
        <v>0.75</v>
      </c>
      <c r="U4" s="308">
        <f t="shared" ref="U4:U5" si="2">T4/V4</f>
        <v>0.75</v>
      </c>
      <c r="V4" s="309">
        <v>1</v>
      </c>
      <c r="W4" s="308">
        <f t="shared" ref="W4:W5" si="3">V4/V4</f>
        <v>1</v>
      </c>
      <c r="X4" s="340" t="s">
        <v>88</v>
      </c>
      <c r="Y4" s="341">
        <v>0.25</v>
      </c>
      <c r="Z4" s="310">
        <f>Y4/Q4</f>
        <v>1</v>
      </c>
      <c r="AA4" s="342" t="s">
        <v>375</v>
      </c>
      <c r="AB4" s="342" t="s">
        <v>417</v>
      </c>
      <c r="AC4" s="310"/>
      <c r="AD4" s="310">
        <f>AC4/S4</f>
        <v>0</v>
      </c>
      <c r="AE4" s="311"/>
      <c r="AF4" s="310"/>
      <c r="AG4" s="310">
        <f>AF4/U4</f>
        <v>0</v>
      </c>
      <c r="AH4" s="311"/>
      <c r="AI4" s="310"/>
      <c r="AJ4" s="310">
        <f>AI4/W4</f>
        <v>0</v>
      </c>
      <c r="AK4" s="312"/>
      <c r="AL4" s="343" t="str">
        <f>IF((COUNTIF($F4:$O4,"X"))&gt;=8,"X","")</f>
        <v>X</v>
      </c>
      <c r="AM4" s="344" t="s">
        <v>303</v>
      </c>
      <c r="AN4" s="344"/>
      <c r="AO4" s="344" t="str">
        <f>IF((COUNTIF(AL4:AN4,"X"))&gt;=1,"Si","No")</f>
        <v>Si</v>
      </c>
      <c r="AP4" s="345" t="s">
        <v>392</v>
      </c>
      <c r="AQ4" s="141" t="str">
        <f>AL4</f>
        <v>X</v>
      </c>
      <c r="AR4" s="141" t="str">
        <f>IF(Z4&lt;100%,"X","")</f>
        <v/>
      </c>
      <c r="AS4" s="141"/>
      <c r="AT4" s="140" t="str">
        <f>IF((COUNTIF(AQ4:AS4,"X"))&gt;=1,"Si","No")</f>
        <v>Si</v>
      </c>
      <c r="AU4" s="141"/>
      <c r="AV4" s="141" t="str">
        <f>AQ4</f>
        <v>X</v>
      </c>
      <c r="AW4" s="141" t="str">
        <f>IF(AD4&lt;100%,"X","")</f>
        <v>X</v>
      </c>
      <c r="AX4" s="141"/>
      <c r="AY4" s="140" t="str">
        <f>IF((COUNTIF(AV4:AX4,"X"))&gt;=1,"Si","No")</f>
        <v>Si</v>
      </c>
      <c r="AZ4" s="141"/>
      <c r="BA4" s="141" t="str">
        <f>AV4</f>
        <v>X</v>
      </c>
      <c r="BB4" s="141" t="str">
        <f>IF(AG4&lt;100%,"X","")</f>
        <v>X</v>
      </c>
      <c r="BC4" s="141"/>
      <c r="BD4" s="140" t="str">
        <f>IF((COUNTIF(BA4:BC4,"X"))&gt;=1,"Si","No")</f>
        <v>Si</v>
      </c>
      <c r="BE4" s="142"/>
    </row>
    <row r="5" spans="1:57" ht="409.6" thickBot="1" x14ac:dyDescent="0.3">
      <c r="A5" s="470"/>
      <c r="B5" s="485"/>
      <c r="C5" s="143" t="s">
        <v>89</v>
      </c>
      <c r="D5" s="144" t="s">
        <v>90</v>
      </c>
      <c r="E5" s="145" t="s">
        <v>79</v>
      </c>
      <c r="F5" s="146" t="s">
        <v>39</v>
      </c>
      <c r="G5" s="347" t="s">
        <v>39</v>
      </c>
      <c r="H5" s="347" t="s">
        <v>39</v>
      </c>
      <c r="I5" s="360" t="s">
        <v>39</v>
      </c>
      <c r="J5" s="146" t="s">
        <v>39</v>
      </c>
      <c r="K5" s="146"/>
      <c r="L5" s="146" t="s">
        <v>39</v>
      </c>
      <c r="M5" s="146" t="s">
        <v>39</v>
      </c>
      <c r="N5" s="146" t="s">
        <v>39</v>
      </c>
      <c r="O5" s="147" t="s">
        <v>39</v>
      </c>
      <c r="P5" s="148">
        <v>0.25</v>
      </c>
      <c r="Q5" s="87">
        <f t="shared" si="0"/>
        <v>0.25</v>
      </c>
      <c r="R5" s="149">
        <v>0.5</v>
      </c>
      <c r="S5" s="87">
        <f t="shared" si="1"/>
        <v>0.5</v>
      </c>
      <c r="T5" s="149">
        <v>0.75</v>
      </c>
      <c r="U5" s="87">
        <f t="shared" si="2"/>
        <v>0.75</v>
      </c>
      <c r="V5" s="149">
        <v>1</v>
      </c>
      <c r="W5" s="87">
        <f t="shared" si="3"/>
        <v>1</v>
      </c>
      <c r="X5" s="150" t="s">
        <v>91</v>
      </c>
      <c r="Y5" s="264">
        <v>0.25</v>
      </c>
      <c r="Z5" s="75">
        <f t="shared" ref="Z5:Z60" si="4">Y5/Q5</f>
        <v>1</v>
      </c>
      <c r="AA5" s="88" t="s">
        <v>376</v>
      </c>
      <c r="AB5" s="88" t="s">
        <v>429</v>
      </c>
      <c r="AC5" s="75"/>
      <c r="AD5" s="75">
        <f t="shared" ref="AD5:AD60" si="5">AC5/S5</f>
        <v>0</v>
      </c>
      <c r="AE5" s="151"/>
      <c r="AF5" s="75"/>
      <c r="AG5" s="75">
        <f t="shared" ref="AG5:AG60" si="6">AF5/U5</f>
        <v>0</v>
      </c>
      <c r="AH5" s="151"/>
      <c r="AI5" s="75"/>
      <c r="AJ5" s="75">
        <f t="shared" ref="AJ5:AJ60" si="7">AI5/W5</f>
        <v>0</v>
      </c>
      <c r="AK5" s="152"/>
      <c r="AL5" s="153" t="str">
        <f t="shared" ref="AL5:AL60" si="8">IF((COUNTIF($F5:$O5,"X"))&gt;=8,"X","")</f>
        <v>X</v>
      </c>
      <c r="AM5" s="154" t="s">
        <v>303</v>
      </c>
      <c r="AN5" s="154"/>
      <c r="AO5" s="154" t="str">
        <f t="shared" ref="AO5:AO60" si="9">IF((COUNTIF(AL5:AN5,"X"))&gt;=1,"Si","No")</f>
        <v>Si</v>
      </c>
      <c r="AP5" s="282" t="s">
        <v>392</v>
      </c>
      <c r="AQ5" s="155" t="str">
        <f t="shared" ref="AQ5:AQ60" si="10">AL5</f>
        <v>X</v>
      </c>
      <c r="AR5" s="155" t="str">
        <f t="shared" ref="AR5:AR60" si="11">IF(Z5&lt;100%,"X","")</f>
        <v/>
      </c>
      <c r="AS5" s="155"/>
      <c r="AT5" s="154" t="str">
        <f t="shared" ref="AT5:AT60" si="12">IF((COUNTIF(AQ5:AS5,"X"))&gt;=1,"Si","No")</f>
        <v>Si</v>
      </c>
      <c r="AU5" s="155"/>
      <c r="AV5" s="155" t="str">
        <f t="shared" ref="AV5:AV60" si="13">AQ5</f>
        <v>X</v>
      </c>
      <c r="AW5" s="155" t="str">
        <f t="shared" ref="AW5:AW60" si="14">IF(AD5&lt;100%,"X","")</f>
        <v>X</v>
      </c>
      <c r="AX5" s="155"/>
      <c r="AY5" s="154" t="str">
        <f t="shared" ref="AY5:AY60" si="15">IF((COUNTIF(AV5:AX5,"X"))&gt;=1,"Si","No")</f>
        <v>Si</v>
      </c>
      <c r="AZ5" s="155"/>
      <c r="BA5" s="155" t="str">
        <f t="shared" ref="BA5:BA60" si="16">AV5</f>
        <v>X</v>
      </c>
      <c r="BB5" s="155" t="str">
        <f t="shared" ref="BB5:BB60" si="17">IF(AG5&lt;100%,"X","")</f>
        <v>X</v>
      </c>
      <c r="BC5" s="155"/>
      <c r="BD5" s="154" t="str">
        <f t="shared" ref="BD5:BD60" si="18">IF((COUNTIF(BA5:BC5,"X"))&gt;=1,"Si","No")</f>
        <v>Si</v>
      </c>
      <c r="BE5" s="156"/>
    </row>
    <row r="6" spans="1:57" ht="409.6" thickBot="1" x14ac:dyDescent="0.3">
      <c r="A6" s="470"/>
      <c r="B6" s="157" t="s">
        <v>92</v>
      </c>
      <c r="C6" s="158" t="s">
        <v>93</v>
      </c>
      <c r="D6" s="159" t="s">
        <v>94</v>
      </c>
      <c r="E6" s="160" t="s">
        <v>79</v>
      </c>
      <c r="F6" s="161"/>
      <c r="G6" s="348"/>
      <c r="H6" s="348" t="s">
        <v>39</v>
      </c>
      <c r="I6" s="361" t="s">
        <v>39</v>
      </c>
      <c r="J6" s="161" t="s">
        <v>39</v>
      </c>
      <c r="K6" s="161"/>
      <c r="L6" s="161" t="s">
        <v>39</v>
      </c>
      <c r="M6" s="161" t="s">
        <v>39</v>
      </c>
      <c r="N6" s="161" t="s">
        <v>39</v>
      </c>
      <c r="O6" s="162" t="s">
        <v>39</v>
      </c>
      <c r="P6" s="163">
        <v>0.25</v>
      </c>
      <c r="Q6" s="94">
        <f t="shared" ref="Q6" si="19">P6/V6</f>
        <v>0.25</v>
      </c>
      <c r="R6" s="164">
        <v>0.5</v>
      </c>
      <c r="S6" s="94">
        <f t="shared" ref="S6" si="20">R6/V6</f>
        <v>0.5</v>
      </c>
      <c r="T6" s="164">
        <v>0.75</v>
      </c>
      <c r="U6" s="94">
        <f t="shared" ref="U6" si="21">T6/V6</f>
        <v>0.75</v>
      </c>
      <c r="V6" s="164">
        <v>1</v>
      </c>
      <c r="W6" s="94">
        <f t="shared" ref="W6" si="22">V6/V6</f>
        <v>1</v>
      </c>
      <c r="X6" s="165" t="s">
        <v>95</v>
      </c>
      <c r="Y6" s="265">
        <v>0.25</v>
      </c>
      <c r="Z6" s="80">
        <f t="shared" si="4"/>
        <v>1</v>
      </c>
      <c r="AA6" s="95" t="s">
        <v>377</v>
      </c>
      <c r="AB6" s="95" t="s">
        <v>428</v>
      </c>
      <c r="AC6" s="80"/>
      <c r="AD6" s="80">
        <f t="shared" si="5"/>
        <v>0</v>
      </c>
      <c r="AE6" s="166"/>
      <c r="AF6" s="80"/>
      <c r="AG6" s="80">
        <f t="shared" si="6"/>
        <v>0</v>
      </c>
      <c r="AH6" s="166"/>
      <c r="AI6" s="80"/>
      <c r="AJ6" s="80">
        <f t="shared" si="7"/>
        <v>0</v>
      </c>
      <c r="AK6" s="167"/>
      <c r="AL6" s="168" t="str">
        <f t="shared" si="8"/>
        <v/>
      </c>
      <c r="AM6" s="169" t="s">
        <v>303</v>
      </c>
      <c r="AN6" s="169"/>
      <c r="AO6" s="169" t="str">
        <f t="shared" si="9"/>
        <v>No</v>
      </c>
      <c r="AP6" s="283"/>
      <c r="AQ6" s="170" t="str">
        <f t="shared" si="10"/>
        <v/>
      </c>
      <c r="AR6" s="170" t="str">
        <f t="shared" si="11"/>
        <v/>
      </c>
      <c r="AS6" s="170"/>
      <c r="AT6" s="169" t="str">
        <f t="shared" si="12"/>
        <v>No</v>
      </c>
      <c r="AU6" s="170"/>
      <c r="AV6" s="170" t="str">
        <f t="shared" si="13"/>
        <v/>
      </c>
      <c r="AW6" s="170" t="str">
        <f t="shared" si="14"/>
        <v>X</v>
      </c>
      <c r="AX6" s="170"/>
      <c r="AY6" s="169" t="str">
        <f t="shared" si="15"/>
        <v>Si</v>
      </c>
      <c r="AZ6" s="170"/>
      <c r="BA6" s="170" t="str">
        <f t="shared" si="16"/>
        <v/>
      </c>
      <c r="BB6" s="170" t="str">
        <f t="shared" si="17"/>
        <v>X</v>
      </c>
      <c r="BC6" s="170"/>
      <c r="BD6" s="169" t="str">
        <f t="shared" si="18"/>
        <v>Si</v>
      </c>
      <c r="BE6" s="171"/>
    </row>
    <row r="7" spans="1:57" ht="120" x14ac:dyDescent="0.25">
      <c r="A7" s="470"/>
      <c r="B7" s="479" t="s">
        <v>96</v>
      </c>
      <c r="C7" s="172" t="s">
        <v>269</v>
      </c>
      <c r="D7" s="173" t="s">
        <v>97</v>
      </c>
      <c r="E7" s="174" t="s">
        <v>79</v>
      </c>
      <c r="F7" s="175"/>
      <c r="G7" s="349" t="s">
        <v>98</v>
      </c>
      <c r="H7" s="349"/>
      <c r="I7" s="175"/>
      <c r="J7" s="175"/>
      <c r="K7" s="175"/>
      <c r="L7" s="175"/>
      <c r="M7" s="175"/>
      <c r="N7" s="175"/>
      <c r="O7" s="176"/>
      <c r="P7" s="177">
        <v>0.5</v>
      </c>
      <c r="Q7" s="84">
        <f t="shared" ref="Q7:Q8" si="23">P7/V7</f>
        <v>0.5</v>
      </c>
      <c r="R7" s="178">
        <v>0.5</v>
      </c>
      <c r="S7" s="84">
        <f t="shared" ref="S7:S8" si="24">R7/V7</f>
        <v>0.5</v>
      </c>
      <c r="T7" s="178">
        <v>0.5</v>
      </c>
      <c r="U7" s="84">
        <f t="shared" ref="U7:U8" si="25">T7/V7</f>
        <v>0.5</v>
      </c>
      <c r="V7" s="178">
        <v>1</v>
      </c>
      <c r="W7" s="84">
        <f t="shared" ref="W7:W8" si="26">V7/V7</f>
        <v>1</v>
      </c>
      <c r="X7" s="179" t="s">
        <v>99</v>
      </c>
      <c r="Y7" s="266">
        <v>0.5</v>
      </c>
      <c r="Z7" s="70">
        <f t="shared" si="4"/>
        <v>1</v>
      </c>
      <c r="AA7" s="91" t="s">
        <v>335</v>
      </c>
      <c r="AB7" s="91" t="s">
        <v>460</v>
      </c>
      <c r="AC7" s="70"/>
      <c r="AD7" s="70">
        <f t="shared" si="5"/>
        <v>0</v>
      </c>
      <c r="AE7" s="180"/>
      <c r="AF7" s="70"/>
      <c r="AG7" s="70">
        <f t="shared" si="6"/>
        <v>0</v>
      </c>
      <c r="AH7" s="180"/>
      <c r="AI7" s="70"/>
      <c r="AJ7" s="70">
        <f t="shared" si="7"/>
        <v>0</v>
      </c>
      <c r="AK7" s="181"/>
      <c r="AL7" s="182" t="str">
        <f t="shared" si="8"/>
        <v/>
      </c>
      <c r="AM7" s="183" t="s">
        <v>303</v>
      </c>
      <c r="AN7" s="183"/>
      <c r="AO7" s="183" t="str">
        <f t="shared" si="9"/>
        <v>No</v>
      </c>
      <c r="AP7" s="278" t="s">
        <v>392</v>
      </c>
      <c r="AQ7" s="184" t="str">
        <f t="shared" si="10"/>
        <v/>
      </c>
      <c r="AR7" s="184" t="str">
        <f t="shared" si="11"/>
        <v/>
      </c>
      <c r="AS7" s="184"/>
      <c r="AT7" s="183" t="str">
        <f t="shared" si="12"/>
        <v>No</v>
      </c>
      <c r="AU7" s="184"/>
      <c r="AV7" s="184" t="str">
        <f t="shared" si="13"/>
        <v/>
      </c>
      <c r="AW7" s="184" t="str">
        <f t="shared" si="14"/>
        <v>X</v>
      </c>
      <c r="AX7" s="184"/>
      <c r="AY7" s="183" t="str">
        <f t="shared" si="15"/>
        <v>Si</v>
      </c>
      <c r="AZ7" s="184"/>
      <c r="BA7" s="184" t="str">
        <f t="shared" si="16"/>
        <v/>
      </c>
      <c r="BB7" s="184" t="str">
        <f t="shared" si="17"/>
        <v>X</v>
      </c>
      <c r="BC7" s="184"/>
      <c r="BD7" s="183" t="str">
        <f t="shared" si="18"/>
        <v>Si</v>
      </c>
      <c r="BE7" s="185"/>
    </row>
    <row r="8" spans="1:57" ht="135.75" thickBot="1" x14ac:dyDescent="0.3">
      <c r="A8" s="470"/>
      <c r="B8" s="485"/>
      <c r="C8" s="143" t="s">
        <v>100</v>
      </c>
      <c r="D8" s="144" t="s">
        <v>101</v>
      </c>
      <c r="E8" s="145" t="s">
        <v>79</v>
      </c>
      <c r="F8" s="146"/>
      <c r="G8" s="347" t="s">
        <v>98</v>
      </c>
      <c r="H8" s="347"/>
      <c r="I8" s="146"/>
      <c r="J8" s="146"/>
      <c r="K8" s="146"/>
      <c r="L8" s="146"/>
      <c r="M8" s="146"/>
      <c r="N8" s="146"/>
      <c r="O8" s="147"/>
      <c r="P8" s="148">
        <v>0.25</v>
      </c>
      <c r="Q8" s="87">
        <f t="shared" si="23"/>
        <v>0.25</v>
      </c>
      <c r="R8" s="149">
        <v>0.5</v>
      </c>
      <c r="S8" s="87">
        <f t="shared" si="24"/>
        <v>0.5</v>
      </c>
      <c r="T8" s="149">
        <v>0.75</v>
      </c>
      <c r="U8" s="87">
        <f t="shared" si="25"/>
        <v>0.75</v>
      </c>
      <c r="V8" s="149">
        <v>1</v>
      </c>
      <c r="W8" s="87">
        <f t="shared" si="26"/>
        <v>1</v>
      </c>
      <c r="X8" s="150" t="s">
        <v>102</v>
      </c>
      <c r="Y8" s="264">
        <v>0.25</v>
      </c>
      <c r="Z8" s="75">
        <f t="shared" si="4"/>
        <v>1</v>
      </c>
      <c r="AA8" s="88" t="s">
        <v>334</v>
      </c>
      <c r="AB8" s="88" t="s">
        <v>418</v>
      </c>
      <c r="AC8" s="75"/>
      <c r="AD8" s="75">
        <f t="shared" si="5"/>
        <v>0</v>
      </c>
      <c r="AE8" s="151"/>
      <c r="AF8" s="75"/>
      <c r="AG8" s="75">
        <f t="shared" si="6"/>
        <v>0</v>
      </c>
      <c r="AH8" s="151"/>
      <c r="AI8" s="75"/>
      <c r="AJ8" s="75">
        <f t="shared" si="7"/>
        <v>0</v>
      </c>
      <c r="AK8" s="152"/>
      <c r="AL8" s="153" t="str">
        <f t="shared" si="8"/>
        <v/>
      </c>
      <c r="AM8" s="154" t="s">
        <v>303</v>
      </c>
      <c r="AN8" s="154"/>
      <c r="AO8" s="154" t="str">
        <f t="shared" si="9"/>
        <v>No</v>
      </c>
      <c r="AP8" s="282" t="s">
        <v>392</v>
      </c>
      <c r="AQ8" s="155" t="str">
        <f t="shared" si="10"/>
        <v/>
      </c>
      <c r="AR8" s="155" t="str">
        <f t="shared" si="11"/>
        <v/>
      </c>
      <c r="AS8" s="155"/>
      <c r="AT8" s="154" t="str">
        <f t="shared" si="12"/>
        <v>No</v>
      </c>
      <c r="AU8" s="155"/>
      <c r="AV8" s="155" t="str">
        <f t="shared" si="13"/>
        <v/>
      </c>
      <c r="AW8" s="155" t="str">
        <f t="shared" si="14"/>
        <v>X</v>
      </c>
      <c r="AX8" s="155"/>
      <c r="AY8" s="154" t="str">
        <f t="shared" si="15"/>
        <v>Si</v>
      </c>
      <c r="AZ8" s="155"/>
      <c r="BA8" s="155" t="str">
        <f t="shared" si="16"/>
        <v/>
      </c>
      <c r="BB8" s="155" t="str">
        <f t="shared" si="17"/>
        <v>X</v>
      </c>
      <c r="BC8" s="155"/>
      <c r="BD8" s="154" t="str">
        <f t="shared" si="18"/>
        <v>Si</v>
      </c>
      <c r="BE8" s="156"/>
    </row>
    <row r="9" spans="1:57" ht="409.5" x14ac:dyDescent="0.25">
      <c r="A9" s="470"/>
      <c r="B9" s="473" t="s">
        <v>103</v>
      </c>
      <c r="C9" s="129" t="s">
        <v>104</v>
      </c>
      <c r="D9" s="130" t="s">
        <v>105</v>
      </c>
      <c r="E9" s="131" t="s">
        <v>79</v>
      </c>
      <c r="F9" s="132"/>
      <c r="G9" s="338"/>
      <c r="H9" s="338" t="s">
        <v>39</v>
      </c>
      <c r="I9" s="359" t="s">
        <v>39</v>
      </c>
      <c r="J9" s="132" t="s">
        <v>39</v>
      </c>
      <c r="K9" s="132"/>
      <c r="L9" s="132" t="s">
        <v>39</v>
      </c>
      <c r="M9" s="132" t="s">
        <v>39</v>
      </c>
      <c r="N9" s="132" t="s">
        <v>39</v>
      </c>
      <c r="O9" s="133" t="s">
        <v>39</v>
      </c>
      <c r="P9" s="186">
        <v>0.25</v>
      </c>
      <c r="Q9" s="82">
        <f t="shared" ref="Q9:Q10" si="27">P9/V9</f>
        <v>0.25</v>
      </c>
      <c r="R9" s="135">
        <v>0.5</v>
      </c>
      <c r="S9" s="82">
        <f t="shared" ref="S9:S10" si="28">R9/V9</f>
        <v>0.5</v>
      </c>
      <c r="T9" s="187">
        <v>0.75</v>
      </c>
      <c r="U9" s="82">
        <f t="shared" ref="U9:U10" si="29">T9/V9</f>
        <v>0.75</v>
      </c>
      <c r="V9" s="135">
        <v>1</v>
      </c>
      <c r="W9" s="82">
        <f t="shared" ref="W9:W10" si="30">V9/V9</f>
        <v>1</v>
      </c>
      <c r="X9" s="136" t="s">
        <v>95</v>
      </c>
      <c r="Y9" s="263">
        <v>0.25</v>
      </c>
      <c r="Z9" s="72">
        <f t="shared" si="4"/>
        <v>1</v>
      </c>
      <c r="AA9" s="342" t="s">
        <v>378</v>
      </c>
      <c r="AB9" s="342" t="s">
        <v>430</v>
      </c>
      <c r="AC9" s="72"/>
      <c r="AD9" s="72">
        <f t="shared" si="5"/>
        <v>0</v>
      </c>
      <c r="AE9" s="137"/>
      <c r="AF9" s="72"/>
      <c r="AG9" s="72">
        <f t="shared" si="6"/>
        <v>0</v>
      </c>
      <c r="AH9" s="137"/>
      <c r="AI9" s="72"/>
      <c r="AJ9" s="72">
        <f t="shared" si="7"/>
        <v>0</v>
      </c>
      <c r="AK9" s="138"/>
      <c r="AL9" s="139" t="str">
        <f t="shared" si="8"/>
        <v/>
      </c>
      <c r="AM9" s="140" t="s">
        <v>303</v>
      </c>
      <c r="AN9" s="140"/>
      <c r="AO9" s="140" t="str">
        <f t="shared" si="9"/>
        <v>No</v>
      </c>
      <c r="AP9" s="279"/>
      <c r="AQ9" s="141" t="str">
        <f t="shared" si="10"/>
        <v/>
      </c>
      <c r="AR9" s="141" t="str">
        <f t="shared" si="11"/>
        <v/>
      </c>
      <c r="AS9" s="141"/>
      <c r="AT9" s="140" t="str">
        <f t="shared" si="12"/>
        <v>No</v>
      </c>
      <c r="AU9" s="141"/>
      <c r="AV9" s="141" t="str">
        <f t="shared" si="13"/>
        <v/>
      </c>
      <c r="AW9" s="141" t="str">
        <f t="shared" si="14"/>
        <v>X</v>
      </c>
      <c r="AX9" s="141"/>
      <c r="AY9" s="140" t="str">
        <f t="shared" si="15"/>
        <v>Si</v>
      </c>
      <c r="AZ9" s="141"/>
      <c r="BA9" s="141" t="str">
        <f t="shared" si="16"/>
        <v/>
      </c>
      <c r="BB9" s="141" t="str">
        <f t="shared" si="17"/>
        <v>X</v>
      </c>
      <c r="BC9" s="141"/>
      <c r="BD9" s="140" t="str">
        <f t="shared" si="18"/>
        <v>Si</v>
      </c>
      <c r="BE9" s="142"/>
    </row>
    <row r="10" spans="1:57" ht="409.6" thickBot="1" x14ac:dyDescent="0.3">
      <c r="A10" s="470"/>
      <c r="B10" s="474"/>
      <c r="C10" s="188" t="s">
        <v>106</v>
      </c>
      <c r="D10" s="189" t="s">
        <v>107</v>
      </c>
      <c r="E10" s="190" t="s">
        <v>79</v>
      </c>
      <c r="F10" s="191"/>
      <c r="G10" s="350" t="s">
        <v>39</v>
      </c>
      <c r="H10" s="350"/>
      <c r="I10" s="191"/>
      <c r="J10" s="191"/>
      <c r="K10" s="191"/>
      <c r="L10" s="191"/>
      <c r="M10" s="191"/>
      <c r="N10" s="191"/>
      <c r="O10" s="192"/>
      <c r="P10" s="193">
        <v>0.25</v>
      </c>
      <c r="Q10" s="86">
        <f t="shared" si="27"/>
        <v>0.25</v>
      </c>
      <c r="R10" s="194">
        <v>0.5</v>
      </c>
      <c r="S10" s="86">
        <f t="shared" si="28"/>
        <v>0.5</v>
      </c>
      <c r="T10" s="194">
        <v>0.75</v>
      </c>
      <c r="U10" s="86">
        <f t="shared" si="29"/>
        <v>0.75</v>
      </c>
      <c r="V10" s="194">
        <v>1</v>
      </c>
      <c r="W10" s="86">
        <f t="shared" si="30"/>
        <v>1</v>
      </c>
      <c r="X10" s="195" t="s">
        <v>108</v>
      </c>
      <c r="Y10" s="267">
        <v>0.25</v>
      </c>
      <c r="Z10" s="68">
        <f t="shared" si="4"/>
        <v>1</v>
      </c>
      <c r="AA10" s="90" t="s">
        <v>385</v>
      </c>
      <c r="AB10" s="90" t="s">
        <v>419</v>
      </c>
      <c r="AC10" s="68"/>
      <c r="AD10" s="68">
        <f t="shared" si="5"/>
        <v>0</v>
      </c>
      <c r="AE10" s="196"/>
      <c r="AF10" s="68"/>
      <c r="AG10" s="68">
        <f t="shared" si="6"/>
        <v>0</v>
      </c>
      <c r="AH10" s="196"/>
      <c r="AI10" s="68"/>
      <c r="AJ10" s="68">
        <f t="shared" si="7"/>
        <v>0</v>
      </c>
      <c r="AK10" s="197"/>
      <c r="AL10" s="198" t="str">
        <f t="shared" si="8"/>
        <v/>
      </c>
      <c r="AM10" s="199" t="s">
        <v>303</v>
      </c>
      <c r="AN10" s="199"/>
      <c r="AO10" s="199" t="str">
        <f t="shared" si="9"/>
        <v>No</v>
      </c>
      <c r="AP10" s="280" t="s">
        <v>392</v>
      </c>
      <c r="AQ10" s="200" t="str">
        <f t="shared" si="10"/>
        <v/>
      </c>
      <c r="AR10" s="200" t="str">
        <f t="shared" si="11"/>
        <v/>
      </c>
      <c r="AS10" s="200"/>
      <c r="AT10" s="199" t="str">
        <f t="shared" si="12"/>
        <v>No</v>
      </c>
      <c r="AU10" s="200"/>
      <c r="AV10" s="200" t="str">
        <f t="shared" si="13"/>
        <v/>
      </c>
      <c r="AW10" s="200" t="str">
        <f t="shared" si="14"/>
        <v>X</v>
      </c>
      <c r="AX10" s="200"/>
      <c r="AY10" s="199" t="str">
        <f t="shared" si="15"/>
        <v>Si</v>
      </c>
      <c r="AZ10" s="200"/>
      <c r="BA10" s="200" t="str">
        <f t="shared" si="16"/>
        <v/>
      </c>
      <c r="BB10" s="200" t="str">
        <f t="shared" si="17"/>
        <v>X</v>
      </c>
      <c r="BC10" s="200"/>
      <c r="BD10" s="199" t="str">
        <f t="shared" si="18"/>
        <v>Si</v>
      </c>
      <c r="BE10" s="201"/>
    </row>
    <row r="11" spans="1:57" ht="225" x14ac:dyDescent="0.25">
      <c r="A11" s="470"/>
      <c r="B11" s="479" t="s">
        <v>109</v>
      </c>
      <c r="C11" s="172" t="s">
        <v>110</v>
      </c>
      <c r="D11" s="173" t="s">
        <v>111</v>
      </c>
      <c r="E11" s="174" t="s">
        <v>81</v>
      </c>
      <c r="F11" s="175"/>
      <c r="G11" s="349" t="s">
        <v>39</v>
      </c>
      <c r="H11" s="349"/>
      <c r="I11" s="175"/>
      <c r="J11" s="175"/>
      <c r="K11" s="175"/>
      <c r="L11" s="175"/>
      <c r="M11" s="175"/>
      <c r="N11" s="175"/>
      <c r="O11" s="176"/>
      <c r="P11" s="177">
        <v>0.25</v>
      </c>
      <c r="Q11" s="84">
        <f t="shared" ref="Q11" si="31">P11/V11</f>
        <v>0.25</v>
      </c>
      <c r="R11" s="178">
        <v>0.5</v>
      </c>
      <c r="S11" s="84">
        <f t="shared" ref="S11" si="32">R11/V11</f>
        <v>0.5</v>
      </c>
      <c r="T11" s="178">
        <v>0.75</v>
      </c>
      <c r="U11" s="84">
        <f t="shared" ref="U11" si="33">T11/V11</f>
        <v>0.75</v>
      </c>
      <c r="V11" s="178">
        <v>1</v>
      </c>
      <c r="W11" s="84">
        <f t="shared" ref="W11" si="34">V11/V11</f>
        <v>1</v>
      </c>
      <c r="X11" s="179"/>
      <c r="Y11" s="266">
        <v>0.25</v>
      </c>
      <c r="Z11" s="70">
        <f t="shared" si="4"/>
        <v>1</v>
      </c>
      <c r="AA11" s="91" t="s">
        <v>386</v>
      </c>
      <c r="AB11" s="91" t="s">
        <v>420</v>
      </c>
      <c r="AC11" s="70"/>
      <c r="AD11" s="70">
        <f t="shared" si="5"/>
        <v>0</v>
      </c>
      <c r="AE11" s="180"/>
      <c r="AF11" s="70"/>
      <c r="AG11" s="70">
        <f t="shared" si="6"/>
        <v>0</v>
      </c>
      <c r="AH11" s="180"/>
      <c r="AI11" s="70"/>
      <c r="AJ11" s="70">
        <f t="shared" si="7"/>
        <v>0</v>
      </c>
      <c r="AK11" s="181"/>
      <c r="AL11" s="182" t="str">
        <f t="shared" si="8"/>
        <v/>
      </c>
      <c r="AM11" s="183" t="s">
        <v>303</v>
      </c>
      <c r="AN11" s="183"/>
      <c r="AO11" s="183" t="str">
        <f t="shared" si="9"/>
        <v>No</v>
      </c>
      <c r="AP11" s="306" t="s">
        <v>391</v>
      </c>
      <c r="AQ11" s="184" t="str">
        <f t="shared" si="10"/>
        <v/>
      </c>
      <c r="AR11" s="184" t="str">
        <f t="shared" si="11"/>
        <v/>
      </c>
      <c r="AS11" s="184"/>
      <c r="AT11" s="183" t="str">
        <f t="shared" si="12"/>
        <v>No</v>
      </c>
      <c r="AU11" s="184"/>
      <c r="AV11" s="184" t="str">
        <f t="shared" si="13"/>
        <v/>
      </c>
      <c r="AW11" s="184" t="str">
        <f t="shared" si="14"/>
        <v>X</v>
      </c>
      <c r="AX11" s="184"/>
      <c r="AY11" s="183" t="str">
        <f t="shared" si="15"/>
        <v>Si</v>
      </c>
      <c r="AZ11" s="184"/>
      <c r="BA11" s="184" t="str">
        <f t="shared" si="16"/>
        <v/>
      </c>
      <c r="BB11" s="184" t="str">
        <f t="shared" si="17"/>
        <v>X</v>
      </c>
      <c r="BC11" s="184"/>
      <c r="BD11" s="183" t="str">
        <f t="shared" si="18"/>
        <v>Si</v>
      </c>
      <c r="BE11" s="185"/>
    </row>
    <row r="12" spans="1:57" ht="75.75" thickBot="1" x14ac:dyDescent="0.3">
      <c r="A12" s="489"/>
      <c r="B12" s="474"/>
      <c r="C12" s="188" t="s">
        <v>112</v>
      </c>
      <c r="D12" s="189" t="s">
        <v>113</v>
      </c>
      <c r="E12" s="314" t="s">
        <v>83</v>
      </c>
      <c r="F12" s="321"/>
      <c r="G12" s="350"/>
      <c r="H12" s="358" t="s">
        <v>39</v>
      </c>
      <c r="I12" s="362" t="s">
        <v>39</v>
      </c>
      <c r="J12" s="350"/>
      <c r="K12" s="350"/>
      <c r="L12" s="350"/>
      <c r="M12" s="350"/>
      <c r="N12" s="350"/>
      <c r="O12" s="374"/>
      <c r="P12" s="322">
        <v>0</v>
      </c>
      <c r="Q12" s="323">
        <f t="shared" ref="Q12" si="35">P12/V12</f>
        <v>0</v>
      </c>
      <c r="R12" s="324">
        <f>1/3</f>
        <v>0.33333333333333331</v>
      </c>
      <c r="S12" s="323">
        <f t="shared" ref="S12" si="36">R12/V12</f>
        <v>0.33333333333333331</v>
      </c>
      <c r="T12" s="324">
        <f>2/3</f>
        <v>0.66666666666666663</v>
      </c>
      <c r="U12" s="323">
        <f t="shared" ref="U12" si="37">T12/V12</f>
        <v>0.66666666666666663</v>
      </c>
      <c r="V12" s="324">
        <v>1</v>
      </c>
      <c r="W12" s="323">
        <f t="shared" ref="W12" si="38">V12/V12</f>
        <v>1</v>
      </c>
      <c r="X12" s="377" t="s">
        <v>114</v>
      </c>
      <c r="Y12" s="378"/>
      <c r="Z12" s="325"/>
      <c r="AA12" s="366" t="s">
        <v>338</v>
      </c>
      <c r="AB12" s="366" t="s">
        <v>431</v>
      </c>
      <c r="AC12" s="325"/>
      <c r="AD12" s="325">
        <f t="shared" si="5"/>
        <v>0</v>
      </c>
      <c r="AE12" s="326"/>
      <c r="AF12" s="325"/>
      <c r="AG12" s="325">
        <f t="shared" si="6"/>
        <v>0</v>
      </c>
      <c r="AH12" s="326"/>
      <c r="AI12" s="325"/>
      <c r="AJ12" s="325">
        <f t="shared" si="7"/>
        <v>0</v>
      </c>
      <c r="AK12" s="327"/>
      <c r="AL12" s="368" t="str">
        <f t="shared" si="8"/>
        <v/>
      </c>
      <c r="AM12" s="369" t="s">
        <v>303</v>
      </c>
      <c r="AN12" s="369"/>
      <c r="AO12" s="369" t="str">
        <f t="shared" si="9"/>
        <v>No</v>
      </c>
      <c r="AP12" s="370"/>
      <c r="AQ12" s="200" t="str">
        <f t="shared" si="10"/>
        <v/>
      </c>
      <c r="AR12" s="200" t="str">
        <f t="shared" si="11"/>
        <v>X</v>
      </c>
      <c r="AS12" s="200"/>
      <c r="AT12" s="199" t="str">
        <f t="shared" si="12"/>
        <v>Si</v>
      </c>
      <c r="AU12" s="200"/>
      <c r="AV12" s="200" t="str">
        <f t="shared" si="13"/>
        <v/>
      </c>
      <c r="AW12" s="200" t="str">
        <f t="shared" si="14"/>
        <v>X</v>
      </c>
      <c r="AX12" s="200"/>
      <c r="AY12" s="199" t="str">
        <f t="shared" si="15"/>
        <v>Si</v>
      </c>
      <c r="AZ12" s="200"/>
      <c r="BA12" s="200" t="str">
        <f t="shared" si="16"/>
        <v/>
      </c>
      <c r="BB12" s="200" t="str">
        <f t="shared" si="17"/>
        <v>X</v>
      </c>
      <c r="BC12" s="200"/>
      <c r="BD12" s="199" t="str">
        <f t="shared" si="18"/>
        <v>Si</v>
      </c>
      <c r="BE12" s="201"/>
    </row>
    <row r="13" spans="1:57" ht="120" x14ac:dyDescent="0.25">
      <c r="A13" s="492" t="s">
        <v>41</v>
      </c>
      <c r="B13" s="494" t="s">
        <v>115</v>
      </c>
      <c r="C13" s="204" t="s">
        <v>116</v>
      </c>
      <c r="D13" s="205" t="s">
        <v>117</v>
      </c>
      <c r="E13" s="315" t="s">
        <v>83</v>
      </c>
      <c r="F13" s="328"/>
      <c r="G13" s="351"/>
      <c r="H13" s="351"/>
      <c r="I13" s="363" t="s">
        <v>39</v>
      </c>
      <c r="J13" s="375"/>
      <c r="K13" s="375"/>
      <c r="L13" s="375" t="s">
        <v>39</v>
      </c>
      <c r="M13" s="351"/>
      <c r="N13" s="351"/>
      <c r="O13" s="376"/>
      <c r="P13" s="329">
        <v>0</v>
      </c>
      <c r="Q13" s="330">
        <f t="shared" ref="Q13:Q14" si="39">P13/V13</f>
        <v>0</v>
      </c>
      <c r="R13" s="331">
        <v>1</v>
      </c>
      <c r="S13" s="330">
        <f t="shared" ref="S13:S14" si="40">R13/V13</f>
        <v>0.5</v>
      </c>
      <c r="T13" s="331">
        <v>1</v>
      </c>
      <c r="U13" s="330">
        <f t="shared" ref="U13:U14" si="41">T13/V13</f>
        <v>0.5</v>
      </c>
      <c r="V13" s="331">
        <v>2</v>
      </c>
      <c r="W13" s="330">
        <f t="shared" ref="W13:W14" si="42">V13/V13</f>
        <v>1</v>
      </c>
      <c r="X13" s="379" t="s">
        <v>118</v>
      </c>
      <c r="Y13" s="380"/>
      <c r="Z13" s="332"/>
      <c r="AA13" s="367" t="s">
        <v>337</v>
      </c>
      <c r="AB13" s="367" t="s">
        <v>432</v>
      </c>
      <c r="AC13" s="332"/>
      <c r="AD13" s="332">
        <f t="shared" si="5"/>
        <v>0</v>
      </c>
      <c r="AE13" s="333"/>
      <c r="AF13" s="332"/>
      <c r="AG13" s="332">
        <f t="shared" si="6"/>
        <v>0</v>
      </c>
      <c r="AH13" s="333"/>
      <c r="AI13" s="332"/>
      <c r="AJ13" s="332">
        <f t="shared" si="7"/>
        <v>0</v>
      </c>
      <c r="AK13" s="334"/>
      <c r="AL13" s="371" t="str">
        <f t="shared" si="8"/>
        <v/>
      </c>
      <c r="AM13" s="372" t="s">
        <v>303</v>
      </c>
      <c r="AN13" s="372"/>
      <c r="AO13" s="372" t="str">
        <f t="shared" si="9"/>
        <v>No</v>
      </c>
      <c r="AP13" s="373"/>
      <c r="AQ13" s="184" t="str">
        <f t="shared" si="10"/>
        <v/>
      </c>
      <c r="AR13" s="184" t="str">
        <f t="shared" si="11"/>
        <v>X</v>
      </c>
      <c r="AS13" s="184"/>
      <c r="AT13" s="183" t="str">
        <f t="shared" si="12"/>
        <v>Si</v>
      </c>
      <c r="AU13" s="184"/>
      <c r="AV13" s="184" t="str">
        <f t="shared" si="13"/>
        <v/>
      </c>
      <c r="AW13" s="184" t="str">
        <f t="shared" si="14"/>
        <v>X</v>
      </c>
      <c r="AX13" s="184"/>
      <c r="AY13" s="183" t="str">
        <f t="shared" si="15"/>
        <v>Si</v>
      </c>
      <c r="AZ13" s="184"/>
      <c r="BA13" s="184" t="str">
        <f t="shared" si="16"/>
        <v/>
      </c>
      <c r="BB13" s="184" t="str">
        <f t="shared" si="17"/>
        <v>X</v>
      </c>
      <c r="BC13" s="184"/>
      <c r="BD13" s="183" t="str">
        <f t="shared" si="18"/>
        <v>Si</v>
      </c>
      <c r="BE13" s="185"/>
    </row>
    <row r="14" spans="1:57" ht="63.75" customHeight="1" thickBot="1" x14ac:dyDescent="0.3">
      <c r="A14" s="493"/>
      <c r="B14" s="495"/>
      <c r="C14" s="207" t="s">
        <v>119</v>
      </c>
      <c r="D14" s="208" t="s">
        <v>120</v>
      </c>
      <c r="E14" s="209" t="s">
        <v>77</v>
      </c>
      <c r="F14" s="210"/>
      <c r="G14" s="352"/>
      <c r="H14" s="352"/>
      <c r="I14" s="210"/>
      <c r="J14" s="210"/>
      <c r="K14" s="210"/>
      <c r="L14" s="210"/>
      <c r="M14" s="210"/>
      <c r="N14" s="210"/>
      <c r="O14" s="211"/>
      <c r="P14" s="148">
        <v>0.25</v>
      </c>
      <c r="Q14" s="87">
        <f t="shared" si="39"/>
        <v>0.25</v>
      </c>
      <c r="R14" s="149">
        <v>0.5</v>
      </c>
      <c r="S14" s="87">
        <f t="shared" si="40"/>
        <v>0.5</v>
      </c>
      <c r="T14" s="149">
        <v>0.75</v>
      </c>
      <c r="U14" s="87">
        <f t="shared" si="41"/>
        <v>0.75</v>
      </c>
      <c r="V14" s="149">
        <v>1</v>
      </c>
      <c r="W14" s="87">
        <f t="shared" si="42"/>
        <v>1</v>
      </c>
      <c r="X14" s="150"/>
      <c r="Y14" s="264">
        <v>0</v>
      </c>
      <c r="Z14" s="75">
        <f t="shared" si="4"/>
        <v>0</v>
      </c>
      <c r="AA14" s="88" t="s">
        <v>394</v>
      </c>
      <c r="AB14" s="88" t="s">
        <v>433</v>
      </c>
      <c r="AC14" s="75"/>
      <c r="AD14" s="75">
        <f t="shared" si="5"/>
        <v>0</v>
      </c>
      <c r="AE14" s="151"/>
      <c r="AF14" s="75"/>
      <c r="AG14" s="75">
        <f t="shared" si="6"/>
        <v>0</v>
      </c>
      <c r="AH14" s="151"/>
      <c r="AI14" s="75"/>
      <c r="AJ14" s="75">
        <f t="shared" si="7"/>
        <v>0</v>
      </c>
      <c r="AK14" s="152"/>
      <c r="AL14" s="153" t="str">
        <f t="shared" si="8"/>
        <v/>
      </c>
      <c r="AM14" s="154" t="s">
        <v>303</v>
      </c>
      <c r="AN14" s="154"/>
      <c r="AO14" s="154" t="str">
        <f t="shared" si="9"/>
        <v>No</v>
      </c>
      <c r="AP14" s="284" t="s">
        <v>394</v>
      </c>
      <c r="AQ14" s="155" t="str">
        <f t="shared" si="10"/>
        <v/>
      </c>
      <c r="AR14" s="155" t="str">
        <f t="shared" si="11"/>
        <v>X</v>
      </c>
      <c r="AS14" s="155"/>
      <c r="AT14" s="154" t="str">
        <f t="shared" si="12"/>
        <v>Si</v>
      </c>
      <c r="AU14" s="155"/>
      <c r="AV14" s="155" t="str">
        <f t="shared" si="13"/>
        <v/>
      </c>
      <c r="AW14" s="155" t="str">
        <f t="shared" si="14"/>
        <v>X</v>
      </c>
      <c r="AX14" s="155"/>
      <c r="AY14" s="154" t="str">
        <f t="shared" si="15"/>
        <v>Si</v>
      </c>
      <c r="AZ14" s="155"/>
      <c r="BA14" s="155" t="str">
        <f t="shared" si="16"/>
        <v/>
      </c>
      <c r="BB14" s="155" t="str">
        <f t="shared" si="17"/>
        <v>X</v>
      </c>
      <c r="BC14" s="155"/>
      <c r="BD14" s="154" t="str">
        <f t="shared" si="18"/>
        <v>Si</v>
      </c>
      <c r="BE14" s="156"/>
    </row>
    <row r="15" spans="1:57" ht="45" customHeight="1" thickBot="1" x14ac:dyDescent="0.3">
      <c r="A15" s="469" t="s">
        <v>48</v>
      </c>
      <c r="B15" s="473" t="s">
        <v>121</v>
      </c>
      <c r="C15" s="129" t="s">
        <v>122</v>
      </c>
      <c r="D15" s="130" t="s">
        <v>123</v>
      </c>
      <c r="E15" s="131" t="s">
        <v>75</v>
      </c>
      <c r="F15" s="132"/>
      <c r="G15" s="338"/>
      <c r="H15" s="338"/>
      <c r="I15" s="132"/>
      <c r="J15" s="132"/>
      <c r="K15" s="132"/>
      <c r="L15" s="132"/>
      <c r="M15" s="132"/>
      <c r="N15" s="132"/>
      <c r="O15" s="133"/>
      <c r="P15" s="134">
        <v>0.25</v>
      </c>
      <c r="Q15" s="82">
        <f t="shared" ref="Q15:Q16" si="43">P15/V15</f>
        <v>0.25</v>
      </c>
      <c r="R15" s="135">
        <v>0.5</v>
      </c>
      <c r="S15" s="82">
        <f t="shared" ref="S15:S16" si="44">R15/V15</f>
        <v>0.5</v>
      </c>
      <c r="T15" s="135">
        <v>0.75</v>
      </c>
      <c r="U15" s="82">
        <f t="shared" ref="U15:U16" si="45">T15/V15</f>
        <v>0.75</v>
      </c>
      <c r="V15" s="135">
        <v>1</v>
      </c>
      <c r="W15" s="82">
        <f t="shared" ref="W15:W16" si="46">V15/V15</f>
        <v>1</v>
      </c>
      <c r="X15" s="136" t="s">
        <v>124</v>
      </c>
      <c r="Y15" s="263">
        <v>0.25</v>
      </c>
      <c r="Z15" s="72">
        <f t="shared" si="4"/>
        <v>1</v>
      </c>
      <c r="AA15" s="89" t="s">
        <v>382</v>
      </c>
      <c r="AB15" s="89" t="s">
        <v>434</v>
      </c>
      <c r="AC15" s="72"/>
      <c r="AD15" s="72">
        <f t="shared" si="5"/>
        <v>0</v>
      </c>
      <c r="AE15" s="137"/>
      <c r="AF15" s="72"/>
      <c r="AG15" s="72">
        <f t="shared" si="6"/>
        <v>0</v>
      </c>
      <c r="AH15" s="137"/>
      <c r="AI15" s="72"/>
      <c r="AJ15" s="72">
        <f t="shared" si="7"/>
        <v>0</v>
      </c>
      <c r="AK15" s="138"/>
      <c r="AL15" s="139" t="str">
        <f t="shared" si="8"/>
        <v/>
      </c>
      <c r="AM15" s="140" t="s">
        <v>303</v>
      </c>
      <c r="AN15" s="140"/>
      <c r="AO15" s="140" t="str">
        <f t="shared" si="9"/>
        <v>No</v>
      </c>
      <c r="AP15" s="279" t="s">
        <v>333</v>
      </c>
      <c r="AQ15" s="141" t="str">
        <f t="shared" si="10"/>
        <v/>
      </c>
      <c r="AR15" s="141" t="str">
        <f t="shared" si="11"/>
        <v/>
      </c>
      <c r="AS15" s="141"/>
      <c r="AT15" s="140" t="str">
        <f t="shared" si="12"/>
        <v>No</v>
      </c>
      <c r="AU15" s="141"/>
      <c r="AV15" s="141" t="str">
        <f t="shared" si="13"/>
        <v/>
      </c>
      <c r="AW15" s="141" t="str">
        <f t="shared" si="14"/>
        <v>X</v>
      </c>
      <c r="AX15" s="141"/>
      <c r="AY15" s="140" t="str">
        <f t="shared" si="15"/>
        <v>Si</v>
      </c>
      <c r="AZ15" s="141"/>
      <c r="BA15" s="141" t="str">
        <f t="shared" si="16"/>
        <v/>
      </c>
      <c r="BB15" s="141" t="str">
        <f t="shared" si="17"/>
        <v>X</v>
      </c>
      <c r="BC15" s="141"/>
      <c r="BD15" s="140" t="str">
        <f t="shared" si="18"/>
        <v>Si</v>
      </c>
      <c r="BE15" s="142"/>
    </row>
    <row r="16" spans="1:57" ht="45" customHeight="1" thickBot="1" x14ac:dyDescent="0.3">
      <c r="A16" s="470"/>
      <c r="B16" s="485"/>
      <c r="C16" s="143" t="s">
        <v>125</v>
      </c>
      <c r="D16" s="144" t="s">
        <v>126</v>
      </c>
      <c r="E16" s="145" t="s">
        <v>75</v>
      </c>
      <c r="F16" s="146"/>
      <c r="G16" s="347"/>
      <c r="H16" s="347"/>
      <c r="I16" s="146"/>
      <c r="J16" s="146"/>
      <c r="K16" s="146"/>
      <c r="L16" s="146"/>
      <c r="M16" s="146"/>
      <c r="N16" s="146"/>
      <c r="O16" s="147"/>
      <c r="P16" s="148">
        <v>0.25</v>
      </c>
      <c r="Q16" s="87">
        <f t="shared" si="43"/>
        <v>0.25</v>
      </c>
      <c r="R16" s="149">
        <v>0.5</v>
      </c>
      <c r="S16" s="87">
        <f t="shared" si="44"/>
        <v>0.5</v>
      </c>
      <c r="T16" s="149">
        <v>0.75</v>
      </c>
      <c r="U16" s="87">
        <f t="shared" si="45"/>
        <v>0.75</v>
      </c>
      <c r="V16" s="149">
        <v>1</v>
      </c>
      <c r="W16" s="87">
        <f t="shared" si="46"/>
        <v>1</v>
      </c>
      <c r="X16" s="150" t="s">
        <v>127</v>
      </c>
      <c r="Y16" s="264">
        <v>0.25</v>
      </c>
      <c r="Z16" s="75">
        <f t="shared" si="4"/>
        <v>1</v>
      </c>
      <c r="AA16" s="88" t="s">
        <v>383</v>
      </c>
      <c r="AB16" s="89" t="s">
        <v>434</v>
      </c>
      <c r="AC16" s="75"/>
      <c r="AD16" s="75">
        <f t="shared" si="5"/>
        <v>0</v>
      </c>
      <c r="AE16" s="151"/>
      <c r="AF16" s="75"/>
      <c r="AG16" s="75">
        <f t="shared" si="6"/>
        <v>0</v>
      </c>
      <c r="AH16" s="151"/>
      <c r="AI16" s="75"/>
      <c r="AJ16" s="75">
        <f t="shared" si="7"/>
        <v>0</v>
      </c>
      <c r="AK16" s="152"/>
      <c r="AL16" s="153" t="str">
        <f t="shared" si="8"/>
        <v/>
      </c>
      <c r="AM16" s="154" t="s">
        <v>303</v>
      </c>
      <c r="AN16" s="154"/>
      <c r="AO16" s="154" t="str">
        <f t="shared" si="9"/>
        <v>No</v>
      </c>
      <c r="AP16" s="282"/>
      <c r="AQ16" s="155" t="str">
        <f t="shared" si="10"/>
        <v/>
      </c>
      <c r="AR16" s="155" t="str">
        <f t="shared" si="11"/>
        <v/>
      </c>
      <c r="AS16" s="155"/>
      <c r="AT16" s="154" t="str">
        <f t="shared" si="12"/>
        <v>No</v>
      </c>
      <c r="AU16" s="155"/>
      <c r="AV16" s="155" t="str">
        <f t="shared" si="13"/>
        <v/>
      </c>
      <c r="AW16" s="155" t="str">
        <f t="shared" si="14"/>
        <v>X</v>
      </c>
      <c r="AX16" s="155"/>
      <c r="AY16" s="154" t="str">
        <f t="shared" si="15"/>
        <v>Si</v>
      </c>
      <c r="AZ16" s="155"/>
      <c r="BA16" s="155" t="str">
        <f t="shared" si="16"/>
        <v/>
      </c>
      <c r="BB16" s="155" t="str">
        <f t="shared" si="17"/>
        <v>X</v>
      </c>
      <c r="BC16" s="155"/>
      <c r="BD16" s="154" t="str">
        <f t="shared" si="18"/>
        <v>Si</v>
      </c>
      <c r="BE16" s="156"/>
    </row>
    <row r="17" spans="1:57" ht="225" x14ac:dyDescent="0.25">
      <c r="A17" s="470"/>
      <c r="B17" s="473" t="s">
        <v>128</v>
      </c>
      <c r="C17" s="129" t="s">
        <v>129</v>
      </c>
      <c r="D17" s="130" t="s">
        <v>130</v>
      </c>
      <c r="E17" s="131" t="s">
        <v>74</v>
      </c>
      <c r="F17" s="132"/>
      <c r="G17" s="338" t="s">
        <v>39</v>
      </c>
      <c r="H17" s="338" t="s">
        <v>39</v>
      </c>
      <c r="I17" s="359" t="s">
        <v>39</v>
      </c>
      <c r="J17" s="132" t="s">
        <v>39</v>
      </c>
      <c r="K17" s="212" t="s">
        <v>39</v>
      </c>
      <c r="L17" s="132" t="s">
        <v>39</v>
      </c>
      <c r="M17" s="132" t="s">
        <v>39</v>
      </c>
      <c r="N17" s="132" t="s">
        <v>39</v>
      </c>
      <c r="O17" s="133" t="s">
        <v>39</v>
      </c>
      <c r="P17" s="213">
        <v>0</v>
      </c>
      <c r="Q17" s="82">
        <f t="shared" ref="Q17" si="47">P17/V17</f>
        <v>0</v>
      </c>
      <c r="R17" s="135">
        <v>0</v>
      </c>
      <c r="S17" s="82">
        <f t="shared" ref="S17" si="48">R17/V17</f>
        <v>0</v>
      </c>
      <c r="T17" s="135">
        <v>0</v>
      </c>
      <c r="U17" s="82">
        <f t="shared" ref="U17" si="49">T17/V17</f>
        <v>0</v>
      </c>
      <c r="V17" s="135">
        <v>1</v>
      </c>
      <c r="W17" s="82">
        <f t="shared" ref="W17" si="50">V17/V17</f>
        <v>1</v>
      </c>
      <c r="X17" s="136" t="s">
        <v>131</v>
      </c>
      <c r="Y17" s="263"/>
      <c r="Z17" s="72"/>
      <c r="AA17" s="89" t="s">
        <v>317</v>
      </c>
      <c r="AB17" s="89" t="s">
        <v>431</v>
      </c>
      <c r="AC17" s="72"/>
      <c r="AD17" s="72"/>
      <c r="AE17" s="137" t="s">
        <v>317</v>
      </c>
      <c r="AF17" s="72"/>
      <c r="AG17" s="72"/>
      <c r="AH17" s="137" t="s">
        <v>317</v>
      </c>
      <c r="AI17" s="72"/>
      <c r="AJ17" s="72">
        <f t="shared" si="7"/>
        <v>0</v>
      </c>
      <c r="AK17" s="138"/>
      <c r="AL17" s="139" t="str">
        <f t="shared" si="8"/>
        <v>X</v>
      </c>
      <c r="AM17" s="140" t="s">
        <v>303</v>
      </c>
      <c r="AN17" s="140"/>
      <c r="AO17" s="140" t="str">
        <f t="shared" si="9"/>
        <v>Si</v>
      </c>
      <c r="AP17" s="141"/>
      <c r="AQ17" s="141" t="str">
        <f t="shared" si="10"/>
        <v>X</v>
      </c>
      <c r="AR17" s="141" t="str">
        <f t="shared" si="11"/>
        <v>X</v>
      </c>
      <c r="AS17" s="141"/>
      <c r="AT17" s="140" t="str">
        <f t="shared" si="12"/>
        <v>Si</v>
      </c>
      <c r="AU17" s="141"/>
      <c r="AV17" s="141" t="str">
        <f t="shared" si="13"/>
        <v>X</v>
      </c>
      <c r="AW17" s="141" t="str">
        <f t="shared" si="14"/>
        <v>X</v>
      </c>
      <c r="AX17" s="141"/>
      <c r="AY17" s="140" t="str">
        <f t="shared" si="15"/>
        <v>Si</v>
      </c>
      <c r="AZ17" s="141"/>
      <c r="BA17" s="141" t="str">
        <f t="shared" si="16"/>
        <v>X</v>
      </c>
      <c r="BB17" s="141" t="str">
        <f t="shared" si="17"/>
        <v>X</v>
      </c>
      <c r="BC17" s="141"/>
      <c r="BD17" s="140" t="str">
        <f t="shared" si="18"/>
        <v>Si</v>
      </c>
      <c r="BE17" s="142"/>
    </row>
    <row r="18" spans="1:57" ht="225.75" thickBot="1" x14ac:dyDescent="0.3">
      <c r="A18" s="470"/>
      <c r="B18" s="474"/>
      <c r="C18" s="188" t="s">
        <v>132</v>
      </c>
      <c r="D18" s="189" t="s">
        <v>133</v>
      </c>
      <c r="E18" s="190" t="s">
        <v>75</v>
      </c>
      <c r="F18" s="191"/>
      <c r="G18" s="350"/>
      <c r="H18" s="350"/>
      <c r="I18" s="191"/>
      <c r="J18" s="191"/>
      <c r="K18" s="191"/>
      <c r="L18" s="191"/>
      <c r="M18" s="191"/>
      <c r="N18" s="191"/>
      <c r="O18" s="192"/>
      <c r="P18" s="193">
        <v>0.25</v>
      </c>
      <c r="Q18" s="86">
        <f t="shared" ref="Q18" si="51">P18/V18</f>
        <v>0.25</v>
      </c>
      <c r="R18" s="194">
        <v>0.5</v>
      </c>
      <c r="S18" s="86">
        <f t="shared" ref="S18" si="52">R18/V18</f>
        <v>0.5</v>
      </c>
      <c r="T18" s="194">
        <v>0.75</v>
      </c>
      <c r="U18" s="86">
        <f t="shared" ref="U18" si="53">T18/V18</f>
        <v>0.75</v>
      </c>
      <c r="V18" s="194">
        <v>1</v>
      </c>
      <c r="W18" s="86">
        <f t="shared" ref="W18" si="54">V18/V18</f>
        <v>1</v>
      </c>
      <c r="X18" s="195" t="s">
        <v>270</v>
      </c>
      <c r="Y18" s="267">
        <v>0.25</v>
      </c>
      <c r="Z18" s="68">
        <f t="shared" si="4"/>
        <v>1</v>
      </c>
      <c r="AA18" s="90" t="s">
        <v>384</v>
      </c>
      <c r="AB18" s="90" t="s">
        <v>435</v>
      </c>
      <c r="AC18" s="68"/>
      <c r="AD18" s="68">
        <f t="shared" si="5"/>
        <v>0</v>
      </c>
      <c r="AE18" s="196"/>
      <c r="AF18" s="68"/>
      <c r="AG18" s="68">
        <f t="shared" si="6"/>
        <v>0</v>
      </c>
      <c r="AH18" s="196"/>
      <c r="AI18" s="68"/>
      <c r="AJ18" s="68">
        <f t="shared" si="7"/>
        <v>0</v>
      </c>
      <c r="AK18" s="197"/>
      <c r="AL18" s="198" t="str">
        <f t="shared" si="8"/>
        <v/>
      </c>
      <c r="AM18" s="199" t="s">
        <v>303</v>
      </c>
      <c r="AN18" s="199"/>
      <c r="AO18" s="199" t="str">
        <f t="shared" si="9"/>
        <v>No</v>
      </c>
      <c r="AP18" s="280"/>
      <c r="AQ18" s="200" t="str">
        <f t="shared" si="10"/>
        <v/>
      </c>
      <c r="AR18" s="200" t="str">
        <f t="shared" si="11"/>
        <v/>
      </c>
      <c r="AS18" s="200"/>
      <c r="AT18" s="199" t="str">
        <f t="shared" si="12"/>
        <v>No</v>
      </c>
      <c r="AU18" s="200"/>
      <c r="AV18" s="200" t="str">
        <f t="shared" si="13"/>
        <v/>
      </c>
      <c r="AW18" s="200" t="str">
        <f t="shared" si="14"/>
        <v>X</v>
      </c>
      <c r="AX18" s="200"/>
      <c r="AY18" s="199" t="str">
        <f t="shared" si="15"/>
        <v>Si</v>
      </c>
      <c r="AZ18" s="200"/>
      <c r="BA18" s="200" t="str">
        <f t="shared" si="16"/>
        <v/>
      </c>
      <c r="BB18" s="200" t="str">
        <f t="shared" si="17"/>
        <v>X</v>
      </c>
      <c r="BC18" s="200"/>
      <c r="BD18" s="199" t="str">
        <f t="shared" si="18"/>
        <v>Si</v>
      </c>
      <c r="BE18" s="201"/>
    </row>
    <row r="19" spans="1:57" s="63" customFormat="1" ht="150" x14ac:dyDescent="0.25">
      <c r="A19" s="470"/>
      <c r="B19" s="479" t="s">
        <v>134</v>
      </c>
      <c r="C19" s="295" t="s">
        <v>135</v>
      </c>
      <c r="D19" s="296" t="s">
        <v>136</v>
      </c>
      <c r="E19" s="174" t="s">
        <v>77</v>
      </c>
      <c r="F19" s="175"/>
      <c r="G19" s="349"/>
      <c r="H19" s="349"/>
      <c r="I19" s="175"/>
      <c r="J19" s="175"/>
      <c r="K19" s="175"/>
      <c r="L19" s="175"/>
      <c r="M19" s="175"/>
      <c r="N19" s="175"/>
      <c r="O19" s="176"/>
      <c r="P19" s="177">
        <v>0.25</v>
      </c>
      <c r="Q19" s="84">
        <f t="shared" ref="Q19" si="55">P19/V19</f>
        <v>0.25</v>
      </c>
      <c r="R19" s="178">
        <v>0.5</v>
      </c>
      <c r="S19" s="84">
        <f t="shared" ref="S19" si="56">R19/V19</f>
        <v>0.5</v>
      </c>
      <c r="T19" s="178">
        <v>0.75</v>
      </c>
      <c r="U19" s="84">
        <f t="shared" ref="U19" si="57">T19/V19</f>
        <v>0.75</v>
      </c>
      <c r="V19" s="178">
        <v>1</v>
      </c>
      <c r="W19" s="84">
        <f t="shared" ref="W19" si="58">V19/V19</f>
        <v>1</v>
      </c>
      <c r="X19" s="297" t="s">
        <v>137</v>
      </c>
      <c r="Y19" s="266">
        <v>0.25</v>
      </c>
      <c r="Z19" s="70">
        <f t="shared" si="4"/>
        <v>1</v>
      </c>
      <c r="AA19" s="91" t="s">
        <v>404</v>
      </c>
      <c r="AB19" s="91" t="s">
        <v>436</v>
      </c>
      <c r="AC19" s="70"/>
      <c r="AD19" s="70">
        <f t="shared" si="5"/>
        <v>0</v>
      </c>
      <c r="AE19" s="180"/>
      <c r="AF19" s="70"/>
      <c r="AG19" s="70">
        <f t="shared" si="6"/>
        <v>0</v>
      </c>
      <c r="AH19" s="180"/>
      <c r="AI19" s="70"/>
      <c r="AJ19" s="70">
        <f t="shared" si="7"/>
        <v>0</v>
      </c>
      <c r="AK19" s="181"/>
      <c r="AL19" s="298" t="str">
        <f t="shared" si="8"/>
        <v/>
      </c>
      <c r="AM19" s="299" t="s">
        <v>303</v>
      </c>
      <c r="AN19" s="299"/>
      <c r="AO19" s="299" t="str">
        <f t="shared" si="9"/>
        <v>No</v>
      </c>
      <c r="AP19" s="274" t="s">
        <v>408</v>
      </c>
      <c r="AQ19" s="184" t="str">
        <f t="shared" si="10"/>
        <v/>
      </c>
      <c r="AR19" s="184" t="str">
        <f t="shared" si="11"/>
        <v/>
      </c>
      <c r="AS19" s="184"/>
      <c r="AT19" s="183" t="str">
        <f t="shared" si="12"/>
        <v>No</v>
      </c>
      <c r="AU19" s="184"/>
      <c r="AV19" s="184" t="str">
        <f t="shared" si="13"/>
        <v/>
      </c>
      <c r="AW19" s="184" t="str">
        <f t="shared" si="14"/>
        <v>X</v>
      </c>
      <c r="AX19" s="184"/>
      <c r="AY19" s="183" t="str">
        <f t="shared" si="15"/>
        <v>Si</v>
      </c>
      <c r="AZ19" s="184"/>
      <c r="BA19" s="184" t="str">
        <f t="shared" si="16"/>
        <v/>
      </c>
      <c r="BB19" s="184" t="str">
        <f t="shared" si="17"/>
        <v>X</v>
      </c>
      <c r="BC19" s="184"/>
      <c r="BD19" s="183" t="str">
        <f t="shared" si="18"/>
        <v>Si</v>
      </c>
      <c r="BE19" s="185"/>
    </row>
    <row r="20" spans="1:57" ht="409.5" x14ac:dyDescent="0.25">
      <c r="A20" s="470"/>
      <c r="B20" s="480"/>
      <c r="C20" s="214" t="s">
        <v>138</v>
      </c>
      <c r="D20" s="215" t="s">
        <v>139</v>
      </c>
      <c r="E20" s="316" t="s">
        <v>83</v>
      </c>
      <c r="F20" s="217" t="s">
        <v>39</v>
      </c>
      <c r="G20" s="353" t="s">
        <v>39</v>
      </c>
      <c r="H20" s="353" t="s">
        <v>39</v>
      </c>
      <c r="I20" s="353" t="s">
        <v>39</v>
      </c>
      <c r="J20" s="218"/>
      <c r="K20" s="218"/>
      <c r="L20" s="218"/>
      <c r="M20" s="218"/>
      <c r="N20" s="218"/>
      <c r="O20" s="219"/>
      <c r="P20" s="220">
        <v>0.25</v>
      </c>
      <c r="Q20" s="83">
        <f t="shared" ref="Q20" si="59">P20/V20</f>
        <v>0.25</v>
      </c>
      <c r="R20" s="221">
        <v>0.5</v>
      </c>
      <c r="S20" s="83">
        <f t="shared" ref="S20" si="60">R20/V20</f>
        <v>0.5</v>
      </c>
      <c r="T20" s="221">
        <v>0.75</v>
      </c>
      <c r="U20" s="83">
        <f t="shared" ref="U20" si="61">T20/V20</f>
        <v>0.75</v>
      </c>
      <c r="V20" s="221">
        <v>1</v>
      </c>
      <c r="W20" s="83">
        <f t="shared" ref="W20" si="62">V20/V20</f>
        <v>1</v>
      </c>
      <c r="X20" s="222" t="s">
        <v>140</v>
      </c>
      <c r="Y20" s="268">
        <v>0</v>
      </c>
      <c r="Z20" s="59">
        <f t="shared" si="4"/>
        <v>0</v>
      </c>
      <c r="AA20" s="60" t="s">
        <v>387</v>
      </c>
      <c r="AB20" s="60" t="s">
        <v>422</v>
      </c>
      <c r="AC20" s="59"/>
      <c r="AD20" s="59">
        <f t="shared" si="5"/>
        <v>0</v>
      </c>
      <c r="AE20" s="223"/>
      <c r="AF20" s="59"/>
      <c r="AG20" s="59">
        <f t="shared" si="6"/>
        <v>0</v>
      </c>
      <c r="AH20" s="223"/>
      <c r="AI20" s="59"/>
      <c r="AJ20" s="59">
        <f t="shared" si="7"/>
        <v>0</v>
      </c>
      <c r="AK20" s="224"/>
      <c r="AL20" s="225" t="str">
        <f t="shared" si="8"/>
        <v/>
      </c>
      <c r="AM20" s="226" t="s">
        <v>303</v>
      </c>
      <c r="AN20" s="226"/>
      <c r="AO20" s="226" t="str">
        <f t="shared" si="9"/>
        <v>No</v>
      </c>
      <c r="AP20" s="284" t="s">
        <v>369</v>
      </c>
      <c r="AQ20" s="227" t="str">
        <f t="shared" si="10"/>
        <v/>
      </c>
      <c r="AR20" s="227" t="str">
        <f t="shared" si="11"/>
        <v>X</v>
      </c>
      <c r="AS20" s="227"/>
      <c r="AT20" s="226" t="str">
        <f t="shared" si="12"/>
        <v>Si</v>
      </c>
      <c r="AU20" s="227"/>
      <c r="AV20" s="227" t="str">
        <f t="shared" si="13"/>
        <v/>
      </c>
      <c r="AW20" s="227" t="str">
        <f t="shared" si="14"/>
        <v>X</v>
      </c>
      <c r="AX20" s="227"/>
      <c r="AY20" s="226" t="str">
        <f t="shared" si="15"/>
        <v>Si</v>
      </c>
      <c r="AZ20" s="227"/>
      <c r="BA20" s="227" t="str">
        <f t="shared" si="16"/>
        <v/>
      </c>
      <c r="BB20" s="227" t="str">
        <f t="shared" si="17"/>
        <v>X</v>
      </c>
      <c r="BC20" s="227"/>
      <c r="BD20" s="226" t="str">
        <f t="shared" si="18"/>
        <v>Si</v>
      </c>
      <c r="BE20" s="228"/>
    </row>
    <row r="21" spans="1:57" ht="409.5" x14ac:dyDescent="0.25">
      <c r="A21" s="470"/>
      <c r="B21" s="480"/>
      <c r="C21" s="229" t="s">
        <v>141</v>
      </c>
      <c r="D21" s="215" t="s">
        <v>142</v>
      </c>
      <c r="E21" s="316" t="s">
        <v>83</v>
      </c>
      <c r="F21" s="217" t="s">
        <v>39</v>
      </c>
      <c r="G21" s="354" t="s">
        <v>39</v>
      </c>
      <c r="H21" s="353" t="s">
        <v>39</v>
      </c>
      <c r="I21" s="353" t="s">
        <v>39</v>
      </c>
      <c r="J21" s="218"/>
      <c r="K21" s="217" t="s">
        <v>39</v>
      </c>
      <c r="L21" s="218"/>
      <c r="M21" s="218"/>
      <c r="N21" s="218"/>
      <c r="O21" s="219"/>
      <c r="P21" s="220">
        <v>0.25</v>
      </c>
      <c r="Q21" s="83">
        <f t="shared" ref="Q21:Q22" si="63">P21/V21</f>
        <v>0.25</v>
      </c>
      <c r="R21" s="221">
        <v>0.5</v>
      </c>
      <c r="S21" s="83">
        <f t="shared" ref="S21:S22" si="64">R21/V21</f>
        <v>0.5</v>
      </c>
      <c r="T21" s="221">
        <v>0.75</v>
      </c>
      <c r="U21" s="83">
        <f t="shared" ref="U21:U22" si="65">T21/V21</f>
        <v>0.75</v>
      </c>
      <c r="V21" s="221">
        <v>1</v>
      </c>
      <c r="W21" s="83">
        <f t="shared" ref="W21:W22" si="66">V21/V21</f>
        <v>1</v>
      </c>
      <c r="X21" s="222" t="s">
        <v>143</v>
      </c>
      <c r="Y21" s="268">
        <v>0</v>
      </c>
      <c r="Z21" s="59">
        <f t="shared" si="4"/>
        <v>0</v>
      </c>
      <c r="AA21" s="60" t="s">
        <v>368</v>
      </c>
      <c r="AB21" s="60" t="s">
        <v>421</v>
      </c>
      <c r="AC21" s="59"/>
      <c r="AD21" s="59">
        <f t="shared" si="5"/>
        <v>0</v>
      </c>
      <c r="AE21" s="223"/>
      <c r="AF21" s="59"/>
      <c r="AG21" s="59">
        <f t="shared" si="6"/>
        <v>0</v>
      </c>
      <c r="AH21" s="223"/>
      <c r="AI21" s="59"/>
      <c r="AJ21" s="59">
        <f t="shared" si="7"/>
        <v>0</v>
      </c>
      <c r="AK21" s="224"/>
      <c r="AL21" s="225" t="str">
        <f t="shared" si="8"/>
        <v/>
      </c>
      <c r="AM21" s="226" t="s">
        <v>303</v>
      </c>
      <c r="AN21" s="226"/>
      <c r="AO21" s="226" t="str">
        <f t="shared" si="9"/>
        <v>No</v>
      </c>
      <c r="AP21" s="284" t="s">
        <v>363</v>
      </c>
      <c r="AQ21" s="227" t="str">
        <f t="shared" si="10"/>
        <v/>
      </c>
      <c r="AR21" s="227" t="str">
        <f t="shared" si="11"/>
        <v>X</v>
      </c>
      <c r="AS21" s="227"/>
      <c r="AT21" s="226" t="str">
        <f t="shared" si="12"/>
        <v>Si</v>
      </c>
      <c r="AU21" s="227"/>
      <c r="AV21" s="227" t="str">
        <f t="shared" si="13"/>
        <v/>
      </c>
      <c r="AW21" s="227" t="str">
        <f t="shared" si="14"/>
        <v>X</v>
      </c>
      <c r="AX21" s="227"/>
      <c r="AY21" s="226" t="str">
        <f t="shared" si="15"/>
        <v>Si</v>
      </c>
      <c r="AZ21" s="227"/>
      <c r="BA21" s="227" t="str">
        <f t="shared" si="16"/>
        <v/>
      </c>
      <c r="BB21" s="227" t="str">
        <f t="shared" si="17"/>
        <v>X</v>
      </c>
      <c r="BC21" s="227"/>
      <c r="BD21" s="226" t="str">
        <f t="shared" si="18"/>
        <v>Si</v>
      </c>
      <c r="BE21" s="228"/>
    </row>
    <row r="22" spans="1:57" ht="60.75" thickBot="1" x14ac:dyDescent="0.3">
      <c r="A22" s="489"/>
      <c r="B22" s="474"/>
      <c r="C22" s="188" t="s">
        <v>144</v>
      </c>
      <c r="D22" s="189" t="s">
        <v>145</v>
      </c>
      <c r="E22" s="190" t="s">
        <v>79</v>
      </c>
      <c r="F22" s="191"/>
      <c r="G22" s="350"/>
      <c r="H22" s="350"/>
      <c r="I22" s="191"/>
      <c r="J22" s="191"/>
      <c r="K22" s="191"/>
      <c r="L22" s="191"/>
      <c r="M22" s="191"/>
      <c r="N22" s="191"/>
      <c r="O22" s="192"/>
      <c r="P22" s="203">
        <v>0</v>
      </c>
      <c r="Q22" s="86">
        <f t="shared" si="63"/>
        <v>0</v>
      </c>
      <c r="R22" s="194">
        <v>0</v>
      </c>
      <c r="S22" s="86">
        <f t="shared" si="64"/>
        <v>0</v>
      </c>
      <c r="T22" s="194">
        <v>0</v>
      </c>
      <c r="U22" s="86">
        <f t="shared" si="65"/>
        <v>0</v>
      </c>
      <c r="V22" s="194">
        <v>1</v>
      </c>
      <c r="W22" s="86">
        <f t="shared" si="66"/>
        <v>1</v>
      </c>
      <c r="X22" s="195"/>
      <c r="Y22" s="267"/>
      <c r="Z22" s="68"/>
      <c r="AA22" s="90" t="s">
        <v>317</v>
      </c>
      <c r="AB22" s="90" t="s">
        <v>317</v>
      </c>
      <c r="AC22" s="68"/>
      <c r="AD22" s="68"/>
      <c r="AE22" s="196" t="s">
        <v>317</v>
      </c>
      <c r="AF22" s="68"/>
      <c r="AG22" s="68"/>
      <c r="AH22" s="196" t="s">
        <v>317</v>
      </c>
      <c r="AI22" s="68"/>
      <c r="AJ22" s="68">
        <f t="shared" si="7"/>
        <v>0</v>
      </c>
      <c r="AK22" s="197"/>
      <c r="AL22" s="198" t="str">
        <f t="shared" si="8"/>
        <v/>
      </c>
      <c r="AM22" s="199" t="s">
        <v>303</v>
      </c>
      <c r="AN22" s="199"/>
      <c r="AO22" s="199" t="str">
        <f t="shared" si="9"/>
        <v>No</v>
      </c>
      <c r="AP22" s="200"/>
      <c r="AQ22" s="200" t="str">
        <f t="shared" si="10"/>
        <v/>
      </c>
      <c r="AR22" s="200" t="str">
        <f t="shared" si="11"/>
        <v>X</v>
      </c>
      <c r="AS22" s="200"/>
      <c r="AT22" s="199" t="str">
        <f t="shared" si="12"/>
        <v>Si</v>
      </c>
      <c r="AU22" s="200"/>
      <c r="AV22" s="200" t="str">
        <f t="shared" si="13"/>
        <v/>
      </c>
      <c r="AW22" s="200" t="str">
        <f t="shared" si="14"/>
        <v>X</v>
      </c>
      <c r="AX22" s="200"/>
      <c r="AY22" s="199" t="str">
        <f t="shared" si="15"/>
        <v>Si</v>
      </c>
      <c r="AZ22" s="200"/>
      <c r="BA22" s="200" t="str">
        <f t="shared" si="16"/>
        <v/>
      </c>
      <c r="BB22" s="200" t="str">
        <f t="shared" si="17"/>
        <v>X</v>
      </c>
      <c r="BC22" s="200"/>
      <c r="BD22" s="199" t="str">
        <f t="shared" si="18"/>
        <v>Si</v>
      </c>
      <c r="BE22" s="201"/>
    </row>
    <row r="23" spans="1:57" ht="45" customHeight="1" thickBot="1" x14ac:dyDescent="0.3">
      <c r="A23" s="469" t="s">
        <v>52</v>
      </c>
      <c r="B23" s="486" t="s">
        <v>146</v>
      </c>
      <c r="C23" s="230" t="s">
        <v>147</v>
      </c>
      <c r="D23" s="231" t="s">
        <v>148</v>
      </c>
      <c r="E23" s="317" t="s">
        <v>83</v>
      </c>
      <c r="F23" s="132"/>
      <c r="G23" s="338"/>
      <c r="H23" s="338"/>
      <c r="I23" s="132"/>
      <c r="J23" s="132"/>
      <c r="K23" s="132"/>
      <c r="L23" s="132"/>
      <c r="M23" s="132"/>
      <c r="N23" s="132"/>
      <c r="O23" s="133"/>
      <c r="P23" s="213">
        <v>0</v>
      </c>
      <c r="Q23" s="82">
        <f t="shared" ref="Q23" si="67">P23/V23</f>
        <v>0</v>
      </c>
      <c r="R23" s="135">
        <v>0</v>
      </c>
      <c r="S23" s="82">
        <f t="shared" ref="S23" si="68">R23/V23</f>
        <v>0</v>
      </c>
      <c r="T23" s="135">
        <v>0.5</v>
      </c>
      <c r="U23" s="82">
        <f t="shared" ref="U23" si="69">T23/V23</f>
        <v>0.5</v>
      </c>
      <c r="V23" s="135">
        <v>1</v>
      </c>
      <c r="W23" s="82">
        <f t="shared" ref="W23" si="70">V23/V23</f>
        <v>1</v>
      </c>
      <c r="X23" s="136" t="s">
        <v>149</v>
      </c>
      <c r="Y23" s="263"/>
      <c r="Z23" s="72"/>
      <c r="AA23" s="89" t="s">
        <v>338</v>
      </c>
      <c r="AB23" s="90" t="s">
        <v>317</v>
      </c>
      <c r="AC23" s="72"/>
      <c r="AD23" s="72"/>
      <c r="AE23" s="137" t="s">
        <v>317</v>
      </c>
      <c r="AF23" s="72"/>
      <c r="AG23" s="72">
        <f t="shared" si="6"/>
        <v>0</v>
      </c>
      <c r="AH23" s="137"/>
      <c r="AI23" s="72"/>
      <c r="AJ23" s="72">
        <f t="shared" si="7"/>
        <v>0</v>
      </c>
      <c r="AK23" s="138"/>
      <c r="AL23" s="139" t="str">
        <f t="shared" si="8"/>
        <v/>
      </c>
      <c r="AM23" s="140" t="s">
        <v>303</v>
      </c>
      <c r="AN23" s="140"/>
      <c r="AO23" s="140" t="str">
        <f t="shared" si="9"/>
        <v>No</v>
      </c>
      <c r="AP23" s="141"/>
      <c r="AQ23" s="141" t="str">
        <f t="shared" si="10"/>
        <v/>
      </c>
      <c r="AR23" s="141" t="str">
        <f t="shared" si="11"/>
        <v>X</v>
      </c>
      <c r="AS23" s="141"/>
      <c r="AT23" s="140" t="str">
        <f t="shared" si="12"/>
        <v>Si</v>
      </c>
      <c r="AU23" s="141"/>
      <c r="AV23" s="141" t="str">
        <f t="shared" si="13"/>
        <v/>
      </c>
      <c r="AW23" s="141" t="str">
        <f t="shared" si="14"/>
        <v>X</v>
      </c>
      <c r="AX23" s="141"/>
      <c r="AY23" s="140" t="str">
        <f t="shared" si="15"/>
        <v>Si</v>
      </c>
      <c r="AZ23" s="141"/>
      <c r="BA23" s="141" t="str">
        <f t="shared" si="16"/>
        <v/>
      </c>
      <c r="BB23" s="141" t="str">
        <f t="shared" si="17"/>
        <v>X</v>
      </c>
      <c r="BC23" s="141"/>
      <c r="BD23" s="140" t="str">
        <f t="shared" si="18"/>
        <v>Si</v>
      </c>
      <c r="BE23" s="142"/>
    </row>
    <row r="24" spans="1:57" ht="180.75" thickBot="1" x14ac:dyDescent="0.3">
      <c r="A24" s="470"/>
      <c r="B24" s="487"/>
      <c r="C24" s="229" t="s">
        <v>150</v>
      </c>
      <c r="D24" s="215" t="s">
        <v>151</v>
      </c>
      <c r="E24" s="316" t="s">
        <v>83</v>
      </c>
      <c r="F24" s="218"/>
      <c r="G24" s="353"/>
      <c r="H24" s="353"/>
      <c r="I24" s="218"/>
      <c r="J24" s="218"/>
      <c r="K24" s="218"/>
      <c r="L24" s="218"/>
      <c r="M24" s="218"/>
      <c r="N24" s="217" t="s">
        <v>39</v>
      </c>
      <c r="O24" s="232"/>
      <c r="P24" s="220">
        <v>0.25</v>
      </c>
      <c r="Q24" s="83">
        <f t="shared" ref="Q24" si="71">P24/V24</f>
        <v>0.25</v>
      </c>
      <c r="R24" s="221">
        <v>0.5</v>
      </c>
      <c r="S24" s="83">
        <f t="shared" ref="S24:S25" si="72">R24/V24</f>
        <v>0.5</v>
      </c>
      <c r="T24" s="221">
        <v>0.75</v>
      </c>
      <c r="U24" s="83">
        <f t="shared" ref="U24:U25" si="73">T24/V24</f>
        <v>0.75</v>
      </c>
      <c r="V24" s="221">
        <v>1</v>
      </c>
      <c r="W24" s="83">
        <f t="shared" ref="W24" si="74">V24/V24</f>
        <v>1</v>
      </c>
      <c r="X24" s="222" t="s">
        <v>152</v>
      </c>
      <c r="Y24" s="268">
        <v>0.25</v>
      </c>
      <c r="Z24" s="59">
        <f t="shared" si="4"/>
        <v>1</v>
      </c>
      <c r="AA24" s="60" t="s">
        <v>339</v>
      </c>
      <c r="AB24" s="60" t="s">
        <v>437</v>
      </c>
      <c r="AC24" s="59"/>
      <c r="AD24" s="59">
        <f t="shared" si="5"/>
        <v>0</v>
      </c>
      <c r="AE24" s="223"/>
      <c r="AF24" s="59"/>
      <c r="AG24" s="59">
        <f t="shared" si="6"/>
        <v>0</v>
      </c>
      <c r="AH24" s="223"/>
      <c r="AI24" s="59"/>
      <c r="AJ24" s="59">
        <f t="shared" si="7"/>
        <v>0</v>
      </c>
      <c r="AK24" s="224"/>
      <c r="AL24" s="225" t="str">
        <f t="shared" si="8"/>
        <v/>
      </c>
      <c r="AM24" s="226" t="s">
        <v>303</v>
      </c>
      <c r="AN24" s="226"/>
      <c r="AO24" s="226" t="str">
        <f t="shared" si="9"/>
        <v>No</v>
      </c>
      <c r="AP24" s="279" t="s">
        <v>354</v>
      </c>
      <c r="AQ24" s="227" t="str">
        <f t="shared" si="10"/>
        <v/>
      </c>
      <c r="AR24" s="227" t="str">
        <f t="shared" si="11"/>
        <v/>
      </c>
      <c r="AS24" s="227"/>
      <c r="AT24" s="226" t="str">
        <f t="shared" si="12"/>
        <v>No</v>
      </c>
      <c r="AU24" s="227"/>
      <c r="AV24" s="227" t="str">
        <f t="shared" si="13"/>
        <v/>
      </c>
      <c r="AW24" s="227" t="str">
        <f t="shared" si="14"/>
        <v>X</v>
      </c>
      <c r="AX24" s="227"/>
      <c r="AY24" s="226" t="str">
        <f t="shared" si="15"/>
        <v>Si</v>
      </c>
      <c r="AZ24" s="227"/>
      <c r="BA24" s="227" t="str">
        <f t="shared" si="16"/>
        <v/>
      </c>
      <c r="BB24" s="227" t="str">
        <f t="shared" si="17"/>
        <v>X</v>
      </c>
      <c r="BC24" s="227"/>
      <c r="BD24" s="226" t="str">
        <f t="shared" si="18"/>
        <v>Si</v>
      </c>
      <c r="BE24" s="228"/>
    </row>
    <row r="25" spans="1:57" ht="60" customHeight="1" thickBot="1" x14ac:dyDescent="0.3">
      <c r="A25" s="470"/>
      <c r="B25" s="488"/>
      <c r="C25" s="188" t="s">
        <v>153</v>
      </c>
      <c r="D25" s="189" t="s">
        <v>154</v>
      </c>
      <c r="E25" s="314" t="s">
        <v>83</v>
      </c>
      <c r="F25" s="191"/>
      <c r="G25" s="350"/>
      <c r="H25" s="350"/>
      <c r="I25" s="191"/>
      <c r="J25" s="191"/>
      <c r="K25" s="191"/>
      <c r="L25" s="191"/>
      <c r="M25" s="191"/>
      <c r="N25" s="191"/>
      <c r="O25" s="192"/>
      <c r="P25" s="193">
        <v>0.25</v>
      </c>
      <c r="Q25" s="86">
        <v>0</v>
      </c>
      <c r="R25" s="194">
        <v>0.5</v>
      </c>
      <c r="S25" s="86">
        <f t="shared" si="72"/>
        <v>0.5</v>
      </c>
      <c r="T25" s="194">
        <v>1</v>
      </c>
      <c r="U25" s="86">
        <f t="shared" si="73"/>
        <v>1</v>
      </c>
      <c r="V25" s="194">
        <v>1</v>
      </c>
      <c r="W25" s="86">
        <f t="shared" ref="W25" si="75">V25/V25</f>
        <v>1</v>
      </c>
      <c r="X25" s="195" t="s">
        <v>155</v>
      </c>
      <c r="Y25" s="267"/>
      <c r="Z25" s="68"/>
      <c r="AA25" s="90" t="s">
        <v>338</v>
      </c>
      <c r="AB25" s="90" t="s">
        <v>317</v>
      </c>
      <c r="AC25" s="68"/>
      <c r="AD25" s="68">
        <f t="shared" si="5"/>
        <v>0</v>
      </c>
      <c r="AE25" s="196"/>
      <c r="AF25" s="68"/>
      <c r="AG25" s="68">
        <f t="shared" si="6"/>
        <v>0</v>
      </c>
      <c r="AH25" s="196"/>
      <c r="AI25" s="68"/>
      <c r="AJ25" s="68">
        <f t="shared" si="7"/>
        <v>0</v>
      </c>
      <c r="AK25" s="197"/>
      <c r="AL25" s="198" t="str">
        <f t="shared" si="8"/>
        <v/>
      </c>
      <c r="AM25" s="199" t="s">
        <v>303</v>
      </c>
      <c r="AN25" s="199"/>
      <c r="AO25" s="199" t="str">
        <f t="shared" si="9"/>
        <v>No</v>
      </c>
      <c r="AP25" s="274"/>
      <c r="AQ25" s="200" t="str">
        <f t="shared" si="10"/>
        <v/>
      </c>
      <c r="AR25" s="200" t="str">
        <f t="shared" si="11"/>
        <v>X</v>
      </c>
      <c r="AS25" s="200"/>
      <c r="AT25" s="199" t="str">
        <f t="shared" si="12"/>
        <v>Si</v>
      </c>
      <c r="AU25" s="200"/>
      <c r="AV25" s="200" t="str">
        <f t="shared" si="13"/>
        <v/>
      </c>
      <c r="AW25" s="200" t="str">
        <f t="shared" si="14"/>
        <v>X</v>
      </c>
      <c r="AX25" s="200"/>
      <c r="AY25" s="199" t="str">
        <f t="shared" si="15"/>
        <v>Si</v>
      </c>
      <c r="AZ25" s="200"/>
      <c r="BA25" s="200" t="str">
        <f t="shared" si="16"/>
        <v/>
      </c>
      <c r="BB25" s="200" t="str">
        <f t="shared" si="17"/>
        <v>X</v>
      </c>
      <c r="BC25" s="200"/>
      <c r="BD25" s="199" t="str">
        <f t="shared" si="18"/>
        <v>Si</v>
      </c>
      <c r="BE25" s="201"/>
    </row>
    <row r="26" spans="1:57" ht="60.75" thickBot="1" x14ac:dyDescent="0.3">
      <c r="A26" s="470"/>
      <c r="B26" s="479" t="s">
        <v>156</v>
      </c>
      <c r="C26" s="172" t="s">
        <v>157</v>
      </c>
      <c r="D26" s="173" t="s">
        <v>158</v>
      </c>
      <c r="E26" s="318" t="s">
        <v>83</v>
      </c>
      <c r="F26" s="175"/>
      <c r="G26" s="349"/>
      <c r="H26" s="349"/>
      <c r="I26" s="175"/>
      <c r="J26" s="175"/>
      <c r="K26" s="175"/>
      <c r="L26" s="175"/>
      <c r="M26" s="175"/>
      <c r="N26" s="175"/>
      <c r="O26" s="176"/>
      <c r="P26" s="206">
        <v>0</v>
      </c>
      <c r="Q26" s="84">
        <f t="shared" ref="Q26:Q29" si="76">P26/V26</f>
        <v>0</v>
      </c>
      <c r="R26" s="178">
        <v>0.5</v>
      </c>
      <c r="S26" s="84">
        <f t="shared" ref="S26:S29" si="77">R26/V26</f>
        <v>0.5</v>
      </c>
      <c r="T26" s="178">
        <v>0.5</v>
      </c>
      <c r="U26" s="84">
        <f t="shared" ref="U26:U29" si="78">T26/V26</f>
        <v>0.5</v>
      </c>
      <c r="V26" s="178">
        <v>1</v>
      </c>
      <c r="W26" s="84">
        <f t="shared" ref="W26:W29" si="79">V26/V26</f>
        <v>1</v>
      </c>
      <c r="X26" s="179" t="s">
        <v>159</v>
      </c>
      <c r="Y26" s="266"/>
      <c r="Z26" s="70"/>
      <c r="AA26" s="91" t="s">
        <v>338</v>
      </c>
      <c r="AB26" s="90" t="s">
        <v>317</v>
      </c>
      <c r="AC26" s="70"/>
      <c r="AD26" s="70">
        <f t="shared" si="5"/>
        <v>0</v>
      </c>
      <c r="AE26" s="180"/>
      <c r="AF26" s="70"/>
      <c r="AG26" s="70">
        <f t="shared" si="6"/>
        <v>0</v>
      </c>
      <c r="AH26" s="180"/>
      <c r="AI26" s="70"/>
      <c r="AJ26" s="70">
        <f t="shared" si="7"/>
        <v>0</v>
      </c>
      <c r="AK26" s="181"/>
      <c r="AL26" s="182" t="str">
        <f t="shared" si="8"/>
        <v/>
      </c>
      <c r="AM26" s="183" t="s">
        <v>303</v>
      </c>
      <c r="AN26" s="183"/>
      <c r="AO26" s="183" t="str">
        <f t="shared" si="9"/>
        <v>No</v>
      </c>
      <c r="AP26" s="274"/>
      <c r="AQ26" s="184" t="str">
        <f t="shared" si="10"/>
        <v/>
      </c>
      <c r="AR26" s="184" t="str">
        <f t="shared" si="11"/>
        <v>X</v>
      </c>
      <c r="AS26" s="184"/>
      <c r="AT26" s="183" t="str">
        <f t="shared" si="12"/>
        <v>Si</v>
      </c>
      <c r="AU26" s="184"/>
      <c r="AV26" s="184" t="str">
        <f t="shared" si="13"/>
        <v/>
      </c>
      <c r="AW26" s="184" t="str">
        <f t="shared" si="14"/>
        <v>X</v>
      </c>
      <c r="AX26" s="184"/>
      <c r="AY26" s="183" t="str">
        <f t="shared" si="15"/>
        <v>Si</v>
      </c>
      <c r="AZ26" s="184"/>
      <c r="BA26" s="184" t="str">
        <f t="shared" si="16"/>
        <v/>
      </c>
      <c r="BB26" s="184" t="str">
        <f t="shared" si="17"/>
        <v>X</v>
      </c>
      <c r="BC26" s="184"/>
      <c r="BD26" s="183" t="str">
        <f t="shared" si="18"/>
        <v>Si</v>
      </c>
      <c r="BE26" s="185"/>
    </row>
    <row r="27" spans="1:57" ht="60.75" thickBot="1" x14ac:dyDescent="0.3">
      <c r="A27" s="470"/>
      <c r="B27" s="480"/>
      <c r="C27" s="229" t="s">
        <v>328</v>
      </c>
      <c r="D27" s="215" t="s">
        <v>160</v>
      </c>
      <c r="E27" s="316" t="s">
        <v>83</v>
      </c>
      <c r="F27" s="218"/>
      <c r="G27" s="353"/>
      <c r="H27" s="353"/>
      <c r="I27" s="218"/>
      <c r="J27" s="218"/>
      <c r="K27" s="218"/>
      <c r="L27" s="218"/>
      <c r="M27" s="218"/>
      <c r="N27" s="218"/>
      <c r="O27" s="232"/>
      <c r="P27" s="233">
        <v>0</v>
      </c>
      <c r="Q27" s="83">
        <f t="shared" si="76"/>
        <v>0</v>
      </c>
      <c r="R27" s="221">
        <v>0</v>
      </c>
      <c r="S27" s="83">
        <f t="shared" si="77"/>
        <v>0</v>
      </c>
      <c r="T27" s="221">
        <v>1</v>
      </c>
      <c r="U27" s="83">
        <f t="shared" si="78"/>
        <v>1</v>
      </c>
      <c r="V27" s="221">
        <v>1</v>
      </c>
      <c r="W27" s="83">
        <f t="shared" si="79"/>
        <v>1</v>
      </c>
      <c r="X27" s="222" t="s">
        <v>161</v>
      </c>
      <c r="Y27" s="268"/>
      <c r="Z27" s="59"/>
      <c r="AA27" s="60" t="s">
        <v>338</v>
      </c>
      <c r="AB27" s="90" t="s">
        <v>317</v>
      </c>
      <c r="AC27" s="59"/>
      <c r="AD27" s="59"/>
      <c r="AE27" s="223" t="s">
        <v>317</v>
      </c>
      <c r="AF27" s="59"/>
      <c r="AG27" s="59">
        <f t="shared" si="6"/>
        <v>0</v>
      </c>
      <c r="AH27" s="223"/>
      <c r="AI27" s="59"/>
      <c r="AJ27" s="59">
        <f t="shared" si="7"/>
        <v>0</v>
      </c>
      <c r="AK27" s="224"/>
      <c r="AL27" s="225" t="str">
        <f t="shared" si="8"/>
        <v/>
      </c>
      <c r="AM27" s="226" t="s">
        <v>303</v>
      </c>
      <c r="AN27" s="226"/>
      <c r="AO27" s="226" t="str">
        <f t="shared" si="9"/>
        <v>No</v>
      </c>
      <c r="AP27" s="274"/>
      <c r="AQ27" s="227" t="str">
        <f t="shared" si="10"/>
        <v/>
      </c>
      <c r="AR27" s="227" t="str">
        <f t="shared" si="11"/>
        <v>X</v>
      </c>
      <c r="AS27" s="227"/>
      <c r="AT27" s="226" t="str">
        <f t="shared" si="12"/>
        <v>Si</v>
      </c>
      <c r="AU27" s="227"/>
      <c r="AV27" s="227" t="str">
        <f t="shared" si="13"/>
        <v/>
      </c>
      <c r="AW27" s="227" t="str">
        <f t="shared" si="14"/>
        <v>X</v>
      </c>
      <c r="AX27" s="227"/>
      <c r="AY27" s="226" t="str">
        <f t="shared" si="15"/>
        <v>Si</v>
      </c>
      <c r="AZ27" s="227"/>
      <c r="BA27" s="227" t="str">
        <f t="shared" si="16"/>
        <v/>
      </c>
      <c r="BB27" s="227" t="str">
        <f t="shared" si="17"/>
        <v>X</v>
      </c>
      <c r="BC27" s="227"/>
      <c r="BD27" s="226" t="str">
        <f t="shared" si="18"/>
        <v>Si</v>
      </c>
      <c r="BE27" s="228"/>
    </row>
    <row r="28" spans="1:57" ht="60.75" thickBot="1" x14ac:dyDescent="0.3">
      <c r="A28" s="470"/>
      <c r="B28" s="480"/>
      <c r="C28" s="229" t="s">
        <v>162</v>
      </c>
      <c r="D28" s="215" t="s">
        <v>163</v>
      </c>
      <c r="E28" s="316" t="s">
        <v>83</v>
      </c>
      <c r="F28" s="218"/>
      <c r="G28" s="353"/>
      <c r="H28" s="353"/>
      <c r="I28" s="218"/>
      <c r="J28" s="218"/>
      <c r="K28" s="218"/>
      <c r="L28" s="218"/>
      <c r="M28" s="218"/>
      <c r="N28" s="218"/>
      <c r="O28" s="232"/>
      <c r="P28" s="233">
        <v>0</v>
      </c>
      <c r="Q28" s="83">
        <f t="shared" si="76"/>
        <v>0</v>
      </c>
      <c r="R28" s="221">
        <f>1/3</f>
        <v>0.33333333333333331</v>
      </c>
      <c r="S28" s="83">
        <f t="shared" si="77"/>
        <v>0.33333333333333331</v>
      </c>
      <c r="T28" s="221">
        <f>2/3</f>
        <v>0.66666666666666663</v>
      </c>
      <c r="U28" s="83">
        <f t="shared" si="78"/>
        <v>0.66666666666666663</v>
      </c>
      <c r="V28" s="221">
        <v>1</v>
      </c>
      <c r="W28" s="83">
        <f t="shared" si="79"/>
        <v>1</v>
      </c>
      <c r="X28" s="222" t="s">
        <v>164</v>
      </c>
      <c r="Y28" s="268"/>
      <c r="Z28" s="59"/>
      <c r="AA28" s="60" t="s">
        <v>338</v>
      </c>
      <c r="AB28" s="90" t="s">
        <v>317</v>
      </c>
      <c r="AC28" s="59"/>
      <c r="AD28" s="59">
        <f t="shared" si="5"/>
        <v>0</v>
      </c>
      <c r="AE28" s="223"/>
      <c r="AF28" s="59"/>
      <c r="AG28" s="59">
        <f t="shared" si="6"/>
        <v>0</v>
      </c>
      <c r="AH28" s="223"/>
      <c r="AI28" s="59"/>
      <c r="AJ28" s="59">
        <f t="shared" si="7"/>
        <v>0</v>
      </c>
      <c r="AK28" s="224"/>
      <c r="AL28" s="225" t="str">
        <f t="shared" si="8"/>
        <v/>
      </c>
      <c r="AM28" s="226" t="s">
        <v>303</v>
      </c>
      <c r="AN28" s="226"/>
      <c r="AO28" s="226" t="str">
        <f t="shared" si="9"/>
        <v>No</v>
      </c>
      <c r="AP28" s="274"/>
      <c r="AQ28" s="227" t="str">
        <f t="shared" si="10"/>
        <v/>
      </c>
      <c r="AR28" s="227" t="str">
        <f t="shared" si="11"/>
        <v>X</v>
      </c>
      <c r="AS28" s="227"/>
      <c r="AT28" s="226" t="str">
        <f t="shared" si="12"/>
        <v>Si</v>
      </c>
      <c r="AU28" s="227"/>
      <c r="AV28" s="227" t="str">
        <f t="shared" si="13"/>
        <v/>
      </c>
      <c r="AW28" s="227" t="str">
        <f t="shared" si="14"/>
        <v>X</v>
      </c>
      <c r="AX28" s="227"/>
      <c r="AY28" s="226" t="str">
        <f t="shared" si="15"/>
        <v>Si</v>
      </c>
      <c r="AZ28" s="227"/>
      <c r="BA28" s="227" t="str">
        <f t="shared" si="16"/>
        <v/>
      </c>
      <c r="BB28" s="227" t="str">
        <f t="shared" si="17"/>
        <v>X</v>
      </c>
      <c r="BC28" s="227"/>
      <c r="BD28" s="226" t="str">
        <f t="shared" si="18"/>
        <v>Si</v>
      </c>
      <c r="BE28" s="228"/>
    </row>
    <row r="29" spans="1:57" ht="60.75" customHeight="1" thickBot="1" x14ac:dyDescent="0.3">
      <c r="A29" s="470"/>
      <c r="B29" s="485"/>
      <c r="C29" s="234" t="s">
        <v>165</v>
      </c>
      <c r="D29" s="235" t="s">
        <v>166</v>
      </c>
      <c r="E29" s="236" t="s">
        <v>82</v>
      </c>
      <c r="F29" s="146"/>
      <c r="G29" s="347"/>
      <c r="H29" s="347"/>
      <c r="I29" s="146"/>
      <c r="J29" s="146"/>
      <c r="K29" s="146"/>
      <c r="L29" s="146"/>
      <c r="M29" s="146"/>
      <c r="N29" s="146"/>
      <c r="O29" s="237" t="s">
        <v>39</v>
      </c>
      <c r="P29" s="238">
        <v>0</v>
      </c>
      <c r="Q29" s="87">
        <f t="shared" si="76"/>
        <v>0</v>
      </c>
      <c r="R29" s="149">
        <v>0.5</v>
      </c>
      <c r="S29" s="87">
        <f t="shared" si="77"/>
        <v>0.5</v>
      </c>
      <c r="T29" s="149">
        <v>0.75</v>
      </c>
      <c r="U29" s="87">
        <f t="shared" si="78"/>
        <v>0.75</v>
      </c>
      <c r="V29" s="149">
        <v>1</v>
      </c>
      <c r="W29" s="87">
        <f t="shared" si="79"/>
        <v>1</v>
      </c>
      <c r="X29" s="150" t="s">
        <v>167</v>
      </c>
      <c r="Y29" s="264"/>
      <c r="Z29" s="75"/>
      <c r="AA29" s="88" t="s">
        <v>317</v>
      </c>
      <c r="AB29" s="90" t="s">
        <v>317</v>
      </c>
      <c r="AC29" s="75"/>
      <c r="AD29" s="75">
        <f t="shared" si="5"/>
        <v>0</v>
      </c>
      <c r="AE29" s="151"/>
      <c r="AF29" s="75"/>
      <c r="AG29" s="75">
        <f t="shared" si="6"/>
        <v>0</v>
      </c>
      <c r="AH29" s="151"/>
      <c r="AI29" s="75"/>
      <c r="AJ29" s="75">
        <f t="shared" si="7"/>
        <v>0</v>
      </c>
      <c r="AK29" s="152"/>
      <c r="AL29" s="153" t="str">
        <f t="shared" si="8"/>
        <v/>
      </c>
      <c r="AM29" s="154" t="s">
        <v>303</v>
      </c>
      <c r="AN29" s="154"/>
      <c r="AO29" s="154" t="str">
        <f t="shared" si="9"/>
        <v>No</v>
      </c>
      <c r="AP29" s="274"/>
      <c r="AQ29" s="155" t="str">
        <f t="shared" si="10"/>
        <v/>
      </c>
      <c r="AR29" s="155" t="str">
        <f t="shared" si="11"/>
        <v>X</v>
      </c>
      <c r="AS29" s="155"/>
      <c r="AT29" s="154" t="str">
        <f t="shared" si="12"/>
        <v>Si</v>
      </c>
      <c r="AU29" s="155"/>
      <c r="AV29" s="155" t="str">
        <f t="shared" si="13"/>
        <v/>
      </c>
      <c r="AW29" s="155" t="str">
        <f t="shared" si="14"/>
        <v>X</v>
      </c>
      <c r="AX29" s="155"/>
      <c r="AY29" s="154" t="str">
        <f t="shared" si="15"/>
        <v>Si</v>
      </c>
      <c r="AZ29" s="155"/>
      <c r="BA29" s="155" t="str">
        <f t="shared" si="16"/>
        <v/>
      </c>
      <c r="BB29" s="155" t="str">
        <f t="shared" si="17"/>
        <v>X</v>
      </c>
      <c r="BC29" s="155"/>
      <c r="BD29" s="154" t="str">
        <f t="shared" si="18"/>
        <v>Si</v>
      </c>
      <c r="BE29" s="156"/>
    </row>
    <row r="30" spans="1:57" ht="45" customHeight="1" thickBot="1" x14ac:dyDescent="0.3">
      <c r="A30" s="470"/>
      <c r="B30" s="473" t="s">
        <v>168</v>
      </c>
      <c r="C30" s="129" t="s">
        <v>169</v>
      </c>
      <c r="D30" s="130" t="s">
        <v>170</v>
      </c>
      <c r="E30" s="239" t="s">
        <v>77</v>
      </c>
      <c r="F30" s="132"/>
      <c r="G30" s="338"/>
      <c r="H30" s="338" t="s">
        <v>39</v>
      </c>
      <c r="I30" s="132"/>
      <c r="J30" s="132"/>
      <c r="K30" s="132"/>
      <c r="L30" s="132"/>
      <c r="M30" s="132"/>
      <c r="N30" s="132"/>
      <c r="O30" s="133"/>
      <c r="P30" s="134">
        <v>0.25</v>
      </c>
      <c r="Q30" s="82">
        <f t="shared" ref="Q30" si="80">P30/V30</f>
        <v>0.25</v>
      </c>
      <c r="R30" s="135">
        <v>0.5</v>
      </c>
      <c r="S30" s="82">
        <f t="shared" ref="S30" si="81">R30/V30</f>
        <v>0.5</v>
      </c>
      <c r="T30" s="135">
        <v>0.75</v>
      </c>
      <c r="U30" s="82">
        <f t="shared" ref="U30" si="82">T30/V30</f>
        <v>0.75</v>
      </c>
      <c r="V30" s="135">
        <v>1</v>
      </c>
      <c r="W30" s="82">
        <f t="shared" ref="W30" si="83">V30/V30</f>
        <v>1</v>
      </c>
      <c r="X30" s="136" t="s">
        <v>171</v>
      </c>
      <c r="Y30" s="263">
        <v>0</v>
      </c>
      <c r="Z30" s="72">
        <f t="shared" si="4"/>
        <v>0</v>
      </c>
      <c r="AA30" s="89" t="s">
        <v>364</v>
      </c>
      <c r="AB30" s="90" t="s">
        <v>317</v>
      </c>
      <c r="AC30" s="72"/>
      <c r="AD30" s="72">
        <f t="shared" si="5"/>
        <v>0</v>
      </c>
      <c r="AE30" s="137"/>
      <c r="AF30" s="72"/>
      <c r="AG30" s="72">
        <f t="shared" si="6"/>
        <v>0</v>
      </c>
      <c r="AH30" s="137"/>
      <c r="AI30" s="72"/>
      <c r="AJ30" s="72">
        <f t="shared" si="7"/>
        <v>0</v>
      </c>
      <c r="AK30" s="138"/>
      <c r="AL30" s="139" t="str">
        <f t="shared" si="8"/>
        <v/>
      </c>
      <c r="AM30" s="140" t="s">
        <v>303</v>
      </c>
      <c r="AN30" s="140"/>
      <c r="AO30" s="140" t="str">
        <f t="shared" si="9"/>
        <v>No</v>
      </c>
      <c r="AP30" s="284" t="s">
        <v>365</v>
      </c>
      <c r="AQ30" s="141" t="str">
        <f t="shared" si="10"/>
        <v/>
      </c>
      <c r="AR30" s="141" t="str">
        <f t="shared" si="11"/>
        <v>X</v>
      </c>
      <c r="AS30" s="141"/>
      <c r="AT30" s="140" t="str">
        <f t="shared" si="12"/>
        <v>Si</v>
      </c>
      <c r="AU30" s="141"/>
      <c r="AV30" s="141" t="str">
        <f t="shared" si="13"/>
        <v/>
      </c>
      <c r="AW30" s="141" t="str">
        <f t="shared" si="14"/>
        <v>X</v>
      </c>
      <c r="AX30" s="141"/>
      <c r="AY30" s="140" t="str">
        <f t="shared" si="15"/>
        <v>Si</v>
      </c>
      <c r="AZ30" s="141"/>
      <c r="BA30" s="141" t="str">
        <f t="shared" si="16"/>
        <v/>
      </c>
      <c r="BB30" s="141" t="str">
        <f t="shared" si="17"/>
        <v>X</v>
      </c>
      <c r="BC30" s="141"/>
      <c r="BD30" s="140" t="str">
        <f t="shared" si="18"/>
        <v>Si</v>
      </c>
      <c r="BE30" s="142"/>
    </row>
    <row r="31" spans="1:57" ht="60.75" thickBot="1" x14ac:dyDescent="0.3">
      <c r="A31" s="470"/>
      <c r="B31" s="480"/>
      <c r="C31" s="214" t="s">
        <v>172</v>
      </c>
      <c r="D31" s="240" t="s">
        <v>173</v>
      </c>
      <c r="E31" s="316" t="s">
        <v>83</v>
      </c>
      <c r="F31" s="218"/>
      <c r="G31" s="353"/>
      <c r="H31" s="353"/>
      <c r="I31" s="218"/>
      <c r="J31" s="218"/>
      <c r="K31" s="218"/>
      <c r="L31" s="218"/>
      <c r="M31" s="218"/>
      <c r="N31" s="218"/>
      <c r="O31" s="232"/>
      <c r="P31" s="241">
        <v>0</v>
      </c>
      <c r="Q31" s="85">
        <f t="shared" ref="Q31" si="84">P31/V31</f>
        <v>0</v>
      </c>
      <c r="R31" s="242">
        <v>1</v>
      </c>
      <c r="S31" s="85">
        <f t="shared" ref="S31" si="85">R31/V31</f>
        <v>0.5</v>
      </c>
      <c r="T31" s="242">
        <v>1</v>
      </c>
      <c r="U31" s="85">
        <f t="shared" ref="U31" si="86">T31/V31</f>
        <v>0.5</v>
      </c>
      <c r="V31" s="242">
        <v>2</v>
      </c>
      <c r="W31" s="85">
        <f t="shared" ref="W31" si="87">V31/V31</f>
        <v>1</v>
      </c>
      <c r="X31" s="222" t="s">
        <v>174</v>
      </c>
      <c r="Y31" s="268"/>
      <c r="Z31" s="59"/>
      <c r="AA31" s="60" t="s">
        <v>338</v>
      </c>
      <c r="AB31" s="90" t="s">
        <v>317</v>
      </c>
      <c r="AC31" s="59"/>
      <c r="AD31" s="59">
        <f t="shared" si="5"/>
        <v>0</v>
      </c>
      <c r="AE31" s="223"/>
      <c r="AF31" s="59"/>
      <c r="AG31" s="59">
        <f t="shared" si="6"/>
        <v>0</v>
      </c>
      <c r="AH31" s="223"/>
      <c r="AI31" s="59"/>
      <c r="AJ31" s="59">
        <f t="shared" si="7"/>
        <v>0</v>
      </c>
      <c r="AK31" s="224"/>
      <c r="AL31" s="225" t="str">
        <f t="shared" si="8"/>
        <v/>
      </c>
      <c r="AM31" s="226" t="s">
        <v>303</v>
      </c>
      <c r="AN31" s="226"/>
      <c r="AO31" s="226" t="str">
        <f t="shared" si="9"/>
        <v>No</v>
      </c>
      <c r="AP31" s="274"/>
      <c r="AQ31" s="227" t="str">
        <f t="shared" si="10"/>
        <v/>
      </c>
      <c r="AR31" s="227" t="str">
        <f t="shared" si="11"/>
        <v>X</v>
      </c>
      <c r="AS31" s="227"/>
      <c r="AT31" s="226" t="str">
        <f t="shared" si="12"/>
        <v>Si</v>
      </c>
      <c r="AU31" s="227"/>
      <c r="AV31" s="227" t="str">
        <f t="shared" si="13"/>
        <v/>
      </c>
      <c r="AW31" s="227" t="str">
        <f t="shared" si="14"/>
        <v>X</v>
      </c>
      <c r="AX31" s="227"/>
      <c r="AY31" s="226" t="str">
        <f t="shared" si="15"/>
        <v>Si</v>
      </c>
      <c r="AZ31" s="227"/>
      <c r="BA31" s="227" t="str">
        <f t="shared" si="16"/>
        <v/>
      </c>
      <c r="BB31" s="227" t="str">
        <f t="shared" si="17"/>
        <v>X</v>
      </c>
      <c r="BC31" s="227"/>
      <c r="BD31" s="226" t="str">
        <f t="shared" si="18"/>
        <v>Si</v>
      </c>
      <c r="BE31" s="228"/>
    </row>
    <row r="32" spans="1:57" ht="105.75" thickBot="1" x14ac:dyDescent="0.3">
      <c r="A32" s="470"/>
      <c r="B32" s="474"/>
      <c r="C32" s="188" t="s">
        <v>329</v>
      </c>
      <c r="D32" s="189" t="s">
        <v>175</v>
      </c>
      <c r="E32" s="314" t="s">
        <v>83</v>
      </c>
      <c r="F32" s="191"/>
      <c r="G32" s="350"/>
      <c r="H32" s="350"/>
      <c r="I32" s="191"/>
      <c r="J32" s="191"/>
      <c r="K32" s="191"/>
      <c r="L32" s="191"/>
      <c r="M32" s="191"/>
      <c r="N32" s="191"/>
      <c r="O32" s="192"/>
      <c r="P32" s="193">
        <v>0.25</v>
      </c>
      <c r="Q32" s="86">
        <f t="shared" ref="Q32" si="88">P32/V32</f>
        <v>0.25</v>
      </c>
      <c r="R32" s="194">
        <v>0.5</v>
      </c>
      <c r="S32" s="86">
        <f t="shared" ref="S32" si="89">R32/V32</f>
        <v>0.5</v>
      </c>
      <c r="T32" s="194">
        <v>0.75</v>
      </c>
      <c r="U32" s="86">
        <f t="shared" ref="U32" si="90">T32/V32</f>
        <v>0.75</v>
      </c>
      <c r="V32" s="194">
        <v>1</v>
      </c>
      <c r="W32" s="86">
        <f t="shared" ref="W32" si="91">V32/V32</f>
        <v>1</v>
      </c>
      <c r="X32" s="195" t="s">
        <v>176</v>
      </c>
      <c r="Y32" s="267">
        <v>0.25</v>
      </c>
      <c r="Z32" s="68">
        <f t="shared" si="4"/>
        <v>1</v>
      </c>
      <c r="AA32" s="90" t="s">
        <v>340</v>
      </c>
      <c r="AB32" s="90" t="s">
        <v>438</v>
      </c>
      <c r="AC32" s="68"/>
      <c r="AD32" s="68">
        <f t="shared" si="5"/>
        <v>0</v>
      </c>
      <c r="AE32" s="196"/>
      <c r="AF32" s="68"/>
      <c r="AG32" s="68">
        <f t="shared" si="6"/>
        <v>0</v>
      </c>
      <c r="AH32" s="196"/>
      <c r="AI32" s="68"/>
      <c r="AJ32" s="68">
        <f t="shared" si="7"/>
        <v>0</v>
      </c>
      <c r="AK32" s="197"/>
      <c r="AL32" s="198" t="str">
        <f t="shared" si="8"/>
        <v/>
      </c>
      <c r="AM32" s="199" t="s">
        <v>303</v>
      </c>
      <c r="AN32" s="199"/>
      <c r="AO32" s="199" t="str">
        <f t="shared" si="9"/>
        <v>No</v>
      </c>
      <c r="AP32" s="279" t="s">
        <v>356</v>
      </c>
      <c r="AQ32" s="200" t="str">
        <f t="shared" si="10"/>
        <v/>
      </c>
      <c r="AR32" s="200" t="str">
        <f t="shared" si="11"/>
        <v/>
      </c>
      <c r="AS32" s="200"/>
      <c r="AT32" s="199" t="str">
        <f t="shared" si="12"/>
        <v>No</v>
      </c>
      <c r="AU32" s="200"/>
      <c r="AV32" s="200" t="str">
        <f t="shared" si="13"/>
        <v/>
      </c>
      <c r="AW32" s="200" t="str">
        <f t="shared" si="14"/>
        <v>X</v>
      </c>
      <c r="AX32" s="200"/>
      <c r="AY32" s="199" t="str">
        <f t="shared" si="15"/>
        <v>Si</v>
      </c>
      <c r="AZ32" s="200"/>
      <c r="BA32" s="200" t="str">
        <f t="shared" si="16"/>
        <v/>
      </c>
      <c r="BB32" s="200" t="str">
        <f t="shared" si="17"/>
        <v>X</v>
      </c>
      <c r="BC32" s="200"/>
      <c r="BD32" s="199" t="str">
        <f t="shared" si="18"/>
        <v>Si</v>
      </c>
      <c r="BE32" s="201"/>
    </row>
    <row r="33" spans="1:57" ht="409.6" thickBot="1" x14ac:dyDescent="0.3">
      <c r="A33" s="470"/>
      <c r="B33" s="243" t="s">
        <v>177</v>
      </c>
      <c r="C33" s="244" t="s">
        <v>178</v>
      </c>
      <c r="D33" s="245" t="s">
        <v>179</v>
      </c>
      <c r="E33" s="319" t="s">
        <v>83</v>
      </c>
      <c r="F33" s="246"/>
      <c r="G33" s="355"/>
      <c r="H33" s="355"/>
      <c r="I33" s="246"/>
      <c r="J33" s="246"/>
      <c r="K33" s="246"/>
      <c r="L33" s="246"/>
      <c r="M33" s="246"/>
      <c r="N33" s="246"/>
      <c r="O33" s="247"/>
      <c r="P33" s="248">
        <v>0.25</v>
      </c>
      <c r="Q33" s="92">
        <f t="shared" ref="Q33" si="92">P33/V33</f>
        <v>0.25</v>
      </c>
      <c r="R33" s="249">
        <v>0.5</v>
      </c>
      <c r="S33" s="92">
        <f t="shared" ref="S33" si="93">R33/V33</f>
        <v>0.5</v>
      </c>
      <c r="T33" s="249">
        <v>0.75</v>
      </c>
      <c r="U33" s="92">
        <f t="shared" ref="U33" si="94">T33/V33</f>
        <v>0.75</v>
      </c>
      <c r="V33" s="249">
        <v>1</v>
      </c>
      <c r="W33" s="92">
        <f t="shared" ref="W33" si="95">V33/V33</f>
        <v>1</v>
      </c>
      <c r="X33" s="250" t="s">
        <v>180</v>
      </c>
      <c r="Y33" s="269">
        <v>0.125</v>
      </c>
      <c r="Z33" s="64">
        <f t="shared" si="4"/>
        <v>0.5</v>
      </c>
      <c r="AA33" s="93" t="s">
        <v>341</v>
      </c>
      <c r="AB33" s="93" t="s">
        <v>439</v>
      </c>
      <c r="AC33" s="64"/>
      <c r="AD33" s="64">
        <f t="shared" si="5"/>
        <v>0</v>
      </c>
      <c r="AE33" s="251"/>
      <c r="AF33" s="64"/>
      <c r="AG33" s="64">
        <f t="shared" si="6"/>
        <v>0</v>
      </c>
      <c r="AH33" s="251"/>
      <c r="AI33" s="64"/>
      <c r="AJ33" s="64">
        <f t="shared" si="7"/>
        <v>0</v>
      </c>
      <c r="AK33" s="252"/>
      <c r="AL33" s="253" t="str">
        <f t="shared" si="8"/>
        <v/>
      </c>
      <c r="AM33" s="254" t="s">
        <v>303</v>
      </c>
      <c r="AN33" s="254"/>
      <c r="AO33" s="254" t="str">
        <f t="shared" si="9"/>
        <v>No</v>
      </c>
      <c r="AP33" s="288" t="s">
        <v>396</v>
      </c>
      <c r="AQ33" s="255" t="str">
        <f t="shared" si="10"/>
        <v/>
      </c>
      <c r="AR33" s="255" t="str">
        <f t="shared" si="11"/>
        <v>X</v>
      </c>
      <c r="AS33" s="255"/>
      <c r="AT33" s="254" t="str">
        <f t="shared" si="12"/>
        <v>Si</v>
      </c>
      <c r="AU33" s="255"/>
      <c r="AV33" s="255" t="str">
        <f t="shared" si="13"/>
        <v/>
      </c>
      <c r="AW33" s="255" t="str">
        <f t="shared" si="14"/>
        <v>X</v>
      </c>
      <c r="AX33" s="255"/>
      <c r="AY33" s="254" t="str">
        <f t="shared" si="15"/>
        <v>Si</v>
      </c>
      <c r="AZ33" s="255"/>
      <c r="BA33" s="255" t="str">
        <f t="shared" si="16"/>
        <v/>
      </c>
      <c r="BB33" s="255" t="str">
        <f t="shared" si="17"/>
        <v>X</v>
      </c>
      <c r="BC33" s="255"/>
      <c r="BD33" s="254" t="str">
        <f t="shared" si="18"/>
        <v>Si</v>
      </c>
      <c r="BE33" s="256"/>
    </row>
    <row r="34" spans="1:57" ht="241.5" customHeight="1" x14ac:dyDescent="0.25">
      <c r="A34" s="470"/>
      <c r="B34" s="473" t="s">
        <v>181</v>
      </c>
      <c r="C34" s="129" t="s">
        <v>182</v>
      </c>
      <c r="D34" s="130" t="s">
        <v>183</v>
      </c>
      <c r="E34" s="317" t="s">
        <v>83</v>
      </c>
      <c r="F34" s="132"/>
      <c r="G34" s="338"/>
      <c r="H34" s="338"/>
      <c r="I34" s="132"/>
      <c r="J34" s="132"/>
      <c r="K34" s="132"/>
      <c r="L34" s="132"/>
      <c r="M34" s="132"/>
      <c r="N34" s="132"/>
      <c r="O34" s="133"/>
      <c r="P34" s="134">
        <v>0.25</v>
      </c>
      <c r="Q34" s="82">
        <f t="shared" ref="Q34" si="96">P34/V34</f>
        <v>0.25</v>
      </c>
      <c r="R34" s="135">
        <v>0.5</v>
      </c>
      <c r="S34" s="82">
        <f t="shared" ref="S34" si="97">R34/V34</f>
        <v>0.5</v>
      </c>
      <c r="T34" s="135">
        <v>0.75</v>
      </c>
      <c r="U34" s="82">
        <f t="shared" ref="U34" si="98">T34/V34</f>
        <v>0.75</v>
      </c>
      <c r="V34" s="135">
        <v>1</v>
      </c>
      <c r="W34" s="82">
        <f t="shared" ref="W34" si="99">V34/V34</f>
        <v>1</v>
      </c>
      <c r="X34" s="136" t="s">
        <v>184</v>
      </c>
      <c r="Y34" s="263">
        <v>0.25</v>
      </c>
      <c r="Z34" s="72">
        <f t="shared" si="4"/>
        <v>1</v>
      </c>
      <c r="AA34" s="273" t="s">
        <v>342</v>
      </c>
      <c r="AB34" s="273" t="s">
        <v>440</v>
      </c>
      <c r="AC34" s="72"/>
      <c r="AD34" s="72">
        <f t="shared" si="5"/>
        <v>0</v>
      </c>
      <c r="AE34" s="137"/>
      <c r="AF34" s="72"/>
      <c r="AG34" s="72">
        <f t="shared" si="6"/>
        <v>0</v>
      </c>
      <c r="AH34" s="137"/>
      <c r="AI34" s="72"/>
      <c r="AJ34" s="72">
        <f t="shared" si="7"/>
        <v>0</v>
      </c>
      <c r="AK34" s="138"/>
      <c r="AL34" s="139" t="str">
        <f t="shared" si="8"/>
        <v/>
      </c>
      <c r="AM34" s="140" t="s">
        <v>303</v>
      </c>
      <c r="AN34" s="140"/>
      <c r="AO34" s="140" t="str">
        <f t="shared" si="9"/>
        <v>No</v>
      </c>
      <c r="AP34" s="279" t="s">
        <v>355</v>
      </c>
      <c r="AQ34" s="141" t="str">
        <f t="shared" si="10"/>
        <v/>
      </c>
      <c r="AR34" s="141" t="str">
        <f t="shared" si="11"/>
        <v/>
      </c>
      <c r="AS34" s="141"/>
      <c r="AT34" s="140" t="str">
        <f t="shared" si="12"/>
        <v>No</v>
      </c>
      <c r="AU34" s="141"/>
      <c r="AV34" s="141" t="str">
        <f t="shared" si="13"/>
        <v/>
      </c>
      <c r="AW34" s="141" t="str">
        <f t="shared" si="14"/>
        <v>X</v>
      </c>
      <c r="AX34" s="141"/>
      <c r="AY34" s="140" t="str">
        <f t="shared" si="15"/>
        <v>Si</v>
      </c>
      <c r="AZ34" s="141"/>
      <c r="BA34" s="141" t="str">
        <f t="shared" si="16"/>
        <v/>
      </c>
      <c r="BB34" s="141" t="str">
        <f t="shared" si="17"/>
        <v>X</v>
      </c>
      <c r="BC34" s="141"/>
      <c r="BD34" s="140" t="str">
        <f t="shared" si="18"/>
        <v>Si</v>
      </c>
      <c r="BE34" s="142"/>
    </row>
    <row r="35" spans="1:57" ht="92.25" customHeight="1" thickBot="1" x14ac:dyDescent="0.3">
      <c r="A35" s="489"/>
      <c r="B35" s="474"/>
      <c r="C35" s="188" t="s">
        <v>185</v>
      </c>
      <c r="D35" s="189" t="s">
        <v>186</v>
      </c>
      <c r="E35" s="190" t="s">
        <v>76</v>
      </c>
      <c r="F35" s="191"/>
      <c r="G35" s="350"/>
      <c r="H35" s="350"/>
      <c r="I35" s="191"/>
      <c r="J35" s="191"/>
      <c r="K35" s="191"/>
      <c r="L35" s="191"/>
      <c r="M35" s="191"/>
      <c r="N35" s="191"/>
      <c r="O35" s="192"/>
      <c r="P35" s="193">
        <v>0.25</v>
      </c>
      <c r="Q35" s="86">
        <f t="shared" ref="Q35" si="100">P35/V35</f>
        <v>0.25</v>
      </c>
      <c r="R35" s="194">
        <v>0.5</v>
      </c>
      <c r="S35" s="86">
        <f t="shared" ref="S35" si="101">R35/V35</f>
        <v>0.5</v>
      </c>
      <c r="T35" s="194">
        <v>0.75</v>
      </c>
      <c r="U35" s="86">
        <f t="shared" ref="U35" si="102">T35/V35</f>
        <v>0.75</v>
      </c>
      <c r="V35" s="194">
        <v>1</v>
      </c>
      <c r="W35" s="86">
        <f t="shared" ref="W35" si="103">V35/V35</f>
        <v>1</v>
      </c>
      <c r="X35" s="195"/>
      <c r="Y35" s="267">
        <v>0.25</v>
      </c>
      <c r="Z35" s="68">
        <f t="shared" si="4"/>
        <v>1</v>
      </c>
      <c r="AA35" s="90" t="s">
        <v>362</v>
      </c>
      <c r="AB35" s="90" t="s">
        <v>441</v>
      </c>
      <c r="AC35" s="68"/>
      <c r="AD35" s="68">
        <f t="shared" si="5"/>
        <v>0</v>
      </c>
      <c r="AE35" s="196"/>
      <c r="AF35" s="68"/>
      <c r="AG35" s="68">
        <f t="shared" si="6"/>
        <v>0</v>
      </c>
      <c r="AH35" s="196"/>
      <c r="AI35" s="68"/>
      <c r="AJ35" s="68">
        <f t="shared" si="7"/>
        <v>0</v>
      </c>
      <c r="AK35" s="197"/>
      <c r="AL35" s="198" t="str">
        <f t="shared" si="8"/>
        <v/>
      </c>
      <c r="AM35" s="199" t="s">
        <v>303</v>
      </c>
      <c r="AN35" s="199"/>
      <c r="AO35" s="199" t="str">
        <f t="shared" si="9"/>
        <v>No</v>
      </c>
      <c r="AP35" s="280" t="s">
        <v>361</v>
      </c>
      <c r="AQ35" s="200" t="str">
        <f t="shared" si="10"/>
        <v/>
      </c>
      <c r="AR35" s="200" t="str">
        <f t="shared" si="11"/>
        <v/>
      </c>
      <c r="AS35" s="200"/>
      <c r="AT35" s="199" t="str">
        <f t="shared" si="12"/>
        <v>No</v>
      </c>
      <c r="AU35" s="200"/>
      <c r="AV35" s="200" t="str">
        <f t="shared" si="13"/>
        <v/>
      </c>
      <c r="AW35" s="200" t="str">
        <f t="shared" si="14"/>
        <v>X</v>
      </c>
      <c r="AX35" s="200"/>
      <c r="AY35" s="199" t="str">
        <f t="shared" si="15"/>
        <v>Si</v>
      </c>
      <c r="AZ35" s="200"/>
      <c r="BA35" s="200" t="str">
        <f t="shared" si="16"/>
        <v/>
      </c>
      <c r="BB35" s="200" t="str">
        <f t="shared" si="17"/>
        <v>X</v>
      </c>
      <c r="BC35" s="200"/>
      <c r="BD35" s="199" t="str">
        <f t="shared" si="18"/>
        <v>Si</v>
      </c>
      <c r="BE35" s="201"/>
    </row>
    <row r="36" spans="1:57" ht="90" customHeight="1" x14ac:dyDescent="0.25">
      <c r="A36" s="469" t="s">
        <v>57</v>
      </c>
      <c r="B36" s="486" t="s">
        <v>187</v>
      </c>
      <c r="C36" s="129" t="s">
        <v>188</v>
      </c>
      <c r="D36" s="130" t="s">
        <v>189</v>
      </c>
      <c r="E36" s="317" t="s">
        <v>83</v>
      </c>
      <c r="F36" s="132"/>
      <c r="G36" s="338"/>
      <c r="H36" s="338"/>
      <c r="I36" s="132"/>
      <c r="J36" s="132"/>
      <c r="K36" s="132"/>
      <c r="L36" s="132"/>
      <c r="M36" s="132"/>
      <c r="N36" s="132"/>
      <c r="O36" s="133"/>
      <c r="P36" s="134">
        <v>0.25</v>
      </c>
      <c r="Q36" s="82">
        <f t="shared" ref="Q36" si="104">P36/V36</f>
        <v>0.25</v>
      </c>
      <c r="R36" s="135">
        <v>0.5</v>
      </c>
      <c r="S36" s="82">
        <f t="shared" ref="S36" si="105">R36/V36</f>
        <v>0.5</v>
      </c>
      <c r="T36" s="135">
        <v>0.75</v>
      </c>
      <c r="U36" s="82">
        <f t="shared" ref="U36" si="106">T36/V36</f>
        <v>0.75</v>
      </c>
      <c r="V36" s="135">
        <v>1</v>
      </c>
      <c r="W36" s="82">
        <f t="shared" ref="W36" si="107">V36/V36</f>
        <v>1</v>
      </c>
      <c r="X36" s="136" t="s">
        <v>190</v>
      </c>
      <c r="Y36" s="263">
        <v>0</v>
      </c>
      <c r="Z36" s="72">
        <f t="shared" si="4"/>
        <v>0</v>
      </c>
      <c r="AA36" s="89" t="s">
        <v>343</v>
      </c>
      <c r="AB36" s="89" t="s">
        <v>442</v>
      </c>
      <c r="AC36" s="72"/>
      <c r="AD36" s="72">
        <f t="shared" si="5"/>
        <v>0</v>
      </c>
      <c r="AE36" s="137"/>
      <c r="AF36" s="72"/>
      <c r="AG36" s="72">
        <f t="shared" si="6"/>
        <v>0</v>
      </c>
      <c r="AH36" s="137"/>
      <c r="AI36" s="72"/>
      <c r="AJ36" s="72">
        <f t="shared" si="7"/>
        <v>0</v>
      </c>
      <c r="AK36" s="138"/>
      <c r="AL36" s="139" t="str">
        <f t="shared" si="8"/>
        <v/>
      </c>
      <c r="AM36" s="140" t="s">
        <v>303</v>
      </c>
      <c r="AN36" s="140"/>
      <c r="AO36" s="140" t="str">
        <f t="shared" si="9"/>
        <v>No</v>
      </c>
      <c r="AP36" s="285" t="s">
        <v>349</v>
      </c>
      <c r="AQ36" s="141" t="str">
        <f t="shared" si="10"/>
        <v/>
      </c>
      <c r="AR36" s="141" t="str">
        <f t="shared" si="11"/>
        <v>X</v>
      </c>
      <c r="AS36" s="141"/>
      <c r="AT36" s="140" t="str">
        <f t="shared" si="12"/>
        <v>Si</v>
      </c>
      <c r="AU36" s="141"/>
      <c r="AV36" s="141" t="str">
        <f t="shared" si="13"/>
        <v/>
      </c>
      <c r="AW36" s="141" t="str">
        <f t="shared" si="14"/>
        <v>X</v>
      </c>
      <c r="AX36" s="141"/>
      <c r="AY36" s="140" t="str">
        <f t="shared" si="15"/>
        <v>Si</v>
      </c>
      <c r="AZ36" s="141"/>
      <c r="BA36" s="141" t="str">
        <f t="shared" si="16"/>
        <v/>
      </c>
      <c r="BB36" s="141" t="str">
        <f t="shared" si="17"/>
        <v>X</v>
      </c>
      <c r="BC36" s="141"/>
      <c r="BD36" s="140" t="str">
        <f t="shared" si="18"/>
        <v>Si</v>
      </c>
      <c r="BE36" s="142"/>
    </row>
    <row r="37" spans="1:57" ht="405" x14ac:dyDescent="0.25">
      <c r="A37" s="470"/>
      <c r="B37" s="487"/>
      <c r="C37" s="229" t="s">
        <v>191</v>
      </c>
      <c r="D37" s="215" t="s">
        <v>192</v>
      </c>
      <c r="E37" s="313" t="s">
        <v>80</v>
      </c>
      <c r="F37" s="218"/>
      <c r="G37" s="353" t="s">
        <v>39</v>
      </c>
      <c r="H37" s="353" t="s">
        <v>39</v>
      </c>
      <c r="I37" s="364" t="s">
        <v>39</v>
      </c>
      <c r="J37" s="218"/>
      <c r="K37" s="218"/>
      <c r="L37" s="218"/>
      <c r="M37" s="218"/>
      <c r="N37" s="218"/>
      <c r="O37" s="232"/>
      <c r="P37" s="220">
        <v>0.1</v>
      </c>
      <c r="Q37" s="83">
        <f t="shared" ref="Q37" si="108">P37/V37</f>
        <v>0.1</v>
      </c>
      <c r="R37" s="221">
        <v>0.3</v>
      </c>
      <c r="S37" s="83">
        <f t="shared" ref="S37" si="109">R37/V37</f>
        <v>0.3</v>
      </c>
      <c r="T37" s="221">
        <v>0.6</v>
      </c>
      <c r="U37" s="83">
        <f t="shared" ref="U37" si="110">T37/V37</f>
        <v>0.6</v>
      </c>
      <c r="V37" s="221">
        <v>1</v>
      </c>
      <c r="W37" s="83">
        <f t="shared" ref="W37" si="111">V37/V37</f>
        <v>1</v>
      </c>
      <c r="X37" s="222" t="s">
        <v>193</v>
      </c>
      <c r="Y37" s="268">
        <v>0</v>
      </c>
      <c r="Z37" s="59">
        <f t="shared" si="4"/>
        <v>0</v>
      </c>
      <c r="AA37" s="60" t="s">
        <v>366</v>
      </c>
      <c r="AB37" s="60" t="s">
        <v>423</v>
      </c>
      <c r="AC37" s="59"/>
      <c r="AD37" s="59">
        <f t="shared" si="5"/>
        <v>0</v>
      </c>
      <c r="AE37" s="223"/>
      <c r="AF37" s="59"/>
      <c r="AG37" s="59">
        <f t="shared" si="6"/>
        <v>0</v>
      </c>
      <c r="AH37" s="223"/>
      <c r="AI37" s="59"/>
      <c r="AJ37" s="59">
        <f t="shared" si="7"/>
        <v>0</v>
      </c>
      <c r="AK37" s="224"/>
      <c r="AL37" s="225" t="str">
        <f t="shared" si="8"/>
        <v/>
      </c>
      <c r="AM37" s="226" t="s">
        <v>303</v>
      </c>
      <c r="AN37" s="226"/>
      <c r="AO37" s="226" t="str">
        <f t="shared" si="9"/>
        <v>No</v>
      </c>
      <c r="AP37" s="284" t="s">
        <v>367</v>
      </c>
      <c r="AQ37" s="227" t="str">
        <f t="shared" si="10"/>
        <v/>
      </c>
      <c r="AR37" s="227" t="str">
        <f t="shared" si="11"/>
        <v>X</v>
      </c>
      <c r="AS37" s="227"/>
      <c r="AT37" s="226" t="str">
        <f t="shared" si="12"/>
        <v>Si</v>
      </c>
      <c r="AU37" s="227"/>
      <c r="AV37" s="227" t="str">
        <f t="shared" si="13"/>
        <v/>
      </c>
      <c r="AW37" s="227" t="str">
        <f t="shared" si="14"/>
        <v>X</v>
      </c>
      <c r="AX37" s="227"/>
      <c r="AY37" s="226" t="str">
        <f t="shared" si="15"/>
        <v>Si</v>
      </c>
      <c r="AZ37" s="227"/>
      <c r="BA37" s="227" t="str">
        <f t="shared" si="16"/>
        <v/>
      </c>
      <c r="BB37" s="227" t="str">
        <f t="shared" si="17"/>
        <v>X</v>
      </c>
      <c r="BC37" s="227"/>
      <c r="BD37" s="226" t="str">
        <f t="shared" si="18"/>
        <v>Si</v>
      </c>
      <c r="BE37" s="228"/>
    </row>
    <row r="38" spans="1:57" ht="90.75" thickBot="1" x14ac:dyDescent="0.3">
      <c r="A38" s="470"/>
      <c r="B38" s="490"/>
      <c r="C38" s="143" t="s">
        <v>330</v>
      </c>
      <c r="D38" s="144" t="s">
        <v>194</v>
      </c>
      <c r="E38" s="236" t="s">
        <v>77</v>
      </c>
      <c r="F38" s="146"/>
      <c r="G38" s="347"/>
      <c r="H38" s="347"/>
      <c r="I38" s="146"/>
      <c r="J38" s="146"/>
      <c r="K38" s="146"/>
      <c r="L38" s="146"/>
      <c r="M38" s="146"/>
      <c r="N38" s="146"/>
      <c r="O38" s="147"/>
      <c r="P38" s="148">
        <v>0.25</v>
      </c>
      <c r="Q38" s="87">
        <f t="shared" ref="Q38" si="112">P38/V38</f>
        <v>0.25</v>
      </c>
      <c r="R38" s="149">
        <v>0.5</v>
      </c>
      <c r="S38" s="87">
        <f t="shared" ref="S38" si="113">R38/V38</f>
        <v>0.5</v>
      </c>
      <c r="T38" s="149">
        <v>0.75</v>
      </c>
      <c r="U38" s="87">
        <f t="shared" ref="U38" si="114">T38/V38</f>
        <v>0.75</v>
      </c>
      <c r="V38" s="149">
        <v>1</v>
      </c>
      <c r="W38" s="87">
        <f t="shared" ref="W38" si="115">V38/V38</f>
        <v>1</v>
      </c>
      <c r="X38" s="150" t="s">
        <v>195</v>
      </c>
      <c r="Y38" s="264">
        <v>0</v>
      </c>
      <c r="Z38" s="75">
        <f t="shared" si="4"/>
        <v>0</v>
      </c>
      <c r="AA38" s="88" t="s">
        <v>394</v>
      </c>
      <c r="AB38" s="88" t="s">
        <v>443</v>
      </c>
      <c r="AC38" s="75"/>
      <c r="AD38" s="75">
        <f t="shared" si="5"/>
        <v>0</v>
      </c>
      <c r="AE38" s="151"/>
      <c r="AF38" s="75"/>
      <c r="AG38" s="75">
        <f t="shared" si="6"/>
        <v>0</v>
      </c>
      <c r="AH38" s="151"/>
      <c r="AI38" s="75"/>
      <c r="AJ38" s="75">
        <f t="shared" si="7"/>
        <v>0</v>
      </c>
      <c r="AK38" s="152"/>
      <c r="AL38" s="153" t="str">
        <f t="shared" si="8"/>
        <v/>
      </c>
      <c r="AM38" s="154" t="s">
        <v>303</v>
      </c>
      <c r="AN38" s="154"/>
      <c r="AO38" s="154" t="str">
        <f t="shared" si="9"/>
        <v>No</v>
      </c>
      <c r="AP38" s="286" t="s">
        <v>394</v>
      </c>
      <c r="AQ38" s="155" t="str">
        <f t="shared" si="10"/>
        <v/>
      </c>
      <c r="AR38" s="155" t="str">
        <f t="shared" si="11"/>
        <v>X</v>
      </c>
      <c r="AS38" s="155"/>
      <c r="AT38" s="154" t="str">
        <f t="shared" si="12"/>
        <v>Si</v>
      </c>
      <c r="AU38" s="155"/>
      <c r="AV38" s="155" t="str">
        <f t="shared" si="13"/>
        <v/>
      </c>
      <c r="AW38" s="155" t="str">
        <f t="shared" si="14"/>
        <v>X</v>
      </c>
      <c r="AX38" s="155"/>
      <c r="AY38" s="154" t="str">
        <f t="shared" si="15"/>
        <v>Si</v>
      </c>
      <c r="AZ38" s="155"/>
      <c r="BA38" s="155" t="str">
        <f t="shared" si="16"/>
        <v/>
      </c>
      <c r="BB38" s="155" t="str">
        <f t="shared" si="17"/>
        <v>X</v>
      </c>
      <c r="BC38" s="155"/>
      <c r="BD38" s="154" t="str">
        <f t="shared" si="18"/>
        <v>Si</v>
      </c>
      <c r="BE38" s="156"/>
    </row>
    <row r="39" spans="1:57" ht="255.75" thickBot="1" x14ac:dyDescent="0.3">
      <c r="A39" s="470"/>
      <c r="B39" s="486" t="s">
        <v>196</v>
      </c>
      <c r="C39" s="129" t="s">
        <v>197</v>
      </c>
      <c r="D39" s="130" t="s">
        <v>198</v>
      </c>
      <c r="E39" s="317" t="s">
        <v>83</v>
      </c>
      <c r="F39" s="212"/>
      <c r="G39" s="338"/>
      <c r="H39" s="338"/>
      <c r="I39" s="132"/>
      <c r="J39" s="132"/>
      <c r="K39" s="132"/>
      <c r="L39" s="132"/>
      <c r="M39" s="132"/>
      <c r="N39" s="132"/>
      <c r="O39" s="133"/>
      <c r="P39" s="134">
        <v>0.25</v>
      </c>
      <c r="Q39" s="82">
        <f t="shared" ref="Q39:Q43" si="116">P39/V39</f>
        <v>0.25</v>
      </c>
      <c r="R39" s="135">
        <v>0.5</v>
      </c>
      <c r="S39" s="82">
        <f t="shared" ref="S39:S43" si="117">R39/V39</f>
        <v>0.5</v>
      </c>
      <c r="T39" s="135">
        <v>0.75</v>
      </c>
      <c r="U39" s="82">
        <f t="shared" ref="U39:U43" si="118">T39/V39</f>
        <v>0.75</v>
      </c>
      <c r="V39" s="135">
        <v>1</v>
      </c>
      <c r="W39" s="82">
        <f t="shared" ref="W39:W43" si="119">V39/V39</f>
        <v>1</v>
      </c>
      <c r="X39" s="136" t="s">
        <v>199</v>
      </c>
      <c r="Y39" s="263">
        <v>0.25</v>
      </c>
      <c r="Z39" s="72">
        <f t="shared" si="4"/>
        <v>1</v>
      </c>
      <c r="AA39" s="89" t="s">
        <v>344</v>
      </c>
      <c r="AB39" s="89" t="s">
        <v>444</v>
      </c>
      <c r="AC39" s="72"/>
      <c r="AD39" s="72">
        <f t="shared" si="5"/>
        <v>0</v>
      </c>
      <c r="AE39" s="137"/>
      <c r="AF39" s="72"/>
      <c r="AG39" s="72">
        <f t="shared" si="6"/>
        <v>0</v>
      </c>
      <c r="AH39" s="137"/>
      <c r="AI39" s="72"/>
      <c r="AJ39" s="72">
        <f t="shared" si="7"/>
        <v>0</v>
      </c>
      <c r="AK39" s="138"/>
      <c r="AL39" s="139" t="str">
        <f t="shared" si="8"/>
        <v/>
      </c>
      <c r="AM39" s="140" t="s">
        <v>303</v>
      </c>
      <c r="AN39" s="140"/>
      <c r="AO39" s="140" t="str">
        <f t="shared" si="9"/>
        <v>No</v>
      </c>
      <c r="AP39" s="279" t="s">
        <v>357</v>
      </c>
      <c r="AQ39" s="141" t="str">
        <f t="shared" si="10"/>
        <v/>
      </c>
      <c r="AR39" s="141" t="str">
        <f t="shared" si="11"/>
        <v/>
      </c>
      <c r="AS39" s="141"/>
      <c r="AT39" s="140" t="str">
        <f t="shared" si="12"/>
        <v>No</v>
      </c>
      <c r="AU39" s="141"/>
      <c r="AV39" s="141" t="str">
        <f t="shared" si="13"/>
        <v/>
      </c>
      <c r="AW39" s="141" t="str">
        <f t="shared" si="14"/>
        <v>X</v>
      </c>
      <c r="AX39" s="141"/>
      <c r="AY39" s="140" t="str">
        <f t="shared" si="15"/>
        <v>Si</v>
      </c>
      <c r="AZ39" s="141"/>
      <c r="BA39" s="141" t="str">
        <f t="shared" si="16"/>
        <v/>
      </c>
      <c r="BB39" s="141" t="str">
        <f t="shared" si="17"/>
        <v>X</v>
      </c>
      <c r="BC39" s="141"/>
      <c r="BD39" s="140" t="str">
        <f t="shared" si="18"/>
        <v>Si</v>
      </c>
      <c r="BE39" s="142"/>
    </row>
    <row r="40" spans="1:57" ht="120" x14ac:dyDescent="0.25">
      <c r="A40" s="470"/>
      <c r="B40" s="487"/>
      <c r="C40" s="229" t="s">
        <v>200</v>
      </c>
      <c r="D40" s="215" t="s">
        <v>201</v>
      </c>
      <c r="E40" s="316" t="s">
        <v>83</v>
      </c>
      <c r="F40" s="217" t="s">
        <v>39</v>
      </c>
      <c r="G40" s="353"/>
      <c r="H40" s="353"/>
      <c r="I40" s="218"/>
      <c r="J40" s="218"/>
      <c r="K40" s="218"/>
      <c r="L40" s="218"/>
      <c r="M40" s="218"/>
      <c r="N40" s="218"/>
      <c r="O40" s="232"/>
      <c r="P40" s="220">
        <v>0.25</v>
      </c>
      <c r="Q40" s="83">
        <f t="shared" si="116"/>
        <v>0.25</v>
      </c>
      <c r="R40" s="221">
        <v>0.5</v>
      </c>
      <c r="S40" s="83">
        <f t="shared" si="117"/>
        <v>0.5</v>
      </c>
      <c r="T40" s="221">
        <v>0.75</v>
      </c>
      <c r="U40" s="83">
        <f t="shared" si="118"/>
        <v>0.75</v>
      </c>
      <c r="V40" s="221">
        <v>1</v>
      </c>
      <c r="W40" s="83">
        <f t="shared" si="119"/>
        <v>1</v>
      </c>
      <c r="X40" s="222" t="s">
        <v>202</v>
      </c>
      <c r="Y40" s="268">
        <v>0.25</v>
      </c>
      <c r="Z40" s="59">
        <f t="shared" si="4"/>
        <v>1</v>
      </c>
      <c r="AA40" s="60" t="s">
        <v>345</v>
      </c>
      <c r="AB40" s="381" t="s">
        <v>445</v>
      </c>
      <c r="AC40" s="59"/>
      <c r="AD40" s="59">
        <f t="shared" si="5"/>
        <v>0</v>
      </c>
      <c r="AE40" s="223"/>
      <c r="AF40" s="59"/>
      <c r="AG40" s="59">
        <f t="shared" si="6"/>
        <v>0</v>
      </c>
      <c r="AH40" s="223"/>
      <c r="AI40" s="59"/>
      <c r="AJ40" s="59">
        <f t="shared" si="7"/>
        <v>0</v>
      </c>
      <c r="AK40" s="224"/>
      <c r="AL40" s="225" t="str">
        <f t="shared" si="8"/>
        <v/>
      </c>
      <c r="AM40" s="226" t="s">
        <v>303</v>
      </c>
      <c r="AN40" s="226"/>
      <c r="AO40" s="226" t="str">
        <f t="shared" si="9"/>
        <v>No</v>
      </c>
      <c r="AP40" s="279" t="s">
        <v>358</v>
      </c>
      <c r="AQ40" s="227" t="str">
        <f t="shared" si="10"/>
        <v/>
      </c>
      <c r="AR40" s="227" t="str">
        <f t="shared" si="11"/>
        <v/>
      </c>
      <c r="AS40" s="227"/>
      <c r="AT40" s="226" t="str">
        <f t="shared" si="12"/>
        <v>No</v>
      </c>
      <c r="AU40" s="227"/>
      <c r="AV40" s="227" t="str">
        <f t="shared" si="13"/>
        <v/>
      </c>
      <c r="AW40" s="227" t="str">
        <f t="shared" si="14"/>
        <v>X</v>
      </c>
      <c r="AX40" s="227"/>
      <c r="AY40" s="226" t="str">
        <f t="shared" si="15"/>
        <v>Si</v>
      </c>
      <c r="AZ40" s="227"/>
      <c r="BA40" s="227" t="str">
        <f t="shared" si="16"/>
        <v/>
      </c>
      <c r="BB40" s="227" t="str">
        <f t="shared" si="17"/>
        <v>X</v>
      </c>
      <c r="BC40" s="227"/>
      <c r="BD40" s="226" t="str">
        <f t="shared" si="18"/>
        <v>Si</v>
      </c>
      <c r="BE40" s="228"/>
    </row>
    <row r="41" spans="1:57" ht="165" x14ac:dyDescent="0.25">
      <c r="A41" s="470"/>
      <c r="B41" s="487"/>
      <c r="C41" s="229" t="s">
        <v>203</v>
      </c>
      <c r="D41" s="215" t="s">
        <v>204</v>
      </c>
      <c r="E41" s="216" t="s">
        <v>78</v>
      </c>
      <c r="F41" s="218"/>
      <c r="G41" s="353"/>
      <c r="H41" s="353"/>
      <c r="I41" s="218"/>
      <c r="J41" s="218"/>
      <c r="K41" s="218"/>
      <c r="L41" s="218"/>
      <c r="M41" s="218"/>
      <c r="N41" s="218"/>
      <c r="O41" s="232"/>
      <c r="P41" s="220">
        <v>0.25</v>
      </c>
      <c r="Q41" s="83">
        <f t="shared" si="116"/>
        <v>0.25</v>
      </c>
      <c r="R41" s="221">
        <v>0.5</v>
      </c>
      <c r="S41" s="83">
        <f t="shared" si="117"/>
        <v>0.5</v>
      </c>
      <c r="T41" s="221">
        <v>0.75</v>
      </c>
      <c r="U41" s="83">
        <f t="shared" si="118"/>
        <v>0.75</v>
      </c>
      <c r="V41" s="221">
        <v>1</v>
      </c>
      <c r="W41" s="83">
        <f t="shared" si="119"/>
        <v>1</v>
      </c>
      <c r="X41" s="222" t="s">
        <v>205</v>
      </c>
      <c r="Y41" s="268">
        <v>0.25</v>
      </c>
      <c r="Z41" s="59">
        <f t="shared" si="4"/>
        <v>1</v>
      </c>
      <c r="AA41" s="60" t="s">
        <v>374</v>
      </c>
      <c r="AB41" s="60" t="s">
        <v>446</v>
      </c>
      <c r="AC41" s="59"/>
      <c r="AD41" s="59">
        <f t="shared" si="5"/>
        <v>0</v>
      </c>
      <c r="AE41" s="223"/>
      <c r="AF41" s="59"/>
      <c r="AG41" s="59">
        <f t="shared" si="6"/>
        <v>0</v>
      </c>
      <c r="AH41" s="223"/>
      <c r="AI41" s="59"/>
      <c r="AJ41" s="59">
        <f t="shared" si="7"/>
        <v>0</v>
      </c>
      <c r="AK41" s="224"/>
      <c r="AL41" s="225" t="str">
        <f t="shared" si="8"/>
        <v/>
      </c>
      <c r="AM41" s="226" t="s">
        <v>303</v>
      </c>
      <c r="AN41" s="226"/>
      <c r="AO41" s="226" t="str">
        <f t="shared" si="9"/>
        <v>No</v>
      </c>
      <c r="AP41" s="281" t="s">
        <v>371</v>
      </c>
      <c r="AQ41" s="227" t="str">
        <f t="shared" si="10"/>
        <v/>
      </c>
      <c r="AR41" s="227" t="str">
        <f t="shared" si="11"/>
        <v/>
      </c>
      <c r="AS41" s="227"/>
      <c r="AT41" s="226" t="str">
        <f t="shared" si="12"/>
        <v>No</v>
      </c>
      <c r="AU41" s="227"/>
      <c r="AV41" s="227" t="str">
        <f t="shared" si="13"/>
        <v/>
      </c>
      <c r="AW41" s="227" t="str">
        <f t="shared" si="14"/>
        <v>X</v>
      </c>
      <c r="AX41" s="227"/>
      <c r="AY41" s="226" t="str">
        <f t="shared" si="15"/>
        <v>Si</v>
      </c>
      <c r="AZ41" s="227"/>
      <c r="BA41" s="227" t="str">
        <f t="shared" si="16"/>
        <v/>
      </c>
      <c r="BB41" s="227" t="str">
        <f t="shared" si="17"/>
        <v>X</v>
      </c>
      <c r="BC41" s="227"/>
      <c r="BD41" s="226" t="str">
        <f t="shared" si="18"/>
        <v>Si</v>
      </c>
      <c r="BE41" s="228"/>
    </row>
    <row r="42" spans="1:57" ht="105" x14ac:dyDescent="0.25">
      <c r="A42" s="470"/>
      <c r="B42" s="487"/>
      <c r="C42" s="229" t="s">
        <v>206</v>
      </c>
      <c r="D42" s="215" t="s">
        <v>207</v>
      </c>
      <c r="E42" s="216" t="s">
        <v>78</v>
      </c>
      <c r="F42" s="218"/>
      <c r="G42" s="353"/>
      <c r="H42" s="353"/>
      <c r="I42" s="218"/>
      <c r="J42" s="218"/>
      <c r="K42" s="218"/>
      <c r="L42" s="218"/>
      <c r="M42" s="218"/>
      <c r="N42" s="218"/>
      <c r="O42" s="232"/>
      <c r="P42" s="220">
        <v>0.25</v>
      </c>
      <c r="Q42" s="83">
        <f t="shared" si="116"/>
        <v>0.25</v>
      </c>
      <c r="R42" s="221">
        <v>0.5</v>
      </c>
      <c r="S42" s="83">
        <f t="shared" si="117"/>
        <v>0.5</v>
      </c>
      <c r="T42" s="221">
        <v>0.75</v>
      </c>
      <c r="U42" s="83">
        <f t="shared" si="118"/>
        <v>0.75</v>
      </c>
      <c r="V42" s="221">
        <v>1</v>
      </c>
      <c r="W42" s="83">
        <f t="shared" si="119"/>
        <v>1</v>
      </c>
      <c r="X42" s="222" t="s">
        <v>205</v>
      </c>
      <c r="Y42" s="268">
        <v>0.25</v>
      </c>
      <c r="Z42" s="59">
        <f t="shared" si="4"/>
        <v>1</v>
      </c>
      <c r="AA42" s="60" t="s">
        <v>447</v>
      </c>
      <c r="AB42" s="60" t="s">
        <v>448</v>
      </c>
      <c r="AC42" s="59"/>
      <c r="AD42" s="59">
        <f t="shared" si="5"/>
        <v>0</v>
      </c>
      <c r="AE42" s="223"/>
      <c r="AF42" s="59"/>
      <c r="AG42" s="59">
        <f t="shared" si="6"/>
        <v>0</v>
      </c>
      <c r="AH42" s="223"/>
      <c r="AI42" s="59"/>
      <c r="AJ42" s="59">
        <f t="shared" si="7"/>
        <v>0</v>
      </c>
      <c r="AK42" s="224"/>
      <c r="AL42" s="225" t="str">
        <f t="shared" si="8"/>
        <v/>
      </c>
      <c r="AM42" s="226" t="s">
        <v>303</v>
      </c>
      <c r="AN42" s="226"/>
      <c r="AO42" s="226" t="str">
        <f t="shared" si="9"/>
        <v>No</v>
      </c>
      <c r="AP42" s="281" t="s">
        <v>372</v>
      </c>
      <c r="AQ42" s="227" t="str">
        <f t="shared" si="10"/>
        <v/>
      </c>
      <c r="AR42" s="227" t="str">
        <f t="shared" si="11"/>
        <v/>
      </c>
      <c r="AS42" s="227"/>
      <c r="AT42" s="226" t="str">
        <f t="shared" si="12"/>
        <v>No</v>
      </c>
      <c r="AU42" s="227"/>
      <c r="AV42" s="227" t="str">
        <f t="shared" si="13"/>
        <v/>
      </c>
      <c r="AW42" s="227" t="str">
        <f t="shared" si="14"/>
        <v>X</v>
      </c>
      <c r="AX42" s="227"/>
      <c r="AY42" s="226" t="str">
        <f t="shared" si="15"/>
        <v>Si</v>
      </c>
      <c r="AZ42" s="227"/>
      <c r="BA42" s="227" t="str">
        <f t="shared" si="16"/>
        <v/>
      </c>
      <c r="BB42" s="227" t="str">
        <f t="shared" si="17"/>
        <v>X</v>
      </c>
      <c r="BC42" s="227"/>
      <c r="BD42" s="226" t="str">
        <f t="shared" si="18"/>
        <v>Si</v>
      </c>
      <c r="BE42" s="228"/>
    </row>
    <row r="43" spans="1:57" ht="165.75" thickBot="1" x14ac:dyDescent="0.3">
      <c r="A43" s="470"/>
      <c r="B43" s="488"/>
      <c r="C43" s="188" t="s">
        <v>208</v>
      </c>
      <c r="D43" s="189" t="s">
        <v>209</v>
      </c>
      <c r="E43" s="190" t="s">
        <v>78</v>
      </c>
      <c r="F43" s="191"/>
      <c r="G43" s="350"/>
      <c r="H43" s="350"/>
      <c r="I43" s="191"/>
      <c r="J43" s="191"/>
      <c r="K43" s="191"/>
      <c r="L43" s="191"/>
      <c r="M43" s="191"/>
      <c r="N43" s="191"/>
      <c r="O43" s="192"/>
      <c r="P43" s="193">
        <v>0.25</v>
      </c>
      <c r="Q43" s="86">
        <f t="shared" si="116"/>
        <v>0.25</v>
      </c>
      <c r="R43" s="194">
        <v>0.5</v>
      </c>
      <c r="S43" s="86">
        <f t="shared" si="117"/>
        <v>0.5</v>
      </c>
      <c r="T43" s="194">
        <v>0.75</v>
      </c>
      <c r="U43" s="86">
        <f t="shared" si="118"/>
        <v>0.75</v>
      </c>
      <c r="V43" s="194">
        <v>1</v>
      </c>
      <c r="W43" s="86">
        <f t="shared" si="119"/>
        <v>1</v>
      </c>
      <c r="X43" s="195" t="s">
        <v>205</v>
      </c>
      <c r="Y43" s="267">
        <v>0.25</v>
      </c>
      <c r="Z43" s="68">
        <f t="shared" si="4"/>
        <v>1</v>
      </c>
      <c r="AA43" s="60" t="s">
        <v>393</v>
      </c>
      <c r="AB43" s="382" t="s">
        <v>449</v>
      </c>
      <c r="AC43" s="68"/>
      <c r="AD43" s="68">
        <f t="shared" si="5"/>
        <v>0</v>
      </c>
      <c r="AE43" s="196"/>
      <c r="AF43" s="68"/>
      <c r="AG43" s="68">
        <f t="shared" si="6"/>
        <v>0</v>
      </c>
      <c r="AH43" s="196"/>
      <c r="AI43" s="68"/>
      <c r="AJ43" s="68">
        <f t="shared" si="7"/>
        <v>0</v>
      </c>
      <c r="AK43" s="197"/>
      <c r="AL43" s="198" t="str">
        <f t="shared" si="8"/>
        <v/>
      </c>
      <c r="AM43" s="199" t="s">
        <v>303</v>
      </c>
      <c r="AN43" s="199"/>
      <c r="AO43" s="199" t="str">
        <f t="shared" si="9"/>
        <v>No</v>
      </c>
      <c r="AP43" s="280" t="s">
        <v>373</v>
      </c>
      <c r="AQ43" s="200" t="str">
        <f t="shared" si="10"/>
        <v/>
      </c>
      <c r="AR43" s="200" t="str">
        <f t="shared" si="11"/>
        <v/>
      </c>
      <c r="AS43" s="200"/>
      <c r="AT43" s="199" t="str">
        <f t="shared" si="12"/>
        <v>No</v>
      </c>
      <c r="AU43" s="200"/>
      <c r="AV43" s="200" t="str">
        <f t="shared" si="13"/>
        <v/>
      </c>
      <c r="AW43" s="200" t="str">
        <f t="shared" si="14"/>
        <v>X</v>
      </c>
      <c r="AX43" s="200"/>
      <c r="AY43" s="199" t="str">
        <f t="shared" si="15"/>
        <v>Si</v>
      </c>
      <c r="AZ43" s="200"/>
      <c r="BA43" s="200" t="str">
        <f t="shared" si="16"/>
        <v/>
      </c>
      <c r="BB43" s="200" t="str">
        <f t="shared" si="17"/>
        <v>X</v>
      </c>
      <c r="BC43" s="200"/>
      <c r="BD43" s="199" t="str">
        <f t="shared" si="18"/>
        <v>Si</v>
      </c>
      <c r="BE43" s="201"/>
    </row>
    <row r="44" spans="1:57" ht="409.6" thickBot="1" x14ac:dyDescent="0.3">
      <c r="A44" s="470"/>
      <c r="B44" s="257" t="s">
        <v>210</v>
      </c>
      <c r="C44" s="244" t="s">
        <v>211</v>
      </c>
      <c r="D44" s="245" t="s">
        <v>212</v>
      </c>
      <c r="E44" s="319" t="s">
        <v>83</v>
      </c>
      <c r="F44" s="258" t="s">
        <v>39</v>
      </c>
      <c r="G44" s="356" t="s">
        <v>39</v>
      </c>
      <c r="H44" s="356" t="s">
        <v>39</v>
      </c>
      <c r="I44" s="365" t="s">
        <v>39</v>
      </c>
      <c r="J44" s="258" t="s">
        <v>39</v>
      </c>
      <c r="K44" s="258" t="s">
        <v>39</v>
      </c>
      <c r="L44" s="258" t="s">
        <v>39</v>
      </c>
      <c r="M44" s="258" t="s">
        <v>39</v>
      </c>
      <c r="N44" s="258" t="s">
        <v>39</v>
      </c>
      <c r="O44" s="247"/>
      <c r="P44" s="248">
        <v>0.25</v>
      </c>
      <c r="Q44" s="92">
        <f t="shared" ref="Q44" si="120">P44/V44</f>
        <v>0.25</v>
      </c>
      <c r="R44" s="249">
        <v>0.5</v>
      </c>
      <c r="S44" s="92">
        <f t="shared" ref="S44" si="121">R44/V44</f>
        <v>0.5</v>
      </c>
      <c r="T44" s="249">
        <v>0.75</v>
      </c>
      <c r="U44" s="92">
        <f t="shared" ref="U44" si="122">T44/V44</f>
        <v>0.75</v>
      </c>
      <c r="V44" s="249">
        <v>1</v>
      </c>
      <c r="W44" s="92">
        <f t="shared" ref="W44" si="123">V44/V44</f>
        <v>1</v>
      </c>
      <c r="X44" s="250" t="s">
        <v>213</v>
      </c>
      <c r="Y44" s="269">
        <v>0.2</v>
      </c>
      <c r="Z44" s="64">
        <f t="shared" si="4"/>
        <v>0.8</v>
      </c>
      <c r="AA44" s="93" t="s">
        <v>388</v>
      </c>
      <c r="AB44" s="346" t="s">
        <v>425</v>
      </c>
      <c r="AC44" s="64"/>
      <c r="AD44" s="64">
        <f t="shared" si="5"/>
        <v>0</v>
      </c>
      <c r="AE44" s="251"/>
      <c r="AF44" s="64"/>
      <c r="AG44" s="64">
        <f t="shared" si="6"/>
        <v>0</v>
      </c>
      <c r="AH44" s="251"/>
      <c r="AI44" s="64"/>
      <c r="AJ44" s="64">
        <f t="shared" si="7"/>
        <v>0</v>
      </c>
      <c r="AK44" s="252"/>
      <c r="AL44" s="253" t="str">
        <f t="shared" si="8"/>
        <v>X</v>
      </c>
      <c r="AM44" s="254" t="s">
        <v>303</v>
      </c>
      <c r="AN44" s="254"/>
      <c r="AO44" s="254" t="str">
        <f t="shared" si="9"/>
        <v>Si</v>
      </c>
      <c r="AP44" s="275" t="s">
        <v>350</v>
      </c>
      <c r="AQ44" s="255" t="str">
        <f t="shared" si="10"/>
        <v>X</v>
      </c>
      <c r="AR44" s="255" t="str">
        <f t="shared" si="11"/>
        <v>X</v>
      </c>
      <c r="AS44" s="255"/>
      <c r="AT44" s="254" t="str">
        <f t="shared" si="12"/>
        <v>Si</v>
      </c>
      <c r="AU44" s="255"/>
      <c r="AV44" s="255" t="str">
        <f t="shared" si="13"/>
        <v>X</v>
      </c>
      <c r="AW44" s="255" t="str">
        <f t="shared" si="14"/>
        <v>X</v>
      </c>
      <c r="AX44" s="255"/>
      <c r="AY44" s="254" t="str">
        <f t="shared" si="15"/>
        <v>Si</v>
      </c>
      <c r="AZ44" s="255"/>
      <c r="BA44" s="255" t="str">
        <f t="shared" si="16"/>
        <v>X</v>
      </c>
      <c r="BB44" s="255" t="str">
        <f t="shared" si="17"/>
        <v>X</v>
      </c>
      <c r="BC44" s="255"/>
      <c r="BD44" s="254" t="str">
        <f t="shared" si="18"/>
        <v>Si</v>
      </c>
      <c r="BE44" s="256"/>
    </row>
    <row r="45" spans="1:57" ht="105" customHeight="1" x14ac:dyDescent="0.25">
      <c r="A45" s="470"/>
      <c r="B45" s="486" t="s">
        <v>214</v>
      </c>
      <c r="C45" s="129" t="s">
        <v>215</v>
      </c>
      <c r="D45" s="130" t="s">
        <v>216</v>
      </c>
      <c r="E45" s="317" t="s">
        <v>83</v>
      </c>
      <c r="F45" s="132"/>
      <c r="G45" s="338"/>
      <c r="H45" s="338"/>
      <c r="I45" s="132"/>
      <c r="J45" s="132"/>
      <c r="K45" s="132"/>
      <c r="L45" s="132"/>
      <c r="M45" s="132"/>
      <c r="N45" s="132"/>
      <c r="O45" s="133"/>
      <c r="P45" s="134">
        <v>0.25</v>
      </c>
      <c r="Q45" s="82">
        <f t="shared" ref="Q45:Q48" si="124">P45/V45</f>
        <v>0.25</v>
      </c>
      <c r="R45" s="135">
        <v>0.5</v>
      </c>
      <c r="S45" s="82">
        <f t="shared" ref="S45:S48" si="125">R45/V45</f>
        <v>0.5</v>
      </c>
      <c r="T45" s="135">
        <v>0.75</v>
      </c>
      <c r="U45" s="82">
        <f t="shared" ref="U45:U48" si="126">T45/V45</f>
        <v>0.75</v>
      </c>
      <c r="V45" s="135">
        <v>1</v>
      </c>
      <c r="W45" s="82">
        <f t="shared" ref="W45:W48" si="127">V45/V45</f>
        <v>1</v>
      </c>
      <c r="X45" s="136" t="s">
        <v>217</v>
      </c>
      <c r="Y45" s="263">
        <v>0</v>
      </c>
      <c r="Z45" s="72">
        <f t="shared" si="4"/>
        <v>0</v>
      </c>
      <c r="AA45" s="89" t="s">
        <v>346</v>
      </c>
      <c r="AB45" s="89" t="s">
        <v>450</v>
      </c>
      <c r="AC45" s="72"/>
      <c r="AD45" s="72">
        <f t="shared" si="5"/>
        <v>0</v>
      </c>
      <c r="AE45" s="137"/>
      <c r="AF45" s="72"/>
      <c r="AG45" s="72">
        <f t="shared" si="6"/>
        <v>0</v>
      </c>
      <c r="AH45" s="137"/>
      <c r="AI45" s="72"/>
      <c r="AJ45" s="72">
        <f t="shared" si="7"/>
        <v>0</v>
      </c>
      <c r="AK45" s="138"/>
      <c r="AL45" s="139" t="str">
        <f t="shared" si="8"/>
        <v/>
      </c>
      <c r="AM45" s="140" t="s">
        <v>303</v>
      </c>
      <c r="AN45" s="140"/>
      <c r="AO45" s="140" t="str">
        <f t="shared" si="9"/>
        <v>No</v>
      </c>
      <c r="AP45" s="287" t="s">
        <v>394</v>
      </c>
      <c r="AQ45" s="141" t="str">
        <f t="shared" si="10"/>
        <v/>
      </c>
      <c r="AR45" s="141" t="str">
        <f t="shared" si="11"/>
        <v>X</v>
      </c>
      <c r="AS45" s="141"/>
      <c r="AT45" s="140" t="str">
        <f t="shared" si="12"/>
        <v>Si</v>
      </c>
      <c r="AU45" s="141"/>
      <c r="AV45" s="141" t="str">
        <f t="shared" si="13"/>
        <v/>
      </c>
      <c r="AW45" s="141" t="str">
        <f t="shared" si="14"/>
        <v>X</v>
      </c>
      <c r="AX45" s="141"/>
      <c r="AY45" s="140" t="str">
        <f t="shared" si="15"/>
        <v>Si</v>
      </c>
      <c r="AZ45" s="141"/>
      <c r="BA45" s="141" t="str">
        <f t="shared" si="16"/>
        <v/>
      </c>
      <c r="BB45" s="141" t="str">
        <f t="shared" si="17"/>
        <v>X</v>
      </c>
      <c r="BC45" s="141"/>
      <c r="BD45" s="140" t="str">
        <f t="shared" si="18"/>
        <v>Si</v>
      </c>
      <c r="BE45" s="142"/>
    </row>
    <row r="46" spans="1:57" ht="375" x14ac:dyDescent="0.25">
      <c r="A46" s="470"/>
      <c r="B46" s="487"/>
      <c r="C46" s="214" t="s">
        <v>218</v>
      </c>
      <c r="D46" s="240" t="s">
        <v>219</v>
      </c>
      <c r="E46" s="216" t="s">
        <v>80</v>
      </c>
      <c r="F46" s="218"/>
      <c r="G46" s="353"/>
      <c r="H46" s="353"/>
      <c r="I46" s="218"/>
      <c r="J46" s="218"/>
      <c r="K46" s="218"/>
      <c r="L46" s="218"/>
      <c r="M46" s="217" t="s">
        <v>39</v>
      </c>
      <c r="N46" s="218"/>
      <c r="O46" s="232"/>
      <c r="P46" s="220">
        <v>0.25</v>
      </c>
      <c r="Q46" s="384">
        <f t="shared" ref="Q46:Q47" si="128">P46/V46</f>
        <v>0.25</v>
      </c>
      <c r="R46" s="221">
        <v>0.5</v>
      </c>
      <c r="S46" s="83">
        <f t="shared" ref="S46:S47" si="129">R46/V46</f>
        <v>0.5</v>
      </c>
      <c r="T46" s="221">
        <v>0.75</v>
      </c>
      <c r="U46" s="83">
        <f t="shared" ref="U46:U47" si="130">T46/V46</f>
        <v>0.75</v>
      </c>
      <c r="V46" s="221">
        <v>1</v>
      </c>
      <c r="W46" s="83">
        <f t="shared" ref="W46:W47" si="131">V46/V46</f>
        <v>1</v>
      </c>
      <c r="X46" s="222" t="s">
        <v>220</v>
      </c>
      <c r="Y46" s="385">
        <v>0.25</v>
      </c>
      <c r="Z46" s="59">
        <f>Y46/Q46</f>
        <v>1</v>
      </c>
      <c r="AA46" s="383" t="s">
        <v>379</v>
      </c>
      <c r="AB46" s="383" t="s">
        <v>451</v>
      </c>
      <c r="AC46" s="386"/>
      <c r="AD46" s="386">
        <f t="shared" si="5"/>
        <v>0</v>
      </c>
      <c r="AE46" s="387"/>
      <c r="AF46" s="386"/>
      <c r="AG46" s="386">
        <f t="shared" si="6"/>
        <v>0</v>
      </c>
      <c r="AH46" s="387"/>
      <c r="AI46" s="386"/>
      <c r="AJ46" s="386">
        <f t="shared" si="7"/>
        <v>0</v>
      </c>
      <c r="AK46" s="388"/>
      <c r="AL46" s="389" t="str">
        <f t="shared" si="8"/>
        <v/>
      </c>
      <c r="AM46" s="390" t="s">
        <v>303</v>
      </c>
      <c r="AN46" s="390"/>
      <c r="AO46" s="390" t="str">
        <f t="shared" si="9"/>
        <v>No</v>
      </c>
      <c r="AP46" s="391" t="s">
        <v>395</v>
      </c>
      <c r="AQ46" s="227" t="str">
        <f t="shared" si="10"/>
        <v/>
      </c>
      <c r="AR46" s="227" t="str">
        <f t="shared" si="11"/>
        <v/>
      </c>
      <c r="AS46" s="227"/>
      <c r="AT46" s="226" t="str">
        <f t="shared" si="12"/>
        <v>No</v>
      </c>
      <c r="AU46" s="227"/>
      <c r="AV46" s="227" t="str">
        <f t="shared" si="13"/>
        <v/>
      </c>
      <c r="AW46" s="227" t="str">
        <f t="shared" si="14"/>
        <v>X</v>
      </c>
      <c r="AX46" s="227"/>
      <c r="AY46" s="226" t="str">
        <f t="shared" si="15"/>
        <v>Si</v>
      </c>
      <c r="AZ46" s="227"/>
      <c r="BA46" s="227" t="str">
        <f t="shared" si="16"/>
        <v/>
      </c>
      <c r="BB46" s="227" t="str">
        <f t="shared" si="17"/>
        <v>X</v>
      </c>
      <c r="BC46" s="227"/>
      <c r="BD46" s="226" t="str">
        <f t="shared" si="18"/>
        <v>Si</v>
      </c>
      <c r="BE46" s="228"/>
    </row>
    <row r="47" spans="1:57" s="22" customFormat="1" ht="409.5" x14ac:dyDescent="0.25">
      <c r="A47" s="470"/>
      <c r="B47" s="487"/>
      <c r="C47" s="214" t="s">
        <v>271</v>
      </c>
      <c r="D47" s="240" t="s">
        <v>219</v>
      </c>
      <c r="E47" s="259" t="s">
        <v>75</v>
      </c>
      <c r="F47" s="218"/>
      <c r="G47" s="353"/>
      <c r="H47" s="353"/>
      <c r="I47" s="218"/>
      <c r="J47" s="218"/>
      <c r="K47" s="218"/>
      <c r="L47" s="217" t="s">
        <v>39</v>
      </c>
      <c r="M47" s="217" t="s">
        <v>39</v>
      </c>
      <c r="N47" s="218"/>
      <c r="O47" s="232"/>
      <c r="P47" s="220">
        <v>0.25</v>
      </c>
      <c r="Q47" s="83">
        <f t="shared" si="128"/>
        <v>0.25</v>
      </c>
      <c r="R47" s="221">
        <v>0.5</v>
      </c>
      <c r="S47" s="83">
        <f t="shared" si="129"/>
        <v>0.5</v>
      </c>
      <c r="T47" s="221">
        <v>0.75</v>
      </c>
      <c r="U47" s="83">
        <f t="shared" si="130"/>
        <v>0.75</v>
      </c>
      <c r="V47" s="221">
        <v>1</v>
      </c>
      <c r="W47" s="83">
        <f t="shared" si="131"/>
        <v>1</v>
      </c>
      <c r="X47" s="222" t="s">
        <v>220</v>
      </c>
      <c r="Y47" s="385">
        <v>0.25</v>
      </c>
      <c r="Z47" s="59">
        <f t="shared" si="4"/>
        <v>1</v>
      </c>
      <c r="AA47" s="60" t="s">
        <v>381</v>
      </c>
      <c r="AB47" s="60" t="s">
        <v>452</v>
      </c>
      <c r="AC47" s="59"/>
      <c r="AD47" s="59">
        <f t="shared" si="5"/>
        <v>0</v>
      </c>
      <c r="AE47" s="223"/>
      <c r="AF47" s="59"/>
      <c r="AG47" s="59">
        <f t="shared" si="6"/>
        <v>0</v>
      </c>
      <c r="AH47" s="223"/>
      <c r="AI47" s="59"/>
      <c r="AJ47" s="59">
        <f t="shared" si="7"/>
        <v>0</v>
      </c>
      <c r="AK47" s="224"/>
      <c r="AL47" s="225" t="str">
        <f t="shared" si="8"/>
        <v/>
      </c>
      <c r="AM47" s="226" t="s">
        <v>303</v>
      </c>
      <c r="AN47" s="226"/>
      <c r="AO47" s="226" t="str">
        <f t="shared" si="9"/>
        <v>No</v>
      </c>
      <c r="AP47" s="284" t="s">
        <v>397</v>
      </c>
      <c r="AQ47" s="227" t="str">
        <f t="shared" si="10"/>
        <v/>
      </c>
      <c r="AR47" s="227" t="str">
        <f t="shared" si="11"/>
        <v/>
      </c>
      <c r="AS47" s="227"/>
      <c r="AT47" s="226" t="str">
        <f t="shared" si="12"/>
        <v>No</v>
      </c>
      <c r="AU47" s="227"/>
      <c r="AV47" s="227" t="str">
        <f t="shared" si="13"/>
        <v/>
      </c>
      <c r="AW47" s="227" t="str">
        <f t="shared" si="14"/>
        <v>X</v>
      </c>
      <c r="AX47" s="227"/>
      <c r="AY47" s="226" t="str">
        <f t="shared" si="15"/>
        <v>Si</v>
      </c>
      <c r="AZ47" s="227"/>
      <c r="BA47" s="227" t="str">
        <f t="shared" si="16"/>
        <v/>
      </c>
      <c r="BB47" s="227" t="str">
        <f t="shared" si="17"/>
        <v>X</v>
      </c>
      <c r="BC47" s="227"/>
      <c r="BD47" s="226" t="str">
        <f t="shared" si="18"/>
        <v>Si</v>
      </c>
      <c r="BE47" s="228"/>
    </row>
    <row r="48" spans="1:57" s="22" customFormat="1" ht="409.6" thickBot="1" x14ac:dyDescent="0.3">
      <c r="A48" s="470"/>
      <c r="B48" s="488"/>
      <c r="C48" s="260" t="s">
        <v>221</v>
      </c>
      <c r="D48" s="261" t="s">
        <v>219</v>
      </c>
      <c r="E48" s="320" t="s">
        <v>83</v>
      </c>
      <c r="F48" s="191"/>
      <c r="G48" s="350"/>
      <c r="H48" s="350"/>
      <c r="I48" s="191"/>
      <c r="J48" s="191"/>
      <c r="K48" s="191"/>
      <c r="L48" s="202" t="s">
        <v>39</v>
      </c>
      <c r="M48" s="202" t="s">
        <v>39</v>
      </c>
      <c r="N48" s="191"/>
      <c r="O48" s="192"/>
      <c r="P48" s="193">
        <v>0.25</v>
      </c>
      <c r="Q48" s="86">
        <f t="shared" si="124"/>
        <v>0.25</v>
      </c>
      <c r="R48" s="194">
        <v>0.5</v>
      </c>
      <c r="S48" s="86">
        <f t="shared" si="125"/>
        <v>0.5</v>
      </c>
      <c r="T48" s="194">
        <v>0.75</v>
      </c>
      <c r="U48" s="86">
        <f t="shared" si="126"/>
        <v>0.75</v>
      </c>
      <c r="V48" s="194">
        <v>1</v>
      </c>
      <c r="W48" s="86">
        <f t="shared" si="127"/>
        <v>1</v>
      </c>
      <c r="X48" s="195" t="s">
        <v>220</v>
      </c>
      <c r="Y48" s="267">
        <v>0.125</v>
      </c>
      <c r="Z48" s="68">
        <f t="shared" si="4"/>
        <v>0.5</v>
      </c>
      <c r="AA48" s="90" t="s">
        <v>380</v>
      </c>
      <c r="AB48" s="392" t="s">
        <v>461</v>
      </c>
      <c r="AC48" s="68"/>
      <c r="AD48" s="68">
        <f t="shared" si="5"/>
        <v>0</v>
      </c>
      <c r="AE48" s="196"/>
      <c r="AF48" s="68"/>
      <c r="AG48" s="68">
        <f t="shared" si="6"/>
        <v>0</v>
      </c>
      <c r="AH48" s="196"/>
      <c r="AI48" s="68"/>
      <c r="AJ48" s="68">
        <f t="shared" si="7"/>
        <v>0</v>
      </c>
      <c r="AK48" s="197"/>
      <c r="AL48" s="198" t="str">
        <f t="shared" si="8"/>
        <v/>
      </c>
      <c r="AM48" s="199" t="s">
        <v>303</v>
      </c>
      <c r="AN48" s="199"/>
      <c r="AO48" s="199" t="str">
        <f t="shared" si="9"/>
        <v>No</v>
      </c>
      <c r="AP48" s="275" t="s">
        <v>351</v>
      </c>
      <c r="AQ48" s="200" t="str">
        <f t="shared" si="10"/>
        <v/>
      </c>
      <c r="AR48" s="200" t="str">
        <f t="shared" si="11"/>
        <v>X</v>
      </c>
      <c r="AS48" s="200"/>
      <c r="AT48" s="199" t="str">
        <f t="shared" si="12"/>
        <v>Si</v>
      </c>
      <c r="AU48" s="200"/>
      <c r="AV48" s="200" t="str">
        <f t="shared" si="13"/>
        <v/>
      </c>
      <c r="AW48" s="200" t="str">
        <f t="shared" si="14"/>
        <v>X</v>
      </c>
      <c r="AX48" s="200"/>
      <c r="AY48" s="199" t="str">
        <f t="shared" si="15"/>
        <v>Si</v>
      </c>
      <c r="AZ48" s="200"/>
      <c r="BA48" s="200" t="str">
        <f t="shared" si="16"/>
        <v/>
      </c>
      <c r="BB48" s="200" t="str">
        <f t="shared" si="17"/>
        <v>X</v>
      </c>
      <c r="BC48" s="200"/>
      <c r="BD48" s="199" t="str">
        <f t="shared" si="18"/>
        <v>Si</v>
      </c>
      <c r="BE48" s="201"/>
    </row>
    <row r="49" spans="1:57" ht="409.5" x14ac:dyDescent="0.25">
      <c r="A49" s="470"/>
      <c r="B49" s="491" t="s">
        <v>222</v>
      </c>
      <c r="C49" s="172" t="s">
        <v>223</v>
      </c>
      <c r="D49" s="173" t="s">
        <v>224</v>
      </c>
      <c r="E49" s="318" t="s">
        <v>83</v>
      </c>
      <c r="F49" s="175"/>
      <c r="G49" s="357" t="s">
        <v>39</v>
      </c>
      <c r="H49" s="349"/>
      <c r="I49" s="175"/>
      <c r="J49" s="175"/>
      <c r="K49" s="175"/>
      <c r="L49" s="262" t="s">
        <v>39</v>
      </c>
      <c r="M49" s="175"/>
      <c r="N49" s="175"/>
      <c r="O49" s="176"/>
      <c r="P49" s="177">
        <v>0.25</v>
      </c>
      <c r="Q49" s="84">
        <f t="shared" ref="Q49:Q51" si="132">P49/V49</f>
        <v>0.25</v>
      </c>
      <c r="R49" s="178">
        <v>0.5</v>
      </c>
      <c r="S49" s="84">
        <f t="shared" ref="S49:S51" si="133">R49/V49</f>
        <v>0.5</v>
      </c>
      <c r="T49" s="178">
        <v>0.75</v>
      </c>
      <c r="U49" s="84">
        <f t="shared" ref="U49:U51" si="134">T49/V49</f>
        <v>0.75</v>
      </c>
      <c r="V49" s="178">
        <v>1</v>
      </c>
      <c r="W49" s="84">
        <f t="shared" ref="W49:W51" si="135">V49/V49</f>
        <v>1</v>
      </c>
      <c r="X49" s="179" t="s">
        <v>225</v>
      </c>
      <c r="Y49" s="266">
        <v>0.2</v>
      </c>
      <c r="Z49" s="70">
        <f t="shared" si="4"/>
        <v>0.8</v>
      </c>
      <c r="AA49" s="91" t="s">
        <v>389</v>
      </c>
      <c r="AB49" s="91" t="s">
        <v>426</v>
      </c>
      <c r="AC49" s="70"/>
      <c r="AD49" s="70">
        <f t="shared" si="5"/>
        <v>0</v>
      </c>
      <c r="AE49" s="180"/>
      <c r="AF49" s="70"/>
      <c r="AG49" s="70">
        <f t="shared" si="6"/>
        <v>0</v>
      </c>
      <c r="AH49" s="180"/>
      <c r="AI49" s="70"/>
      <c r="AJ49" s="70">
        <f t="shared" si="7"/>
        <v>0</v>
      </c>
      <c r="AK49" s="181"/>
      <c r="AL49" s="182" t="str">
        <f t="shared" si="8"/>
        <v/>
      </c>
      <c r="AM49" s="183" t="s">
        <v>303</v>
      </c>
      <c r="AN49" s="183"/>
      <c r="AO49" s="183" t="str">
        <f t="shared" si="9"/>
        <v>No</v>
      </c>
      <c r="AP49" s="393" t="s">
        <v>424</v>
      </c>
      <c r="AQ49" s="184" t="str">
        <f t="shared" si="10"/>
        <v/>
      </c>
      <c r="AR49" s="184" t="str">
        <f t="shared" si="11"/>
        <v>X</v>
      </c>
      <c r="AS49" s="184"/>
      <c r="AT49" s="183" t="str">
        <f t="shared" si="12"/>
        <v>Si</v>
      </c>
      <c r="AU49" s="184"/>
      <c r="AV49" s="184" t="str">
        <f t="shared" si="13"/>
        <v/>
      </c>
      <c r="AW49" s="184" t="str">
        <f t="shared" si="14"/>
        <v>X</v>
      </c>
      <c r="AX49" s="184"/>
      <c r="AY49" s="183" t="str">
        <f t="shared" si="15"/>
        <v>Si</v>
      </c>
      <c r="AZ49" s="184"/>
      <c r="BA49" s="184" t="str">
        <f t="shared" si="16"/>
        <v/>
      </c>
      <c r="BB49" s="184" t="str">
        <f t="shared" si="17"/>
        <v>X</v>
      </c>
      <c r="BC49" s="184"/>
      <c r="BD49" s="183" t="str">
        <f t="shared" si="18"/>
        <v>Si</v>
      </c>
      <c r="BE49" s="185"/>
    </row>
    <row r="50" spans="1:57" ht="270" x14ac:dyDescent="0.25">
      <c r="A50" s="470"/>
      <c r="B50" s="487"/>
      <c r="C50" s="229" t="s">
        <v>331</v>
      </c>
      <c r="D50" s="215" t="s">
        <v>226</v>
      </c>
      <c r="E50" s="216" t="s">
        <v>80</v>
      </c>
      <c r="F50" s="218"/>
      <c r="G50" s="353"/>
      <c r="H50" s="353"/>
      <c r="I50" s="218"/>
      <c r="J50" s="218"/>
      <c r="K50" s="218"/>
      <c r="L50" s="218"/>
      <c r="M50" s="218"/>
      <c r="N50" s="218"/>
      <c r="O50" s="232"/>
      <c r="P50" s="220">
        <v>0.1</v>
      </c>
      <c r="Q50" s="83">
        <f t="shared" si="132"/>
        <v>0.1</v>
      </c>
      <c r="R50" s="221">
        <v>0.3</v>
      </c>
      <c r="S50" s="83">
        <f t="shared" si="133"/>
        <v>0.3</v>
      </c>
      <c r="T50" s="221">
        <v>0.6</v>
      </c>
      <c r="U50" s="83">
        <f t="shared" si="134"/>
        <v>0.6</v>
      </c>
      <c r="V50" s="221">
        <v>1</v>
      </c>
      <c r="W50" s="83">
        <f t="shared" si="135"/>
        <v>1</v>
      </c>
      <c r="X50" s="222" t="s">
        <v>227</v>
      </c>
      <c r="Y50" s="268">
        <v>0.1</v>
      </c>
      <c r="Z50" s="59">
        <f t="shared" si="4"/>
        <v>1</v>
      </c>
      <c r="AA50" s="383" t="s">
        <v>399</v>
      </c>
      <c r="AB50" s="383" t="s">
        <v>453</v>
      </c>
      <c r="AC50" s="59"/>
      <c r="AD50" s="59">
        <f t="shared" si="5"/>
        <v>0</v>
      </c>
      <c r="AE50" s="223"/>
      <c r="AF50" s="59"/>
      <c r="AG50" s="59">
        <f t="shared" si="6"/>
        <v>0</v>
      </c>
      <c r="AH50" s="223"/>
      <c r="AI50" s="59"/>
      <c r="AJ50" s="59">
        <f t="shared" si="7"/>
        <v>0</v>
      </c>
      <c r="AK50" s="224"/>
      <c r="AL50" s="225" t="str">
        <f t="shared" si="8"/>
        <v/>
      </c>
      <c r="AM50" s="226" t="s">
        <v>303</v>
      </c>
      <c r="AN50" s="226"/>
      <c r="AO50" s="226" t="str">
        <f t="shared" si="9"/>
        <v>No</v>
      </c>
      <c r="AP50" s="281" t="s">
        <v>370</v>
      </c>
      <c r="AQ50" s="227" t="str">
        <f t="shared" si="10"/>
        <v/>
      </c>
      <c r="AR50" s="227" t="str">
        <f t="shared" si="11"/>
        <v/>
      </c>
      <c r="AS50" s="227"/>
      <c r="AT50" s="226" t="str">
        <f t="shared" si="12"/>
        <v>No</v>
      </c>
      <c r="AU50" s="227"/>
      <c r="AV50" s="227" t="str">
        <f t="shared" si="13"/>
        <v/>
      </c>
      <c r="AW50" s="227" t="str">
        <f t="shared" si="14"/>
        <v>X</v>
      </c>
      <c r="AX50" s="227"/>
      <c r="AY50" s="226" t="str">
        <f t="shared" si="15"/>
        <v>Si</v>
      </c>
      <c r="AZ50" s="227"/>
      <c r="BA50" s="227" t="str">
        <f t="shared" si="16"/>
        <v/>
      </c>
      <c r="BB50" s="227" t="str">
        <f t="shared" si="17"/>
        <v>X</v>
      </c>
      <c r="BC50" s="227"/>
      <c r="BD50" s="226" t="str">
        <f t="shared" si="18"/>
        <v>Si</v>
      </c>
      <c r="BE50" s="228"/>
    </row>
    <row r="51" spans="1:57" ht="345.75" thickBot="1" x14ac:dyDescent="0.3">
      <c r="A51" s="489"/>
      <c r="B51" s="488"/>
      <c r="C51" s="188" t="s">
        <v>228</v>
      </c>
      <c r="D51" s="189" t="s">
        <v>229</v>
      </c>
      <c r="E51" s="314" t="s">
        <v>83</v>
      </c>
      <c r="F51" s="191"/>
      <c r="G51" s="358" t="s">
        <v>39</v>
      </c>
      <c r="H51" s="350"/>
      <c r="I51" s="191"/>
      <c r="J51" s="191"/>
      <c r="K51" s="191"/>
      <c r="L51" s="191"/>
      <c r="M51" s="191"/>
      <c r="N51" s="191"/>
      <c r="O51" s="192"/>
      <c r="P51" s="193">
        <v>0.25</v>
      </c>
      <c r="Q51" s="86">
        <f t="shared" si="132"/>
        <v>0.25</v>
      </c>
      <c r="R51" s="194">
        <v>0.5</v>
      </c>
      <c r="S51" s="86">
        <f t="shared" si="133"/>
        <v>0.5</v>
      </c>
      <c r="T51" s="194">
        <v>0.75</v>
      </c>
      <c r="U51" s="86">
        <f t="shared" si="134"/>
        <v>0.75</v>
      </c>
      <c r="V51" s="194">
        <v>1</v>
      </c>
      <c r="W51" s="86">
        <f t="shared" si="135"/>
        <v>1</v>
      </c>
      <c r="X51" s="195" t="s">
        <v>230</v>
      </c>
      <c r="Y51" s="267">
        <v>0.125</v>
      </c>
      <c r="Z51" s="68">
        <f t="shared" si="4"/>
        <v>0.5</v>
      </c>
      <c r="AA51" s="91" t="s">
        <v>390</v>
      </c>
      <c r="AB51" s="93" t="s">
        <v>427</v>
      </c>
      <c r="AC51" s="68"/>
      <c r="AD51" s="68">
        <f t="shared" si="5"/>
        <v>0</v>
      </c>
      <c r="AE51" s="196"/>
      <c r="AF51" s="68"/>
      <c r="AG51" s="68">
        <f t="shared" si="6"/>
        <v>0</v>
      </c>
      <c r="AH51" s="196"/>
      <c r="AI51" s="68"/>
      <c r="AJ51" s="68">
        <f t="shared" si="7"/>
        <v>0</v>
      </c>
      <c r="AK51" s="197"/>
      <c r="AL51" s="198" t="str">
        <f t="shared" si="8"/>
        <v/>
      </c>
      <c r="AM51" s="199" t="s">
        <v>303</v>
      </c>
      <c r="AN51" s="199"/>
      <c r="AO51" s="199" t="str">
        <f t="shared" si="9"/>
        <v>No</v>
      </c>
      <c r="AP51" s="276" t="s">
        <v>352</v>
      </c>
      <c r="AQ51" s="200" t="str">
        <f t="shared" si="10"/>
        <v/>
      </c>
      <c r="AR51" s="200" t="str">
        <f t="shared" si="11"/>
        <v>X</v>
      </c>
      <c r="AS51" s="200"/>
      <c r="AT51" s="199" t="str">
        <f t="shared" si="12"/>
        <v>Si</v>
      </c>
      <c r="AU51" s="200"/>
      <c r="AV51" s="200" t="str">
        <f t="shared" si="13"/>
        <v/>
      </c>
      <c r="AW51" s="200" t="str">
        <f t="shared" si="14"/>
        <v>X</v>
      </c>
      <c r="AX51" s="200"/>
      <c r="AY51" s="199" t="str">
        <f t="shared" si="15"/>
        <v>Si</v>
      </c>
      <c r="AZ51" s="200"/>
      <c r="BA51" s="200" t="str">
        <f t="shared" si="16"/>
        <v/>
      </c>
      <c r="BB51" s="200" t="str">
        <f t="shared" si="17"/>
        <v>X</v>
      </c>
      <c r="BC51" s="200"/>
      <c r="BD51" s="199" t="str">
        <f t="shared" si="18"/>
        <v>Si</v>
      </c>
      <c r="BE51" s="201"/>
    </row>
    <row r="52" spans="1:57" ht="86.25" customHeight="1" x14ac:dyDescent="0.25">
      <c r="A52" s="469" t="s">
        <v>231</v>
      </c>
      <c r="B52" s="481" t="s">
        <v>115</v>
      </c>
      <c r="C52" s="129" t="s">
        <v>232</v>
      </c>
      <c r="D52" s="130" t="s">
        <v>233</v>
      </c>
      <c r="E52" s="317" t="s">
        <v>83</v>
      </c>
      <c r="F52" s="132"/>
      <c r="G52" s="338"/>
      <c r="H52" s="338"/>
      <c r="I52" s="132"/>
      <c r="J52" s="132"/>
      <c r="K52" s="132"/>
      <c r="L52" s="132"/>
      <c r="M52" s="132"/>
      <c r="N52" s="132"/>
      <c r="O52" s="133"/>
      <c r="P52" s="134">
        <v>0.25</v>
      </c>
      <c r="Q52" s="82">
        <f t="shared" ref="Q52:Q55" si="136">P52/V52</f>
        <v>0.25</v>
      </c>
      <c r="R52" s="135">
        <v>0.5</v>
      </c>
      <c r="S52" s="82">
        <f t="shared" ref="S52:S55" si="137">R52/V52</f>
        <v>0.5</v>
      </c>
      <c r="T52" s="135">
        <v>0.75</v>
      </c>
      <c r="U52" s="82">
        <f t="shared" ref="U52:U55" si="138">T52/V52</f>
        <v>0.75</v>
      </c>
      <c r="V52" s="135">
        <v>1</v>
      </c>
      <c r="W52" s="82">
        <f t="shared" ref="W52:W55" si="139">V52/V52</f>
        <v>1</v>
      </c>
      <c r="X52" s="136" t="s">
        <v>190</v>
      </c>
      <c r="Y52" s="263">
        <v>0.25</v>
      </c>
      <c r="Z52" s="72">
        <f t="shared" si="4"/>
        <v>1</v>
      </c>
      <c r="AA52" s="89" t="s">
        <v>400</v>
      </c>
      <c r="AB52" s="273" t="s">
        <v>454</v>
      </c>
      <c r="AC52" s="72"/>
      <c r="AD52" s="72">
        <f t="shared" si="5"/>
        <v>0</v>
      </c>
      <c r="AE52" s="137"/>
      <c r="AF52" s="72"/>
      <c r="AG52" s="72">
        <f t="shared" si="6"/>
        <v>0</v>
      </c>
      <c r="AH52" s="137"/>
      <c r="AI52" s="72"/>
      <c r="AJ52" s="72">
        <f t="shared" si="7"/>
        <v>0</v>
      </c>
      <c r="AK52" s="138"/>
      <c r="AL52" s="139" t="str">
        <f t="shared" si="8"/>
        <v/>
      </c>
      <c r="AM52" s="140" t="s">
        <v>303</v>
      </c>
      <c r="AN52" s="140"/>
      <c r="AO52" s="140" t="str">
        <f t="shared" si="9"/>
        <v>No</v>
      </c>
      <c r="AP52" s="279" t="s">
        <v>360</v>
      </c>
      <c r="AQ52" s="141" t="str">
        <f t="shared" si="10"/>
        <v/>
      </c>
      <c r="AR52" s="141" t="str">
        <f t="shared" si="11"/>
        <v/>
      </c>
      <c r="AS52" s="141"/>
      <c r="AT52" s="140" t="str">
        <f t="shared" si="12"/>
        <v>No</v>
      </c>
      <c r="AU52" s="141"/>
      <c r="AV52" s="141" t="str">
        <f t="shared" si="13"/>
        <v/>
      </c>
      <c r="AW52" s="141" t="str">
        <f t="shared" si="14"/>
        <v>X</v>
      </c>
      <c r="AX52" s="141"/>
      <c r="AY52" s="140" t="str">
        <f t="shared" si="15"/>
        <v>Si</v>
      </c>
      <c r="AZ52" s="141"/>
      <c r="BA52" s="141" t="str">
        <f t="shared" si="16"/>
        <v/>
      </c>
      <c r="BB52" s="141" t="str">
        <f t="shared" si="17"/>
        <v>X</v>
      </c>
      <c r="BC52" s="141"/>
      <c r="BD52" s="140" t="str">
        <f t="shared" si="18"/>
        <v>Si</v>
      </c>
      <c r="BE52" s="142"/>
    </row>
    <row r="53" spans="1:57" ht="129.75" customHeight="1" x14ac:dyDescent="0.25">
      <c r="A53" s="470"/>
      <c r="B53" s="482"/>
      <c r="C53" s="214" t="s">
        <v>234</v>
      </c>
      <c r="D53" s="240" t="s">
        <v>235</v>
      </c>
      <c r="E53" s="216" t="s">
        <v>78</v>
      </c>
      <c r="F53" s="218"/>
      <c r="G53" s="353"/>
      <c r="H53" s="353"/>
      <c r="I53" s="218"/>
      <c r="J53" s="218"/>
      <c r="K53" s="218"/>
      <c r="L53" s="218"/>
      <c r="M53" s="218"/>
      <c r="N53" s="218"/>
      <c r="O53" s="232" t="s">
        <v>39</v>
      </c>
      <c r="P53" s="241">
        <v>0</v>
      </c>
      <c r="Q53" s="83">
        <f t="shared" si="136"/>
        <v>0</v>
      </c>
      <c r="R53" s="221">
        <v>0.5</v>
      </c>
      <c r="S53" s="83">
        <f t="shared" si="137"/>
        <v>0.5</v>
      </c>
      <c r="T53" s="221">
        <v>0.75</v>
      </c>
      <c r="U53" s="83">
        <f t="shared" si="138"/>
        <v>0.75</v>
      </c>
      <c r="V53" s="221">
        <v>1</v>
      </c>
      <c r="W53" s="83">
        <f t="shared" si="139"/>
        <v>1</v>
      </c>
      <c r="X53" s="222" t="s">
        <v>236</v>
      </c>
      <c r="Y53" s="268"/>
      <c r="Z53" s="59"/>
      <c r="AA53" s="60" t="s">
        <v>317</v>
      </c>
      <c r="AB53" s="60" t="s">
        <v>317</v>
      </c>
      <c r="AC53" s="59"/>
      <c r="AD53" s="59">
        <f t="shared" si="5"/>
        <v>0</v>
      </c>
      <c r="AE53" s="223"/>
      <c r="AF53" s="59"/>
      <c r="AG53" s="59">
        <f t="shared" si="6"/>
        <v>0</v>
      </c>
      <c r="AH53" s="223"/>
      <c r="AI53" s="59"/>
      <c r="AJ53" s="59">
        <f t="shared" si="7"/>
        <v>0</v>
      </c>
      <c r="AK53" s="224"/>
      <c r="AL53" s="225" t="str">
        <f t="shared" si="8"/>
        <v/>
      </c>
      <c r="AM53" s="226" t="s">
        <v>303</v>
      </c>
      <c r="AN53" s="226"/>
      <c r="AO53" s="226" t="str">
        <f t="shared" si="9"/>
        <v>No</v>
      </c>
      <c r="AP53" s="50"/>
      <c r="AQ53" s="227" t="str">
        <f t="shared" si="10"/>
        <v/>
      </c>
      <c r="AR53" s="227" t="str">
        <f t="shared" si="11"/>
        <v>X</v>
      </c>
      <c r="AS53" s="227"/>
      <c r="AT53" s="226" t="str">
        <f t="shared" si="12"/>
        <v>Si</v>
      </c>
      <c r="AU53" s="227"/>
      <c r="AV53" s="227" t="str">
        <f t="shared" si="13"/>
        <v/>
      </c>
      <c r="AW53" s="227" t="str">
        <f t="shared" si="14"/>
        <v>X</v>
      </c>
      <c r="AX53" s="227"/>
      <c r="AY53" s="226" t="str">
        <f t="shared" si="15"/>
        <v>Si</v>
      </c>
      <c r="AZ53" s="227"/>
      <c r="BA53" s="227" t="str">
        <f t="shared" si="16"/>
        <v/>
      </c>
      <c r="BB53" s="227" t="str">
        <f t="shared" si="17"/>
        <v>X</v>
      </c>
      <c r="BC53" s="227"/>
      <c r="BD53" s="226" t="str">
        <f t="shared" si="18"/>
        <v>Si</v>
      </c>
      <c r="BE53" s="228"/>
    </row>
    <row r="54" spans="1:57" ht="108" customHeight="1" thickBot="1" x14ac:dyDescent="0.3">
      <c r="A54" s="470"/>
      <c r="B54" s="482"/>
      <c r="C54" s="229" t="s">
        <v>237</v>
      </c>
      <c r="D54" s="215" t="s">
        <v>238</v>
      </c>
      <c r="E54" s="316" t="s">
        <v>83</v>
      </c>
      <c r="F54" s="218"/>
      <c r="G54" s="353"/>
      <c r="H54" s="353"/>
      <c r="I54" s="218"/>
      <c r="J54" s="218"/>
      <c r="K54" s="218"/>
      <c r="L54" s="218"/>
      <c r="M54" s="218"/>
      <c r="N54" s="218"/>
      <c r="O54" s="232"/>
      <c r="P54" s="220">
        <v>0.25</v>
      </c>
      <c r="Q54" s="83">
        <f t="shared" si="136"/>
        <v>0.25</v>
      </c>
      <c r="R54" s="221">
        <v>0.5</v>
      </c>
      <c r="S54" s="83">
        <f t="shared" si="137"/>
        <v>0.5</v>
      </c>
      <c r="T54" s="221">
        <v>0.75</v>
      </c>
      <c r="U54" s="83">
        <f t="shared" si="138"/>
        <v>0.75</v>
      </c>
      <c r="V54" s="221">
        <v>1</v>
      </c>
      <c r="W54" s="83">
        <f t="shared" si="139"/>
        <v>1</v>
      </c>
      <c r="X54" s="222" t="s">
        <v>239</v>
      </c>
      <c r="Y54" s="268">
        <v>0.125</v>
      </c>
      <c r="Z54" s="59">
        <f t="shared" si="4"/>
        <v>0.5</v>
      </c>
      <c r="AA54" s="60" t="s">
        <v>347</v>
      </c>
      <c r="AB54" s="381" t="s">
        <v>455</v>
      </c>
      <c r="AC54" s="59"/>
      <c r="AD54" s="59">
        <f t="shared" si="5"/>
        <v>0</v>
      </c>
      <c r="AE54" s="223"/>
      <c r="AF54" s="59"/>
      <c r="AG54" s="59">
        <f t="shared" si="6"/>
        <v>0</v>
      </c>
      <c r="AH54" s="223"/>
      <c r="AI54" s="59"/>
      <c r="AJ54" s="59">
        <f t="shared" si="7"/>
        <v>0</v>
      </c>
      <c r="AK54" s="224"/>
      <c r="AL54" s="225" t="str">
        <f t="shared" si="8"/>
        <v/>
      </c>
      <c r="AM54" s="226" t="s">
        <v>303</v>
      </c>
      <c r="AN54" s="226"/>
      <c r="AO54" s="226" t="str">
        <f t="shared" si="9"/>
        <v>No</v>
      </c>
      <c r="AP54" s="277" t="s">
        <v>353</v>
      </c>
      <c r="AQ54" s="227" t="str">
        <f t="shared" si="10"/>
        <v/>
      </c>
      <c r="AR54" s="227" t="str">
        <f t="shared" si="11"/>
        <v>X</v>
      </c>
      <c r="AS54" s="227"/>
      <c r="AT54" s="226" t="str">
        <f t="shared" si="12"/>
        <v>Si</v>
      </c>
      <c r="AU54" s="227"/>
      <c r="AV54" s="227" t="str">
        <f t="shared" si="13"/>
        <v/>
      </c>
      <c r="AW54" s="227" t="str">
        <f t="shared" si="14"/>
        <v>X</v>
      </c>
      <c r="AX54" s="227"/>
      <c r="AY54" s="226" t="str">
        <f t="shared" si="15"/>
        <v>Si</v>
      </c>
      <c r="AZ54" s="227"/>
      <c r="BA54" s="227" t="str">
        <f t="shared" si="16"/>
        <v/>
      </c>
      <c r="BB54" s="227" t="str">
        <f t="shared" si="17"/>
        <v>X</v>
      </c>
      <c r="BC54" s="227"/>
      <c r="BD54" s="226" t="str">
        <f t="shared" si="18"/>
        <v>Si</v>
      </c>
      <c r="BE54" s="228"/>
    </row>
    <row r="55" spans="1:57" ht="86.25" customHeight="1" thickBot="1" x14ac:dyDescent="0.3">
      <c r="A55" s="470"/>
      <c r="B55" s="482"/>
      <c r="C55" s="229" t="s">
        <v>240</v>
      </c>
      <c r="D55" s="215" t="s">
        <v>241</v>
      </c>
      <c r="E55" s="316" t="s">
        <v>83</v>
      </c>
      <c r="F55" s="218"/>
      <c r="G55" s="353"/>
      <c r="H55" s="353"/>
      <c r="I55" s="218"/>
      <c r="J55" s="218"/>
      <c r="K55" s="218"/>
      <c r="L55" s="218"/>
      <c r="M55" s="218"/>
      <c r="N55" s="218"/>
      <c r="O55" s="232"/>
      <c r="P55" s="220">
        <v>0.25</v>
      </c>
      <c r="Q55" s="83">
        <f t="shared" si="136"/>
        <v>0.25</v>
      </c>
      <c r="R55" s="221">
        <v>0.5</v>
      </c>
      <c r="S55" s="83">
        <f t="shared" si="137"/>
        <v>0.5</v>
      </c>
      <c r="T55" s="221">
        <v>0.75</v>
      </c>
      <c r="U55" s="83">
        <f t="shared" si="138"/>
        <v>0.75</v>
      </c>
      <c r="V55" s="221">
        <v>1</v>
      </c>
      <c r="W55" s="83">
        <f t="shared" si="139"/>
        <v>1</v>
      </c>
      <c r="X55" s="222" t="s">
        <v>242</v>
      </c>
      <c r="Y55" s="268">
        <v>0.25</v>
      </c>
      <c r="Z55" s="59">
        <f t="shared" si="4"/>
        <v>1</v>
      </c>
      <c r="AA55" s="60" t="s">
        <v>348</v>
      </c>
      <c r="AB55" s="60" t="s">
        <v>456</v>
      </c>
      <c r="AC55" s="59"/>
      <c r="AD55" s="59">
        <f t="shared" si="5"/>
        <v>0</v>
      </c>
      <c r="AE55" s="223"/>
      <c r="AF55" s="59"/>
      <c r="AG55" s="59">
        <f t="shared" si="6"/>
        <v>0</v>
      </c>
      <c r="AH55" s="223"/>
      <c r="AI55" s="59"/>
      <c r="AJ55" s="59">
        <f t="shared" si="7"/>
        <v>0</v>
      </c>
      <c r="AK55" s="224"/>
      <c r="AL55" s="225" t="str">
        <f t="shared" si="8"/>
        <v/>
      </c>
      <c r="AM55" s="226" t="s">
        <v>303</v>
      </c>
      <c r="AN55" s="226"/>
      <c r="AO55" s="226" t="str">
        <f t="shared" si="9"/>
        <v>No</v>
      </c>
      <c r="AP55" s="279" t="s">
        <v>359</v>
      </c>
      <c r="AQ55" s="227" t="str">
        <f t="shared" si="10"/>
        <v/>
      </c>
      <c r="AR55" s="227" t="str">
        <f t="shared" si="11"/>
        <v/>
      </c>
      <c r="AS55" s="227"/>
      <c r="AT55" s="226" t="str">
        <f t="shared" si="12"/>
        <v>No</v>
      </c>
      <c r="AU55" s="227"/>
      <c r="AV55" s="227" t="str">
        <f t="shared" si="13"/>
        <v/>
      </c>
      <c r="AW55" s="227" t="str">
        <f t="shared" si="14"/>
        <v>X</v>
      </c>
      <c r="AX55" s="227"/>
      <c r="AY55" s="226" t="str">
        <f t="shared" si="15"/>
        <v>Si</v>
      </c>
      <c r="AZ55" s="227"/>
      <c r="BA55" s="227" t="str">
        <f t="shared" si="16"/>
        <v/>
      </c>
      <c r="BB55" s="227" t="str">
        <f t="shared" si="17"/>
        <v>X</v>
      </c>
      <c r="BC55" s="227"/>
      <c r="BD55" s="226" t="str">
        <f t="shared" si="18"/>
        <v>Si</v>
      </c>
      <c r="BE55" s="228"/>
    </row>
    <row r="56" spans="1:57" s="271" customFormat="1" ht="86.25" customHeight="1" x14ac:dyDescent="0.25">
      <c r="A56" s="471"/>
      <c r="B56" s="483"/>
      <c r="C56" s="214" t="s">
        <v>243</v>
      </c>
      <c r="D56" s="240" t="s">
        <v>244</v>
      </c>
      <c r="E56" s="216" t="s">
        <v>77</v>
      </c>
      <c r="F56" s="218"/>
      <c r="G56" s="353"/>
      <c r="H56" s="353"/>
      <c r="I56" s="218"/>
      <c r="J56" s="218"/>
      <c r="K56" s="218"/>
      <c r="L56" s="218"/>
      <c r="M56" s="218"/>
      <c r="N56" s="218"/>
      <c r="O56" s="232"/>
      <c r="P56" s="220">
        <v>0.25</v>
      </c>
      <c r="Q56" s="83">
        <f t="shared" ref="Q56:Q60" si="140">P56/V56</f>
        <v>0.25</v>
      </c>
      <c r="R56" s="221">
        <v>0.5</v>
      </c>
      <c r="S56" s="83">
        <f t="shared" ref="S56:S60" si="141">R56/V56</f>
        <v>0.5</v>
      </c>
      <c r="T56" s="221">
        <v>0.75</v>
      </c>
      <c r="U56" s="83">
        <f t="shared" ref="U56:U60" si="142">T56/V56</f>
        <v>0.75</v>
      </c>
      <c r="V56" s="221">
        <v>1</v>
      </c>
      <c r="W56" s="83">
        <f t="shared" ref="W56:W60" si="143">V56/V56</f>
        <v>1</v>
      </c>
      <c r="X56" s="293" t="s">
        <v>245</v>
      </c>
      <c r="Y56" s="268">
        <v>0.25</v>
      </c>
      <c r="Z56" s="270">
        <f t="shared" si="4"/>
        <v>1</v>
      </c>
      <c r="AA56" s="60" t="s">
        <v>403</v>
      </c>
      <c r="AB56" s="60" t="s">
        <v>457</v>
      </c>
      <c r="AC56" s="59"/>
      <c r="AD56" s="59">
        <f t="shared" si="5"/>
        <v>0</v>
      </c>
      <c r="AE56" s="223"/>
      <c r="AF56" s="59"/>
      <c r="AG56" s="59">
        <f t="shared" si="6"/>
        <v>0</v>
      </c>
      <c r="AH56" s="223"/>
      <c r="AI56" s="59"/>
      <c r="AJ56" s="59">
        <f t="shared" si="7"/>
        <v>0</v>
      </c>
      <c r="AK56" s="224"/>
      <c r="AL56" s="289" t="str">
        <f t="shared" si="8"/>
        <v/>
      </c>
      <c r="AM56" s="290" t="s">
        <v>303</v>
      </c>
      <c r="AN56" s="290"/>
      <c r="AO56" s="290" t="str">
        <f t="shared" si="9"/>
        <v>No</v>
      </c>
      <c r="AP56" s="274" t="s">
        <v>408</v>
      </c>
      <c r="AQ56" s="227" t="str">
        <f t="shared" si="10"/>
        <v/>
      </c>
      <c r="AR56" s="227" t="str">
        <f t="shared" si="11"/>
        <v/>
      </c>
      <c r="AS56" s="227"/>
      <c r="AT56" s="226" t="str">
        <f t="shared" si="12"/>
        <v>No</v>
      </c>
      <c r="AU56" s="227"/>
      <c r="AV56" s="227" t="str">
        <f t="shared" si="13"/>
        <v/>
      </c>
      <c r="AW56" s="227" t="str">
        <f t="shared" si="14"/>
        <v>X</v>
      </c>
      <c r="AX56" s="227"/>
      <c r="AY56" s="226" t="str">
        <f t="shared" si="15"/>
        <v>Si</v>
      </c>
      <c r="AZ56" s="227"/>
      <c r="BA56" s="227" t="str">
        <f t="shared" si="16"/>
        <v/>
      </c>
      <c r="BB56" s="227" t="str">
        <f t="shared" si="17"/>
        <v>X</v>
      </c>
      <c r="BC56" s="227"/>
      <c r="BD56" s="226" t="str">
        <f t="shared" si="18"/>
        <v>Si</v>
      </c>
      <c r="BE56" s="228"/>
    </row>
    <row r="57" spans="1:57" s="63" customFormat="1" ht="86.25" customHeight="1" x14ac:dyDescent="0.25">
      <c r="A57" s="470"/>
      <c r="B57" s="482"/>
      <c r="C57" s="214" t="s">
        <v>246</v>
      </c>
      <c r="D57" s="240" t="s">
        <v>247</v>
      </c>
      <c r="E57" s="216" t="s">
        <v>77</v>
      </c>
      <c r="F57" s="218"/>
      <c r="G57" s="353"/>
      <c r="H57" s="353"/>
      <c r="I57" s="218"/>
      <c r="J57" s="218"/>
      <c r="K57" s="218"/>
      <c r="L57" s="218"/>
      <c r="M57" s="218"/>
      <c r="N57" s="218"/>
      <c r="O57" s="232"/>
      <c r="P57" s="220">
        <v>0.25</v>
      </c>
      <c r="Q57" s="83">
        <f t="shared" si="140"/>
        <v>0.25</v>
      </c>
      <c r="R57" s="221">
        <v>0.5</v>
      </c>
      <c r="S57" s="83">
        <f t="shared" si="141"/>
        <v>0.5</v>
      </c>
      <c r="T57" s="221">
        <v>0.75</v>
      </c>
      <c r="U57" s="83">
        <f t="shared" si="142"/>
        <v>0.75</v>
      </c>
      <c r="V57" s="221">
        <v>1</v>
      </c>
      <c r="W57" s="83">
        <f t="shared" si="143"/>
        <v>1</v>
      </c>
      <c r="X57" s="293" t="s">
        <v>245</v>
      </c>
      <c r="Y57" s="268">
        <v>0.1</v>
      </c>
      <c r="Z57" s="59">
        <f t="shared" si="4"/>
        <v>0.4</v>
      </c>
      <c r="AA57" s="60" t="s">
        <v>402</v>
      </c>
      <c r="AB57" s="60" t="s">
        <v>458</v>
      </c>
      <c r="AC57" s="59"/>
      <c r="AD57" s="59">
        <f t="shared" si="5"/>
        <v>0</v>
      </c>
      <c r="AE57" s="223"/>
      <c r="AF57" s="59"/>
      <c r="AG57" s="59">
        <f t="shared" si="6"/>
        <v>0</v>
      </c>
      <c r="AH57" s="223"/>
      <c r="AI57" s="59"/>
      <c r="AJ57" s="59">
        <f t="shared" si="7"/>
        <v>0</v>
      </c>
      <c r="AK57" s="224"/>
      <c r="AL57" s="289" t="str">
        <f t="shared" si="8"/>
        <v/>
      </c>
      <c r="AM57" s="290" t="s">
        <v>303</v>
      </c>
      <c r="AN57" s="290"/>
      <c r="AO57" s="290" t="str">
        <f t="shared" si="9"/>
        <v>No</v>
      </c>
      <c r="AP57" s="300" t="s">
        <v>409</v>
      </c>
      <c r="AQ57" s="227" t="str">
        <f t="shared" si="10"/>
        <v/>
      </c>
      <c r="AR57" s="227" t="str">
        <f t="shared" si="11"/>
        <v>X</v>
      </c>
      <c r="AS57" s="227"/>
      <c r="AT57" s="226" t="str">
        <f t="shared" si="12"/>
        <v>Si</v>
      </c>
      <c r="AU57" s="227"/>
      <c r="AV57" s="227" t="str">
        <f t="shared" si="13"/>
        <v/>
      </c>
      <c r="AW57" s="227" t="str">
        <f t="shared" si="14"/>
        <v>X</v>
      </c>
      <c r="AX57" s="227"/>
      <c r="AY57" s="226" t="str">
        <f t="shared" si="15"/>
        <v>Si</v>
      </c>
      <c r="AZ57" s="227"/>
      <c r="BA57" s="227" t="str">
        <f t="shared" si="16"/>
        <v/>
      </c>
      <c r="BB57" s="227" t="str">
        <f t="shared" si="17"/>
        <v>X</v>
      </c>
      <c r="BC57" s="227"/>
      <c r="BD57" s="226" t="str">
        <f t="shared" si="18"/>
        <v>Si</v>
      </c>
      <c r="BE57" s="228"/>
    </row>
    <row r="58" spans="1:57" s="271" customFormat="1" ht="86.25" customHeight="1" x14ac:dyDescent="0.25">
      <c r="A58" s="471"/>
      <c r="B58" s="483"/>
      <c r="C58" s="214" t="s">
        <v>248</v>
      </c>
      <c r="D58" s="240" t="s">
        <v>249</v>
      </c>
      <c r="E58" s="216" t="s">
        <v>77</v>
      </c>
      <c r="F58" s="218"/>
      <c r="G58" s="353"/>
      <c r="H58" s="353"/>
      <c r="I58" s="218"/>
      <c r="J58" s="218"/>
      <c r="K58" s="218"/>
      <c r="L58" s="218"/>
      <c r="M58" s="218"/>
      <c r="N58" s="218"/>
      <c r="O58" s="232"/>
      <c r="P58" s="220">
        <v>0.25</v>
      </c>
      <c r="Q58" s="83">
        <f t="shared" si="140"/>
        <v>0.25</v>
      </c>
      <c r="R58" s="221">
        <v>0.5</v>
      </c>
      <c r="S58" s="83">
        <f t="shared" si="141"/>
        <v>0.5</v>
      </c>
      <c r="T58" s="221">
        <v>0.75</v>
      </c>
      <c r="U58" s="83">
        <f t="shared" si="142"/>
        <v>0.75</v>
      </c>
      <c r="V58" s="221">
        <v>1</v>
      </c>
      <c r="W58" s="83">
        <f t="shared" si="143"/>
        <v>1</v>
      </c>
      <c r="X58" s="293" t="s">
        <v>245</v>
      </c>
      <c r="Y58" s="268">
        <v>0</v>
      </c>
      <c r="Z58" s="270">
        <f t="shared" si="4"/>
        <v>0</v>
      </c>
      <c r="AA58" s="60" t="s">
        <v>407</v>
      </c>
      <c r="AB58" s="60" t="s">
        <v>459</v>
      </c>
      <c r="AC58" s="59"/>
      <c r="AD58" s="59">
        <f t="shared" si="5"/>
        <v>0</v>
      </c>
      <c r="AE58" s="223"/>
      <c r="AF58" s="59"/>
      <c r="AG58" s="59">
        <f t="shared" si="6"/>
        <v>0</v>
      </c>
      <c r="AH58" s="223"/>
      <c r="AI58" s="59"/>
      <c r="AJ58" s="59">
        <f t="shared" si="7"/>
        <v>0</v>
      </c>
      <c r="AK58" s="224"/>
      <c r="AL58" s="289" t="str">
        <f t="shared" si="8"/>
        <v/>
      </c>
      <c r="AM58" s="290" t="s">
        <v>303</v>
      </c>
      <c r="AN58" s="290"/>
      <c r="AO58" s="290" t="str">
        <f t="shared" si="9"/>
        <v>No</v>
      </c>
      <c r="AP58" s="284" t="s">
        <v>394</v>
      </c>
      <c r="AQ58" s="227" t="str">
        <f t="shared" si="10"/>
        <v/>
      </c>
      <c r="AR58" s="227" t="str">
        <f t="shared" si="11"/>
        <v>X</v>
      </c>
      <c r="AS58" s="227"/>
      <c r="AT58" s="226" t="str">
        <f t="shared" si="12"/>
        <v>Si</v>
      </c>
      <c r="AU58" s="227"/>
      <c r="AV58" s="227" t="str">
        <f t="shared" si="13"/>
        <v/>
      </c>
      <c r="AW58" s="227" t="str">
        <f t="shared" si="14"/>
        <v>X</v>
      </c>
      <c r="AX58" s="227"/>
      <c r="AY58" s="226" t="str">
        <f t="shared" si="15"/>
        <v>Si</v>
      </c>
      <c r="AZ58" s="227"/>
      <c r="BA58" s="227" t="str">
        <f t="shared" si="16"/>
        <v/>
      </c>
      <c r="BB58" s="227" t="str">
        <f t="shared" si="17"/>
        <v>X</v>
      </c>
      <c r="BC58" s="227"/>
      <c r="BD58" s="226" t="str">
        <f t="shared" si="18"/>
        <v>Si</v>
      </c>
      <c r="BE58" s="228"/>
    </row>
    <row r="59" spans="1:57" s="271" customFormat="1" ht="86.25" customHeight="1" x14ac:dyDescent="0.25">
      <c r="A59" s="471"/>
      <c r="B59" s="483"/>
      <c r="C59" s="214" t="s">
        <v>250</v>
      </c>
      <c r="D59" s="240" t="s">
        <v>251</v>
      </c>
      <c r="E59" s="216" t="s">
        <v>77</v>
      </c>
      <c r="F59" s="218"/>
      <c r="G59" s="353"/>
      <c r="H59" s="353"/>
      <c r="I59" s="218"/>
      <c r="J59" s="218"/>
      <c r="K59" s="218"/>
      <c r="L59" s="218"/>
      <c r="M59" s="218"/>
      <c r="N59" s="218"/>
      <c r="O59" s="232"/>
      <c r="P59" s="220">
        <v>0.25</v>
      </c>
      <c r="Q59" s="83">
        <f t="shared" si="140"/>
        <v>0.25</v>
      </c>
      <c r="R59" s="221">
        <v>0.5</v>
      </c>
      <c r="S59" s="83">
        <f t="shared" si="141"/>
        <v>0.5</v>
      </c>
      <c r="T59" s="221">
        <v>0.75</v>
      </c>
      <c r="U59" s="83">
        <f t="shared" si="142"/>
        <v>0.75</v>
      </c>
      <c r="V59" s="221">
        <v>1</v>
      </c>
      <c r="W59" s="83">
        <f t="shared" si="143"/>
        <v>1</v>
      </c>
      <c r="X59" s="293" t="s">
        <v>245</v>
      </c>
      <c r="Y59" s="268">
        <v>0</v>
      </c>
      <c r="Z59" s="270">
        <f t="shared" si="4"/>
        <v>0</v>
      </c>
      <c r="AA59" s="60" t="s">
        <v>406</v>
      </c>
      <c r="AB59" s="60" t="s">
        <v>459</v>
      </c>
      <c r="AC59" s="59"/>
      <c r="AD59" s="59">
        <f t="shared" si="5"/>
        <v>0</v>
      </c>
      <c r="AE59" s="223"/>
      <c r="AF59" s="59"/>
      <c r="AG59" s="59">
        <f t="shared" si="6"/>
        <v>0</v>
      </c>
      <c r="AH59" s="223"/>
      <c r="AI59" s="59"/>
      <c r="AJ59" s="59">
        <f t="shared" si="7"/>
        <v>0</v>
      </c>
      <c r="AK59" s="224"/>
      <c r="AL59" s="289" t="str">
        <f t="shared" si="8"/>
        <v/>
      </c>
      <c r="AM59" s="290" t="s">
        <v>303</v>
      </c>
      <c r="AN59" s="290"/>
      <c r="AO59" s="290" t="str">
        <f t="shared" si="9"/>
        <v>No</v>
      </c>
      <c r="AP59" s="284" t="s">
        <v>394</v>
      </c>
      <c r="AQ59" s="227" t="str">
        <f t="shared" si="10"/>
        <v/>
      </c>
      <c r="AR59" s="227" t="str">
        <f t="shared" si="11"/>
        <v>X</v>
      </c>
      <c r="AS59" s="227"/>
      <c r="AT59" s="226" t="str">
        <f t="shared" si="12"/>
        <v>Si</v>
      </c>
      <c r="AU59" s="227"/>
      <c r="AV59" s="227" t="str">
        <f t="shared" si="13"/>
        <v/>
      </c>
      <c r="AW59" s="227" t="str">
        <f t="shared" si="14"/>
        <v>X</v>
      </c>
      <c r="AX59" s="227"/>
      <c r="AY59" s="226" t="str">
        <f t="shared" si="15"/>
        <v>Si</v>
      </c>
      <c r="AZ59" s="227"/>
      <c r="BA59" s="227" t="str">
        <f t="shared" si="16"/>
        <v/>
      </c>
      <c r="BB59" s="227" t="str">
        <f t="shared" si="17"/>
        <v>X</v>
      </c>
      <c r="BC59" s="227"/>
      <c r="BD59" s="226" t="str">
        <f t="shared" si="18"/>
        <v>Si</v>
      </c>
      <c r="BE59" s="228"/>
    </row>
    <row r="60" spans="1:57" s="271" customFormat="1" ht="86.25" customHeight="1" thickBot="1" x14ac:dyDescent="0.3">
      <c r="A60" s="472"/>
      <c r="B60" s="484"/>
      <c r="C60" s="260" t="s">
        <v>252</v>
      </c>
      <c r="D60" s="261" t="s">
        <v>253</v>
      </c>
      <c r="E60" s="190" t="s">
        <v>77</v>
      </c>
      <c r="F60" s="191"/>
      <c r="G60" s="350"/>
      <c r="H60" s="350"/>
      <c r="I60" s="191"/>
      <c r="J60" s="191"/>
      <c r="K60" s="191"/>
      <c r="L60" s="191"/>
      <c r="M60" s="191"/>
      <c r="N60" s="191"/>
      <c r="O60" s="192"/>
      <c r="P60" s="193">
        <v>0.25</v>
      </c>
      <c r="Q60" s="86">
        <f t="shared" si="140"/>
        <v>0.25</v>
      </c>
      <c r="R60" s="194">
        <v>0.5</v>
      </c>
      <c r="S60" s="86">
        <f t="shared" si="141"/>
        <v>0.5</v>
      </c>
      <c r="T60" s="194">
        <v>0.75</v>
      </c>
      <c r="U60" s="86">
        <f t="shared" si="142"/>
        <v>0.75</v>
      </c>
      <c r="V60" s="194">
        <v>1</v>
      </c>
      <c r="W60" s="86">
        <f t="shared" si="143"/>
        <v>1</v>
      </c>
      <c r="X60" s="294" t="s">
        <v>245</v>
      </c>
      <c r="Y60" s="267">
        <v>8.3299999999999999E-2</v>
      </c>
      <c r="Z60" s="272">
        <f t="shared" si="4"/>
        <v>0.3332</v>
      </c>
      <c r="AA60" s="90" t="s">
        <v>405</v>
      </c>
      <c r="AB60" s="60" t="s">
        <v>459</v>
      </c>
      <c r="AC60" s="68"/>
      <c r="AD60" s="68">
        <f t="shared" si="5"/>
        <v>0</v>
      </c>
      <c r="AE60" s="196"/>
      <c r="AF60" s="68"/>
      <c r="AG60" s="68">
        <f t="shared" si="6"/>
        <v>0</v>
      </c>
      <c r="AH60" s="196"/>
      <c r="AI60" s="68"/>
      <c r="AJ60" s="68">
        <f t="shared" si="7"/>
        <v>0</v>
      </c>
      <c r="AK60" s="197"/>
      <c r="AL60" s="291" t="str">
        <f t="shared" si="8"/>
        <v/>
      </c>
      <c r="AM60" s="292" t="s">
        <v>303</v>
      </c>
      <c r="AN60" s="292"/>
      <c r="AO60" s="292" t="str">
        <f t="shared" si="9"/>
        <v>No</v>
      </c>
      <c r="AP60" s="301" t="s">
        <v>409</v>
      </c>
      <c r="AQ60" s="200" t="str">
        <f t="shared" si="10"/>
        <v/>
      </c>
      <c r="AR60" s="200" t="str">
        <f t="shared" si="11"/>
        <v>X</v>
      </c>
      <c r="AS60" s="200"/>
      <c r="AT60" s="199" t="str">
        <f t="shared" si="12"/>
        <v>Si</v>
      </c>
      <c r="AU60" s="200"/>
      <c r="AV60" s="200" t="str">
        <f t="shared" si="13"/>
        <v/>
      </c>
      <c r="AW60" s="200" t="str">
        <f t="shared" si="14"/>
        <v>X</v>
      </c>
      <c r="AX60" s="200"/>
      <c r="AY60" s="199" t="str">
        <f t="shared" si="15"/>
        <v>Si</v>
      </c>
      <c r="AZ60" s="200"/>
      <c r="BA60" s="200" t="str">
        <f t="shared" si="16"/>
        <v/>
      </c>
      <c r="BB60" s="200" t="str">
        <f t="shared" si="17"/>
        <v>X</v>
      </c>
      <c r="BC60" s="200"/>
      <c r="BD60" s="199" t="str">
        <f t="shared" si="18"/>
        <v>Si</v>
      </c>
      <c r="BE60" s="201"/>
    </row>
  </sheetData>
  <sheetProtection formatRows="0" insertHyperlinks="0" autoFilter="0"/>
  <autoFilter ref="A3:BE60" xr:uid="{9EE13E49-3AC8-48DE-B52B-0A8D1C9374E2}"/>
  <mergeCells count="46">
    <mergeCell ref="BA2:BE2"/>
    <mergeCell ref="AL1:BE1"/>
    <mergeCell ref="AL2:AP2"/>
    <mergeCell ref="AQ2:AU2"/>
    <mergeCell ref="AV2:AZ2"/>
    <mergeCell ref="Y1:AK1"/>
    <mergeCell ref="AC2:AE2"/>
    <mergeCell ref="AF2:AH2"/>
    <mergeCell ref="AI2:AK2"/>
    <mergeCell ref="Y2:AB2"/>
    <mergeCell ref="B30:B32"/>
    <mergeCell ref="A4:A12"/>
    <mergeCell ref="B11:B12"/>
    <mergeCell ref="A13:A14"/>
    <mergeCell ref="B13:B14"/>
    <mergeCell ref="A15:A22"/>
    <mergeCell ref="B15:B16"/>
    <mergeCell ref="B17:B18"/>
    <mergeCell ref="A36:A51"/>
    <mergeCell ref="B36:B38"/>
    <mergeCell ref="B39:B43"/>
    <mergeCell ref="B45:B48"/>
    <mergeCell ref="B49:B51"/>
    <mergeCell ref="D2:D3"/>
    <mergeCell ref="F2:O2"/>
    <mergeCell ref="E1:O1"/>
    <mergeCell ref="B1:D1"/>
    <mergeCell ref="A52:A60"/>
    <mergeCell ref="B34:B35"/>
    <mergeCell ref="B2:B3"/>
    <mergeCell ref="C2:C3"/>
    <mergeCell ref="B19:B22"/>
    <mergeCell ref="B52:B60"/>
    <mergeCell ref="B4:B5"/>
    <mergeCell ref="B7:B8"/>
    <mergeCell ref="B9:B10"/>
    <mergeCell ref="B23:B25"/>
    <mergeCell ref="B26:B29"/>
    <mergeCell ref="A23:A35"/>
    <mergeCell ref="V2:W2"/>
    <mergeCell ref="P1:W1"/>
    <mergeCell ref="E2:E3"/>
    <mergeCell ref="X1:X3"/>
    <mergeCell ref="P2:Q2"/>
    <mergeCell ref="R2:S2"/>
    <mergeCell ref="T2:U2"/>
  </mergeCells>
  <conditionalFormatting sqref="Z4:Z60 AD4:AD60 AG4:AG60 AJ4:AJ60">
    <cfRule type="cellIs" dxfId="33" priority="6" operator="greaterThan">
      <formula>1</formula>
    </cfRule>
    <cfRule type="cellIs" dxfId="32" priority="7" operator="between">
      <formula>0%</formula>
      <formula>24%</formula>
    </cfRule>
    <cfRule type="cellIs" dxfId="31" priority="8" operator="between">
      <formula>25%</formula>
      <formula>49%</formula>
    </cfRule>
    <cfRule type="cellIs" dxfId="30" priority="9" operator="between">
      <formula>50%</formula>
      <formula>74%</formula>
    </cfRule>
    <cfRule type="cellIs" dxfId="29" priority="10" operator="between">
      <formula>75%</formula>
      <formula>90%</formula>
    </cfRule>
    <cfRule type="cellIs" dxfId="28" priority="11" operator="between">
      <formula>91%</formula>
      <formula>100%</formula>
    </cfRule>
  </conditionalFormatting>
  <conditionalFormatting sqref="AO4:AO60">
    <cfRule type="containsText" dxfId="27" priority="5" operator="containsText" text="Si">
      <formula>NOT(ISERROR(SEARCH("Si",AO4)))</formula>
    </cfRule>
  </conditionalFormatting>
  <conditionalFormatting sqref="AT4:AT60">
    <cfRule type="containsText" dxfId="26" priority="3" operator="containsText" text="Si">
      <formula>NOT(ISERROR(SEARCH("Si",AT4)))</formula>
    </cfRule>
  </conditionalFormatting>
  <conditionalFormatting sqref="AY4:AY60">
    <cfRule type="containsText" dxfId="25" priority="2" operator="containsText" text="Si">
      <formula>NOT(ISERROR(SEARCH("Si",AY4)))</formula>
    </cfRule>
  </conditionalFormatting>
  <conditionalFormatting sqref="BD4:BD60">
    <cfRule type="containsText" dxfId="24" priority="1" operator="containsText" text="Si">
      <formula>NOT(ISERROR(SEARCH("Si",BD4)))</formula>
    </cfRule>
  </conditionalFormatting>
  <dataValidations xWindow="798" yWindow="682" count="3">
    <dataValidation type="list" allowBlank="1" showInputMessage="1" showErrorMessage="1" sqref="E1:E1048576" xr:uid="{08AFC1B9-B255-439F-B674-EBD0D4DA1FFE}">
      <formula1>Dependecias</formula1>
    </dataValidation>
    <dataValidation allowBlank="1" showInputMessage="1" showErrorMessage="1" prompt="Favor describir brevemente los resultados de la gestión adelantada (fechas, url, nombre de documenentos generados, aplicativo donde reposa, número de memorandos, etc)" sqref="AK4:AK60 AH4:AH60 AE4:AE60 AA4:AB60" xr:uid="{71B66218-1E1C-4B61-895F-D210B59BC434}"/>
    <dataValidation allowBlank="1" showInputMessage="1" showErrorMessage="1" prompt="100% aplica solo si se cumplio a cabalidad la actividad programada" sqref="AC4:AD60 AF4:AG60 AI4:AJ60 Y4:Z60" xr:uid="{2E9AB9E8-C1FF-4DBC-B552-09D9E72B84FB}"/>
  </dataValidations>
  <hyperlinks>
    <hyperlink ref="AA34" r:id="rId1" display="https://www.invias.gov.co/index.php/archivo-y-documentos/atencion-al-ciudadano/16754-informe-de-percepcion-y-satisfaccion-de-la-ciudadania-de-octubre-a-diciembre-de-2023 " xr:uid="{5F652D8A-4FD8-4556-B686-8567A5A94B06}"/>
    <hyperlink ref="AA43" r:id="rId2" display="https://www.secop.gov.co/CO1BusinessLine/App/AnnualPurchasingPlanEditSupplier/View?id=389573_x000a__x000a_Información del PAA. Plan anual de Adquisiciones._x000a__x000a_Corte a enero 31 de 2024      Versión No. 4_x000a_Corte a febrero 29 de 2024    Versión No. 12_x000a_Corte a marzo  31 de 2024     Versión No. 16" xr:uid="{F36EA1A1-DBEE-40A6-8214-8B65BCC2F530}"/>
    <hyperlink ref="AB44" r:id="rId3" display="https://invias-my.sharepoint.com/:f:/g/personal/oap_invias_gov_co/EjMmtHqmpo1MpMNIZ0oSu8wBE6J_yQWKtCs_IHywfRcWUg?e=gfIPNA  No se ubican sopórtes  del diseño e implementacion  de una estrategia solo  existen dos memorando dirigidos a la Dirección Técnica y de Estructuración solicitando información, pero no se ubicó soportes del diseño e implementación de una estrategia para fortalecer procesos de conocimiento de la ciudadanía para focalizar la oferta institucional.Rad 20241-VBOG-015279 del 19 de marzo y 20241-VBOG-015354 de 20 de marzo del año en curso." xr:uid="{6E4D0149-A7C1-48AD-9E61-78686FDEFADC}"/>
    <hyperlink ref="AB40" r:id="rId4" xr:uid="{F6A6CD58-6FC5-4040-9DA7-FDC28C1F6486}"/>
    <hyperlink ref="AB43" r:id="rId5" xr:uid="{40D5EB11-2848-4973-B622-BE9C9CE4D473}"/>
    <hyperlink ref="AB52" r:id="rId6" xr:uid="{485F3B5A-A8F0-4759-B314-043CB731E95D}"/>
    <hyperlink ref="AB54" r:id="rId7" display="https://invias-my.sharepoint.com/:f:/g/personal/oap_invias_gov_co/EleagIvMCpdNoGbLw58NBogBYIiLQ3TF4r26CHNwxF8fXA?e=0wP58F" xr:uid="{6F7323BA-8692-4B12-8ED7-8058CEC32419}"/>
    <hyperlink ref="AB48" r:id="rId8" xr:uid="{8F8D96B0-BBFF-4017-8275-A0E1B9259E20}"/>
  </hyperlinks>
  <printOptions horizontalCentered="1" verticalCentered="1"/>
  <pageMargins left="0.70866141732283472" right="0.70866141732283472" top="0.74803149606299213" bottom="0.74803149606299213" header="0.31496062992125984" footer="0.31496062992125984"/>
  <pageSetup scale="10" orientation="landscape" r:id="rId9"/>
  <headerFooter>
    <oddHeader>&amp;LPágina &amp;P de &amp;N&amp;CInforme de Monitoreo Plan Anticorrupción y de Atención al Ciudadano 2024&amp;RCorte 1° trimestre de 2024
Oficina Asesora de Planeación</oddHeader>
  </headerFooter>
  <rowBreaks count="5" manualBreakCount="5">
    <brk id="12" max="23" man="1"/>
    <brk id="14" max="23" man="1"/>
    <brk id="22" max="23" man="1"/>
    <brk id="35" max="23" man="1"/>
    <brk id="51" max="23" man="1"/>
  </rowBreaks>
  <legacyDrawingHF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BB1FC-3A2B-43D1-8908-7BDBC564C8E0}">
  <sheetPr>
    <pageSetUpPr fitToPage="1"/>
  </sheetPr>
  <dimension ref="A1:R24"/>
  <sheetViews>
    <sheetView zoomScaleNormal="100" workbookViewId="0">
      <selection activeCell="A23" sqref="A1:R23"/>
    </sheetView>
  </sheetViews>
  <sheetFormatPr baseColWidth="10" defaultRowHeight="15" x14ac:dyDescent="0.25"/>
  <cols>
    <col min="1" max="1" width="30.5703125" customWidth="1"/>
    <col min="2" max="2" width="50.42578125" customWidth="1"/>
    <col min="3" max="6" width="8.42578125" bestFit="1" customWidth="1"/>
    <col min="7" max="7" width="23.5703125" customWidth="1"/>
    <col min="8" max="10" width="8.42578125" hidden="1" customWidth="1"/>
    <col min="11" max="11" width="9.42578125" bestFit="1" customWidth="1"/>
    <col min="12" max="14" width="9.85546875" bestFit="1" customWidth="1"/>
    <col min="15" max="18" width="9.42578125" hidden="1" customWidth="1"/>
  </cols>
  <sheetData>
    <row r="1" spans="1:18" ht="15.75" thickBot="1" x14ac:dyDescent="0.3">
      <c r="C1" s="519" t="s">
        <v>314</v>
      </c>
      <c r="D1" s="520"/>
      <c r="E1" s="520"/>
      <c r="F1" s="520"/>
      <c r="G1" s="520"/>
      <c r="H1" s="520"/>
      <c r="I1" s="520"/>
      <c r="J1" s="521"/>
      <c r="K1" s="519" t="s">
        <v>315</v>
      </c>
      <c r="L1" s="520"/>
      <c r="M1" s="520"/>
      <c r="N1" s="520"/>
      <c r="O1" s="520"/>
      <c r="P1" s="520"/>
      <c r="Q1" s="520"/>
      <c r="R1" s="521"/>
    </row>
    <row r="2" spans="1:18" ht="31.5" customHeight="1" thickBot="1" x14ac:dyDescent="0.3">
      <c r="C2" s="509" t="s">
        <v>308</v>
      </c>
      <c r="D2" s="510"/>
      <c r="E2" s="510"/>
      <c r="F2" s="511"/>
      <c r="G2" s="509" t="s">
        <v>309</v>
      </c>
      <c r="H2" s="510"/>
      <c r="I2" s="510"/>
      <c r="J2" s="511"/>
      <c r="K2" s="509" t="s">
        <v>308</v>
      </c>
      <c r="L2" s="510"/>
      <c r="M2" s="510"/>
      <c r="N2" s="511"/>
      <c r="O2" s="522" t="s">
        <v>309</v>
      </c>
      <c r="P2" s="523"/>
      <c r="Q2" s="523"/>
      <c r="R2" s="523"/>
    </row>
    <row r="3" spans="1:18" ht="23.25" thickBot="1" x14ac:dyDescent="0.3">
      <c r="A3" s="96"/>
      <c r="B3" s="97" t="s">
        <v>65</v>
      </c>
      <c r="C3" s="98" t="s">
        <v>310</v>
      </c>
      <c r="D3" s="99" t="s">
        <v>311</v>
      </c>
      <c r="E3" s="99" t="s">
        <v>312</v>
      </c>
      <c r="F3" s="100" t="s">
        <v>313</v>
      </c>
      <c r="G3" s="113" t="s">
        <v>310</v>
      </c>
      <c r="H3" s="101" t="s">
        <v>311</v>
      </c>
      <c r="I3" s="99" t="s">
        <v>312</v>
      </c>
      <c r="J3" s="114" t="s">
        <v>313</v>
      </c>
      <c r="K3" s="98" t="s">
        <v>310</v>
      </c>
      <c r="L3" s="99" t="s">
        <v>311</v>
      </c>
      <c r="M3" s="99" t="s">
        <v>312</v>
      </c>
      <c r="N3" s="100" t="s">
        <v>313</v>
      </c>
      <c r="O3" s="101" t="s">
        <v>310</v>
      </c>
      <c r="P3" s="99" t="s">
        <v>311</v>
      </c>
      <c r="Q3" s="99" t="s">
        <v>312</v>
      </c>
      <c r="R3" s="100" t="s">
        <v>313</v>
      </c>
    </row>
    <row r="4" spans="1:18" x14ac:dyDescent="0.25">
      <c r="A4" s="506" t="s">
        <v>84</v>
      </c>
      <c r="B4" s="102" t="s">
        <v>85</v>
      </c>
      <c r="C4" s="513">
        <f>AVERAGE(Detalle!Z4:Z12)</f>
        <v>1</v>
      </c>
      <c r="D4" s="515">
        <f>AVERAGE(Detalle!AD4:AD12)</f>
        <v>0</v>
      </c>
      <c r="E4" s="515">
        <f>AVERAGE(Detalle!AG4:AG12)</f>
        <v>0</v>
      </c>
      <c r="F4" s="516">
        <f>AVERAGE(Detalle!AJ4:AJ12)</f>
        <v>0</v>
      </c>
      <c r="G4" s="512">
        <f>AVERAGE(Detalle!Y4:Y12)</f>
        <v>0.28125</v>
      </c>
      <c r="H4" s="517" t="e">
        <f>AVERAGE(Detalle!AC4:AC12)</f>
        <v>#DIV/0!</v>
      </c>
      <c r="I4" s="517" t="e">
        <f>AVERAGE(Detalle!AF4:AF12)</f>
        <v>#DIV/0!</v>
      </c>
      <c r="J4" s="524" t="e">
        <f>AVERAGE(Detalle!AI4:AI12)</f>
        <v>#DIV/0!</v>
      </c>
      <c r="K4" s="71">
        <f>AVERAGE(Detalle!Z4:Z5)</f>
        <v>1</v>
      </c>
      <c r="L4" s="72">
        <f>AVERAGE(Detalle!AD4:AD5)</f>
        <v>0</v>
      </c>
      <c r="M4" s="72">
        <f>AVERAGE(Detalle!AG4:AG5)</f>
        <v>0</v>
      </c>
      <c r="N4" s="73">
        <f>AVERAGE(Detalle!AJ4:AJ5)</f>
        <v>0</v>
      </c>
      <c r="O4" s="71">
        <f>AVERAGE(Detalle!Y4:Y5)</f>
        <v>0.25</v>
      </c>
      <c r="P4" s="72" t="e">
        <f>AVERAGE(Detalle!AC4:AC5)</f>
        <v>#DIV/0!</v>
      </c>
      <c r="Q4" s="72" t="e">
        <f>AVERAGE(Detalle!AF4:AF5)</f>
        <v>#DIV/0!</v>
      </c>
      <c r="R4" s="73" t="e">
        <f>AVERAGE(Detalle!AI4:AI5)</f>
        <v>#DIV/0!</v>
      </c>
    </row>
    <row r="5" spans="1:18" x14ac:dyDescent="0.25">
      <c r="A5" s="507"/>
      <c r="B5" s="103" t="s">
        <v>92</v>
      </c>
      <c r="C5" s="513"/>
      <c r="D5" s="515"/>
      <c r="E5" s="515"/>
      <c r="F5" s="516"/>
      <c r="G5" s="513"/>
      <c r="H5" s="515"/>
      <c r="I5" s="515"/>
      <c r="J5" s="516"/>
      <c r="K5" s="65">
        <f>Detalle!Z6</f>
        <v>1</v>
      </c>
      <c r="L5" s="59">
        <f>Detalle!AD6</f>
        <v>0</v>
      </c>
      <c r="M5" s="59">
        <f>Detalle!AG6</f>
        <v>0</v>
      </c>
      <c r="N5" s="66">
        <f>Detalle!AJ6</f>
        <v>0</v>
      </c>
      <c r="O5" s="65">
        <f>Detalle!Y6</f>
        <v>0.25</v>
      </c>
      <c r="P5" s="59">
        <f>Detalle!AC6</f>
        <v>0</v>
      </c>
      <c r="Q5" s="59">
        <f>Detalle!AF6</f>
        <v>0</v>
      </c>
      <c r="R5" s="66">
        <f>Detalle!AI6</f>
        <v>0</v>
      </c>
    </row>
    <row r="6" spans="1:18" x14ac:dyDescent="0.25">
      <c r="A6" s="507"/>
      <c r="B6" s="103" t="s">
        <v>96</v>
      </c>
      <c r="C6" s="513"/>
      <c r="D6" s="515"/>
      <c r="E6" s="515"/>
      <c r="F6" s="516"/>
      <c r="G6" s="513"/>
      <c r="H6" s="515"/>
      <c r="I6" s="515"/>
      <c r="J6" s="516"/>
      <c r="K6" s="65">
        <f>AVERAGE(Detalle!Z7:Z8)</f>
        <v>1</v>
      </c>
      <c r="L6" s="59">
        <f>AVERAGE(Detalle!AD7:AD8)</f>
        <v>0</v>
      </c>
      <c r="M6" s="59">
        <f>AVERAGE(Detalle!AG7:AG8)</f>
        <v>0</v>
      </c>
      <c r="N6" s="66">
        <f>AVERAGE(Detalle!AJ7:AJ8)</f>
        <v>0</v>
      </c>
      <c r="O6" s="65">
        <f>AVERAGE(Detalle!Y7:Y8)</f>
        <v>0.375</v>
      </c>
      <c r="P6" s="59" t="e">
        <f>AVERAGE(Detalle!AC7:AC8)</f>
        <v>#DIV/0!</v>
      </c>
      <c r="Q6" s="59" t="e">
        <f>AVERAGE(Detalle!AF7:AF8)</f>
        <v>#DIV/0!</v>
      </c>
      <c r="R6" s="66" t="e">
        <f>AVERAGE(Detalle!AI7:AI8)</f>
        <v>#DIV/0!</v>
      </c>
    </row>
    <row r="7" spans="1:18" x14ac:dyDescent="0.25">
      <c r="A7" s="507"/>
      <c r="B7" s="103" t="s">
        <v>103</v>
      </c>
      <c r="C7" s="513"/>
      <c r="D7" s="515"/>
      <c r="E7" s="515"/>
      <c r="F7" s="516"/>
      <c r="G7" s="513"/>
      <c r="H7" s="515"/>
      <c r="I7" s="515"/>
      <c r="J7" s="516"/>
      <c r="K7" s="65">
        <f>AVERAGE(Detalle!Z9:Z10)</f>
        <v>1</v>
      </c>
      <c r="L7" s="59">
        <f>AVERAGE(Detalle!AD9:AD10)</f>
        <v>0</v>
      </c>
      <c r="M7" s="59">
        <f>AVERAGE(Detalle!AG9:AG10)</f>
        <v>0</v>
      </c>
      <c r="N7" s="66">
        <f>AVERAGE(Detalle!AJ9:AJ10)</f>
        <v>0</v>
      </c>
      <c r="O7" s="65">
        <f>AVERAGE(Detalle!Y9:Y10)</f>
        <v>0.25</v>
      </c>
      <c r="P7" s="59" t="e">
        <f>AVERAGE(Detalle!AC9:AC10)</f>
        <v>#DIV/0!</v>
      </c>
      <c r="Q7" s="59" t="e">
        <f>AVERAGE(Detalle!AF9:AF10)</f>
        <v>#DIV/0!</v>
      </c>
      <c r="R7" s="66" t="e">
        <f>AVERAGE(Detalle!AI9:AI10)</f>
        <v>#DIV/0!</v>
      </c>
    </row>
    <row r="8" spans="1:18" ht="15.75" thickBot="1" x14ac:dyDescent="0.3">
      <c r="A8" s="495"/>
      <c r="B8" s="104" t="s">
        <v>109</v>
      </c>
      <c r="C8" s="513"/>
      <c r="D8" s="515"/>
      <c r="E8" s="515"/>
      <c r="F8" s="516"/>
      <c r="G8" s="513"/>
      <c r="H8" s="515"/>
      <c r="I8" s="515"/>
      <c r="J8" s="516"/>
      <c r="K8" s="74">
        <f>AVERAGE(Detalle!Z11:Z12)</f>
        <v>1</v>
      </c>
      <c r="L8" s="75">
        <f>AVERAGE(Detalle!AD11:AD12)</f>
        <v>0</v>
      </c>
      <c r="M8" s="75">
        <f>AVERAGE(Detalle!AG11:AG12)</f>
        <v>0</v>
      </c>
      <c r="N8" s="76">
        <f>AVERAGE(Detalle!AJ11:AJ12)</f>
        <v>0</v>
      </c>
      <c r="O8" s="74">
        <f>AVERAGE(Detalle!Y11:Y12)</f>
        <v>0.25</v>
      </c>
      <c r="P8" s="75" t="e">
        <f>AVERAGE(Detalle!AC11:AC12)</f>
        <v>#DIV/0!</v>
      </c>
      <c r="Q8" s="75" t="e">
        <f>AVERAGE(Detalle!AF11:AF12)</f>
        <v>#DIV/0!</v>
      </c>
      <c r="R8" s="76" t="e">
        <f>AVERAGE(Detalle!AI11:AI12)</f>
        <v>#DIV/0!</v>
      </c>
    </row>
    <row r="9" spans="1:18" ht="15.75" thickBot="1" x14ac:dyDescent="0.3">
      <c r="A9" s="105" t="s">
        <v>41</v>
      </c>
      <c r="B9" s="106" t="s">
        <v>115</v>
      </c>
      <c r="C9" s="79">
        <f>AVERAGE(Detalle!Z13:Z14)</f>
        <v>0</v>
      </c>
      <c r="D9" s="80">
        <f>AVERAGE(Detalle!AD13:AD14)</f>
        <v>0</v>
      </c>
      <c r="E9" s="80">
        <f>AVERAGE(Detalle!AG13:AG14)</f>
        <v>0</v>
      </c>
      <c r="F9" s="81">
        <f>AVERAGE(Detalle!AJ13:AJ14)</f>
        <v>0</v>
      </c>
      <c r="G9" s="79">
        <f>AVERAGE(Detalle!Y13:Y14)</f>
        <v>0</v>
      </c>
      <c r="H9" s="80" t="e">
        <f>AVERAGE(Detalle!AC13:AC14)</f>
        <v>#DIV/0!</v>
      </c>
      <c r="I9" s="80" t="e">
        <f>AVERAGE(Detalle!AF13:AF14)</f>
        <v>#DIV/0!</v>
      </c>
      <c r="J9" s="81" t="e">
        <f>AVERAGE(Detalle!AI13:AI14)</f>
        <v>#DIV/0!</v>
      </c>
      <c r="K9" s="79">
        <f>C9</f>
        <v>0</v>
      </c>
      <c r="L9" s="80">
        <f t="shared" ref="L9:N9" si="0">D9</f>
        <v>0</v>
      </c>
      <c r="M9" s="80">
        <f t="shared" si="0"/>
        <v>0</v>
      </c>
      <c r="N9" s="81">
        <f t="shared" si="0"/>
        <v>0</v>
      </c>
      <c r="O9" s="79">
        <f>G9</f>
        <v>0</v>
      </c>
      <c r="P9" s="80" t="e">
        <f t="shared" ref="P9" si="1">H9</f>
        <v>#DIV/0!</v>
      </c>
      <c r="Q9" s="80" t="e">
        <f t="shared" ref="Q9" si="2">I9</f>
        <v>#DIV/0!</v>
      </c>
      <c r="R9" s="81" t="e">
        <f t="shared" ref="R9" si="3">J9</f>
        <v>#DIV/0!</v>
      </c>
    </row>
    <row r="10" spans="1:18" x14ac:dyDescent="0.25">
      <c r="A10" s="494" t="s">
        <v>48</v>
      </c>
      <c r="B10" s="102" t="s">
        <v>121</v>
      </c>
      <c r="C10" s="513">
        <f>AVERAGE(Detalle!Z15:Z22)</f>
        <v>0.66666666666666663</v>
      </c>
      <c r="D10" s="515">
        <f>AVERAGE(Detalle!AD15:AD22)</f>
        <v>0</v>
      </c>
      <c r="E10" s="515">
        <f>AVERAGE(Detalle!AG15:AG22)</f>
        <v>0</v>
      </c>
      <c r="F10" s="516">
        <f>AVERAGE(Detalle!AJ15:AJ22)</f>
        <v>0</v>
      </c>
      <c r="G10" s="513">
        <f>AVERAGE(Detalle!Y15:Y22)</f>
        <v>0.16666666666666666</v>
      </c>
      <c r="H10" s="515" t="e">
        <f>AVERAGE(Detalle!AC15:AC22)</f>
        <v>#DIV/0!</v>
      </c>
      <c r="I10" s="515" t="e">
        <f>AVERAGE(Detalle!AF15:AF22)</f>
        <v>#DIV/0!</v>
      </c>
      <c r="J10" s="516" t="e">
        <f>AVERAGE(Detalle!AI15:AI22)</f>
        <v>#DIV/0!</v>
      </c>
      <c r="K10" s="77">
        <f>AVERAGE(Detalle!Z15:Z16)</f>
        <v>1</v>
      </c>
      <c r="L10" s="70">
        <f>AVERAGE(Detalle!AD15:AD16)</f>
        <v>0</v>
      </c>
      <c r="M10" s="70">
        <f>AVERAGE(Detalle!AG15:AG16)</f>
        <v>0</v>
      </c>
      <c r="N10" s="78">
        <f>AVERAGE(Detalle!AJ15:AJ16)</f>
        <v>0</v>
      </c>
      <c r="O10" s="77">
        <f>AVERAGE(Detalle!Y15:Y16)</f>
        <v>0.25</v>
      </c>
      <c r="P10" s="70" t="e">
        <f>AVERAGE(Detalle!AC15:AC16)</f>
        <v>#DIV/0!</v>
      </c>
      <c r="Q10" s="70" t="e">
        <f>AVERAGE(Detalle!AF15:AF16)</f>
        <v>#DIV/0!</v>
      </c>
      <c r="R10" s="78" t="e">
        <f>AVERAGE(Detalle!AI15:AI16)</f>
        <v>#DIV/0!</v>
      </c>
    </row>
    <row r="11" spans="1:18" x14ac:dyDescent="0.25">
      <c r="A11" s="507"/>
      <c r="B11" s="103" t="s">
        <v>128</v>
      </c>
      <c r="C11" s="513"/>
      <c r="D11" s="515"/>
      <c r="E11" s="515"/>
      <c r="F11" s="516"/>
      <c r="G11" s="513"/>
      <c r="H11" s="515"/>
      <c r="I11" s="515"/>
      <c r="J11" s="516"/>
      <c r="K11" s="65">
        <f>AVERAGE(Detalle!Z17:Z18)</f>
        <v>1</v>
      </c>
      <c r="L11" s="59">
        <f>AVERAGE(Detalle!AD17:AD18)</f>
        <v>0</v>
      </c>
      <c r="M11" s="59">
        <f>AVERAGE(Detalle!AG17:AG18)</f>
        <v>0</v>
      </c>
      <c r="N11" s="66">
        <f>AVERAGE(Detalle!AJ17:AJ18)</f>
        <v>0</v>
      </c>
      <c r="O11" s="65">
        <f>AVERAGE(Detalle!Y17:Y18)</f>
        <v>0.25</v>
      </c>
      <c r="P11" s="59" t="e">
        <f>AVERAGE(Detalle!AC17:AC18)</f>
        <v>#DIV/0!</v>
      </c>
      <c r="Q11" s="59" t="e">
        <f>AVERAGE(Detalle!AF17:AF18)</f>
        <v>#DIV/0!</v>
      </c>
      <c r="R11" s="66" t="e">
        <f>AVERAGE(Detalle!AI17:AI18)</f>
        <v>#DIV/0!</v>
      </c>
    </row>
    <row r="12" spans="1:18" ht="15.75" thickBot="1" x14ac:dyDescent="0.3">
      <c r="A12" s="495"/>
      <c r="B12" s="104" t="s">
        <v>134</v>
      </c>
      <c r="C12" s="513"/>
      <c r="D12" s="515"/>
      <c r="E12" s="515"/>
      <c r="F12" s="516"/>
      <c r="G12" s="513"/>
      <c r="H12" s="515"/>
      <c r="I12" s="515"/>
      <c r="J12" s="516"/>
      <c r="K12" s="74">
        <f>AVERAGE(Detalle!Z19:Z22)</f>
        <v>0.33333333333333331</v>
      </c>
      <c r="L12" s="75">
        <f>AVERAGE(Detalle!AD19:AD22)</f>
        <v>0</v>
      </c>
      <c r="M12" s="75">
        <f>AVERAGE(Detalle!AG19:AG22)</f>
        <v>0</v>
      </c>
      <c r="N12" s="76">
        <f>AVERAGE(Detalle!AJ19:AJ22)</f>
        <v>0</v>
      </c>
      <c r="O12" s="74">
        <f>AVERAGE(Detalle!Y19:Y22)</f>
        <v>8.3333333333333329E-2</v>
      </c>
      <c r="P12" s="75" t="e">
        <f>AVERAGE(Detalle!AC19:AC22)</f>
        <v>#DIV/0!</v>
      </c>
      <c r="Q12" s="75" t="e">
        <f>AVERAGE(Detalle!AF19:AF22)</f>
        <v>#DIV/0!</v>
      </c>
      <c r="R12" s="76" t="e">
        <f>AVERAGE(Detalle!AI19:AI22)</f>
        <v>#DIV/0!</v>
      </c>
    </row>
    <row r="13" spans="1:18" x14ac:dyDescent="0.25">
      <c r="A13" s="506" t="s">
        <v>52</v>
      </c>
      <c r="B13" s="107" t="s">
        <v>316</v>
      </c>
      <c r="C13" s="512">
        <f>AVERAGE(Detalle!Z23:Z35)</f>
        <v>0.75</v>
      </c>
      <c r="D13" s="517">
        <f>AVERAGE(Detalle!AD23:AD35)</f>
        <v>0</v>
      </c>
      <c r="E13" s="517">
        <f>AVERAGE(Detalle!AG23:AG35)</f>
        <v>0</v>
      </c>
      <c r="F13" s="524">
        <f>AVERAGE(Detalle!AJ23:AJ35)</f>
        <v>0</v>
      </c>
      <c r="G13" s="512">
        <f>AVERAGE(Detalle!Y23:Y35)</f>
        <v>0.1875</v>
      </c>
      <c r="H13" s="517" t="e">
        <f>AVERAGE(Detalle!AC23:AC35)</f>
        <v>#DIV/0!</v>
      </c>
      <c r="I13" s="517" t="e">
        <f>AVERAGE(Detalle!AF23:AF35)</f>
        <v>#DIV/0!</v>
      </c>
      <c r="J13" s="524" t="e">
        <f>AVERAGE(Detalle!AI23:AI35)</f>
        <v>#DIV/0!</v>
      </c>
      <c r="K13" s="71">
        <f>AVERAGE(Detalle!Z23:Z25)</f>
        <v>1</v>
      </c>
      <c r="L13" s="72">
        <f>AVERAGE(Detalle!AD23:AD25)</f>
        <v>0</v>
      </c>
      <c r="M13" s="72">
        <f>AVERAGE(Detalle!AG23:AG25)</f>
        <v>0</v>
      </c>
      <c r="N13" s="73">
        <f>AVERAGE(Detalle!AJ23:AJ25)</f>
        <v>0</v>
      </c>
      <c r="O13" s="71">
        <f>AVERAGE(Detalle!Y23:Y25)</f>
        <v>0.25</v>
      </c>
      <c r="P13" s="72" t="e">
        <f>AVERAGE(Detalle!AC23:AC25)</f>
        <v>#DIV/0!</v>
      </c>
      <c r="Q13" s="72" t="e">
        <f>AVERAGE(Detalle!AF23:AF25)</f>
        <v>#DIV/0!</v>
      </c>
      <c r="R13" s="73" t="e">
        <f>AVERAGE(Detalle!AI23:AI25)</f>
        <v>#DIV/0!</v>
      </c>
    </row>
    <row r="14" spans="1:18" ht="30" x14ac:dyDescent="0.25">
      <c r="A14" s="507"/>
      <c r="B14" s="103" t="s">
        <v>156</v>
      </c>
      <c r="C14" s="513"/>
      <c r="D14" s="515"/>
      <c r="E14" s="515"/>
      <c r="F14" s="516"/>
      <c r="G14" s="513"/>
      <c r="H14" s="515"/>
      <c r="I14" s="515"/>
      <c r="J14" s="516"/>
      <c r="K14" s="65" t="e">
        <f>AVERAGE(Detalle!Z26:Z29)</f>
        <v>#DIV/0!</v>
      </c>
      <c r="L14" s="59">
        <f>AVERAGE(Detalle!AD26:AD29)</f>
        <v>0</v>
      </c>
      <c r="M14" s="59">
        <f>AVERAGE(Detalle!AG26:AG29)</f>
        <v>0</v>
      </c>
      <c r="N14" s="66">
        <f>AVERAGE(Detalle!AJ26:AJ29)</f>
        <v>0</v>
      </c>
      <c r="O14" s="65" t="e">
        <f>AVERAGE(Detalle!Y26:Y29)</f>
        <v>#DIV/0!</v>
      </c>
      <c r="P14" s="59" t="e">
        <f>AVERAGE(Detalle!AC26:AC29)</f>
        <v>#DIV/0!</v>
      </c>
      <c r="Q14" s="59" t="e">
        <f>AVERAGE(Detalle!AF26:AF29)</f>
        <v>#DIV/0!</v>
      </c>
      <c r="R14" s="66" t="e">
        <f>AVERAGE(Detalle!AI26:AI29)</f>
        <v>#DIV/0!</v>
      </c>
    </row>
    <row r="15" spans="1:18" x14ac:dyDescent="0.25">
      <c r="A15" s="507"/>
      <c r="B15" s="103" t="s">
        <v>168</v>
      </c>
      <c r="C15" s="513"/>
      <c r="D15" s="515"/>
      <c r="E15" s="515"/>
      <c r="F15" s="516"/>
      <c r="G15" s="513"/>
      <c r="H15" s="515"/>
      <c r="I15" s="515"/>
      <c r="J15" s="516"/>
      <c r="K15" s="65">
        <f>AVERAGE(Detalle!Z30:Z32)</f>
        <v>0.5</v>
      </c>
      <c r="L15" s="59">
        <f>AVERAGE(Detalle!AD30:AD32)</f>
        <v>0</v>
      </c>
      <c r="M15" s="59">
        <f>AVERAGE(Detalle!AG30:AG32)</f>
        <v>0</v>
      </c>
      <c r="N15" s="66">
        <f>AVERAGE(Detalle!AJ30:AJ32)</f>
        <v>0</v>
      </c>
      <c r="O15" s="65">
        <f>AVERAGE(Detalle!Y30:Y32)</f>
        <v>0.125</v>
      </c>
      <c r="P15" s="59" t="e">
        <f>AVERAGE(Detalle!AC30:AC32)</f>
        <v>#DIV/0!</v>
      </c>
      <c r="Q15" s="59" t="e">
        <f>AVERAGE(Detalle!AF30:AF32)</f>
        <v>#DIV/0!</v>
      </c>
      <c r="R15" s="66" t="e">
        <f>AVERAGE(Detalle!AI30:AI32)</f>
        <v>#DIV/0!</v>
      </c>
    </row>
    <row r="16" spans="1:18" x14ac:dyDescent="0.25">
      <c r="A16" s="507"/>
      <c r="B16" s="103" t="s">
        <v>177</v>
      </c>
      <c r="C16" s="513"/>
      <c r="D16" s="515"/>
      <c r="E16" s="515"/>
      <c r="F16" s="516"/>
      <c r="G16" s="513"/>
      <c r="H16" s="515"/>
      <c r="I16" s="515"/>
      <c r="J16" s="516"/>
      <c r="K16" s="65">
        <f>AVERAGE(Detalle!Z33)</f>
        <v>0.5</v>
      </c>
      <c r="L16" s="59">
        <f>AVERAGE(Detalle!AD33)</f>
        <v>0</v>
      </c>
      <c r="M16" s="59">
        <f>AVERAGE(Detalle!AG33)</f>
        <v>0</v>
      </c>
      <c r="N16" s="66">
        <f>AVERAGE(Detalle!AJ33)</f>
        <v>0</v>
      </c>
      <c r="O16" s="65">
        <f>AVERAGE(Detalle!Y33)</f>
        <v>0.125</v>
      </c>
      <c r="P16" s="59" t="e">
        <f>AVERAGE(Detalle!AC33)</f>
        <v>#DIV/0!</v>
      </c>
      <c r="Q16" s="59" t="e">
        <f>AVERAGE(Detalle!AF33)</f>
        <v>#DIV/0!</v>
      </c>
      <c r="R16" s="66" t="e">
        <f>AVERAGE(Detalle!AI33)</f>
        <v>#DIV/0!</v>
      </c>
    </row>
    <row r="17" spans="1:18" ht="30.75" thickBot="1" x14ac:dyDescent="0.3">
      <c r="A17" s="508"/>
      <c r="B17" s="108" t="s">
        <v>181</v>
      </c>
      <c r="C17" s="514"/>
      <c r="D17" s="518"/>
      <c r="E17" s="518"/>
      <c r="F17" s="525"/>
      <c r="G17" s="514"/>
      <c r="H17" s="518"/>
      <c r="I17" s="518"/>
      <c r="J17" s="525"/>
      <c r="K17" s="67">
        <f>AVERAGE(Detalle!Z34:Z35)</f>
        <v>1</v>
      </c>
      <c r="L17" s="68">
        <f>AVERAGE(Detalle!AD34:AD35)</f>
        <v>0</v>
      </c>
      <c r="M17" s="68">
        <f>AVERAGE(Detalle!AG34:AG35)</f>
        <v>0</v>
      </c>
      <c r="N17" s="69">
        <f>AVERAGE(Detalle!AJ34:AJ35)</f>
        <v>0</v>
      </c>
      <c r="O17" s="67">
        <f>AVERAGE(Detalle!Y34:Y35)</f>
        <v>0.25</v>
      </c>
      <c r="P17" s="68" t="e">
        <f>AVERAGE(Detalle!AC34:AC35)</f>
        <v>#DIV/0!</v>
      </c>
      <c r="Q17" s="68" t="e">
        <f>AVERAGE(Detalle!AF34:AF35)</f>
        <v>#DIV/0!</v>
      </c>
      <c r="R17" s="69" t="e">
        <f>AVERAGE(Detalle!AI34:AI35)</f>
        <v>#DIV/0!</v>
      </c>
    </row>
    <row r="18" spans="1:18" x14ac:dyDescent="0.25">
      <c r="A18" s="494" t="s">
        <v>57</v>
      </c>
      <c r="B18" s="109" t="s">
        <v>187</v>
      </c>
      <c r="C18" s="513">
        <f>AVERAGE(Detalle!Z36:Z51)</f>
        <v>0.66250000000000009</v>
      </c>
      <c r="D18" s="515">
        <f>AVERAGE(Detalle!AD36:AD51)</f>
        <v>0</v>
      </c>
      <c r="E18" s="515">
        <f>AVERAGE(Detalle!AG36:AG51)</f>
        <v>0</v>
      </c>
      <c r="F18" s="516">
        <f>AVERAGE(Detalle!AJ36:AJ51)</f>
        <v>0</v>
      </c>
      <c r="G18" s="513">
        <f>AVERAGE(Detalle!Y36:Y51)</f>
        <v>0.15625000000000003</v>
      </c>
      <c r="H18" s="515" t="e">
        <f>AVERAGE(Detalle!AC36:AC51)</f>
        <v>#DIV/0!</v>
      </c>
      <c r="I18" s="515" t="e">
        <f>AVERAGE(Detalle!AF36:AF51)</f>
        <v>#DIV/0!</v>
      </c>
      <c r="J18" s="516" t="e">
        <f>AVERAGE(Detalle!AI36:AI51)</f>
        <v>#DIV/0!</v>
      </c>
      <c r="K18" s="77">
        <f>AVERAGE(Detalle!Z36:Z38)</f>
        <v>0</v>
      </c>
      <c r="L18" s="70">
        <f>AVERAGE(Detalle!AD36:AD38)</f>
        <v>0</v>
      </c>
      <c r="M18" s="70">
        <f>AVERAGE(Detalle!AG36:AG38)</f>
        <v>0</v>
      </c>
      <c r="N18" s="78">
        <f>AVERAGE(Detalle!AJ36:AJ38)</f>
        <v>0</v>
      </c>
      <c r="O18" s="77">
        <f>AVERAGE(Detalle!Y36:Y38)</f>
        <v>0</v>
      </c>
      <c r="P18" s="70" t="e">
        <f>AVERAGE(Detalle!AC36:AC38)</f>
        <v>#DIV/0!</v>
      </c>
      <c r="Q18" s="70" t="e">
        <f>AVERAGE(Detalle!AF36:AF38)</f>
        <v>#DIV/0!</v>
      </c>
      <c r="R18" s="78" t="e">
        <f>AVERAGE(Detalle!AI36:AI38)</f>
        <v>#DIV/0!</v>
      </c>
    </row>
    <row r="19" spans="1:18" x14ac:dyDescent="0.25">
      <c r="A19" s="507"/>
      <c r="B19" s="110" t="s">
        <v>196</v>
      </c>
      <c r="C19" s="513"/>
      <c r="D19" s="515"/>
      <c r="E19" s="515"/>
      <c r="F19" s="516"/>
      <c r="G19" s="513"/>
      <c r="H19" s="515"/>
      <c r="I19" s="515"/>
      <c r="J19" s="516"/>
      <c r="K19" s="65">
        <f>AVERAGE(Detalle!Z39:Z43)</f>
        <v>1</v>
      </c>
      <c r="L19" s="59">
        <f>AVERAGE(Detalle!AD39:AD43)</f>
        <v>0</v>
      </c>
      <c r="M19" s="59">
        <f>AVERAGE(Detalle!AG39:AG43)</f>
        <v>0</v>
      </c>
      <c r="N19" s="66">
        <f>AVERAGE(Detalle!AJ39:AJ43)</f>
        <v>0</v>
      </c>
      <c r="O19" s="65">
        <f>AVERAGE(Detalle!Y39:Y43)</f>
        <v>0.25</v>
      </c>
      <c r="P19" s="59" t="e">
        <f>AVERAGE(Detalle!AC39:AC43)</f>
        <v>#DIV/0!</v>
      </c>
      <c r="Q19" s="59" t="e">
        <f>AVERAGE(Detalle!AF39:AF43)</f>
        <v>#DIV/0!</v>
      </c>
      <c r="R19" s="66" t="e">
        <f>AVERAGE(Detalle!AI39:AI43)</f>
        <v>#DIV/0!</v>
      </c>
    </row>
    <row r="20" spans="1:18" ht="30" x14ac:dyDescent="0.25">
      <c r="A20" s="507"/>
      <c r="B20" s="110" t="s">
        <v>210</v>
      </c>
      <c r="C20" s="513"/>
      <c r="D20" s="515"/>
      <c r="E20" s="515"/>
      <c r="F20" s="516"/>
      <c r="G20" s="513"/>
      <c r="H20" s="515"/>
      <c r="I20" s="515"/>
      <c r="J20" s="516"/>
      <c r="K20" s="65">
        <f>AVERAGE(Detalle!Z44)</f>
        <v>0.8</v>
      </c>
      <c r="L20" s="59">
        <f>AVERAGE(Detalle!AD44)</f>
        <v>0</v>
      </c>
      <c r="M20" s="59">
        <f>AVERAGE(Detalle!AG44)</f>
        <v>0</v>
      </c>
      <c r="N20" s="66">
        <f>AVERAGE(Detalle!AJ44)</f>
        <v>0</v>
      </c>
      <c r="O20" s="65">
        <f>AVERAGE(Detalle!Y44)</f>
        <v>0.2</v>
      </c>
      <c r="P20" s="59" t="e">
        <f>AVERAGE(Detalle!AC44)</f>
        <v>#DIV/0!</v>
      </c>
      <c r="Q20" s="59" t="e">
        <f>AVERAGE(Detalle!AF44)</f>
        <v>#DIV/0!</v>
      </c>
      <c r="R20" s="66" t="e">
        <f>AVERAGE(Detalle!AI44)</f>
        <v>#DIV/0!</v>
      </c>
    </row>
    <row r="21" spans="1:18" x14ac:dyDescent="0.25">
      <c r="A21" s="507"/>
      <c r="B21" s="110" t="s">
        <v>214</v>
      </c>
      <c r="C21" s="513"/>
      <c r="D21" s="515"/>
      <c r="E21" s="515"/>
      <c r="F21" s="516"/>
      <c r="G21" s="513"/>
      <c r="H21" s="515"/>
      <c r="I21" s="515"/>
      <c r="J21" s="516"/>
      <c r="K21" s="65">
        <f>AVERAGE(Detalle!Z45:Z48)</f>
        <v>0.625</v>
      </c>
      <c r="L21" s="59">
        <f>AVERAGE(Detalle!AD45:AD48)</f>
        <v>0</v>
      </c>
      <c r="M21" s="59">
        <f>AVERAGE(Detalle!AG45:AG48)</f>
        <v>0</v>
      </c>
      <c r="N21" s="66">
        <f>AVERAGE(Detalle!AJ45:AJ48)</f>
        <v>0</v>
      </c>
      <c r="O21" s="65">
        <f>AVERAGE(Detalle!Y45:Y48)</f>
        <v>0.15625</v>
      </c>
      <c r="P21" s="59" t="e">
        <f>AVERAGE(Detalle!AC45:AC48)</f>
        <v>#DIV/0!</v>
      </c>
      <c r="Q21" s="59" t="e">
        <f>AVERAGE(Detalle!AF45:AF48)</f>
        <v>#DIV/0!</v>
      </c>
      <c r="R21" s="66" t="e">
        <f>AVERAGE(Detalle!AI45:AI48)</f>
        <v>#DIV/0!</v>
      </c>
    </row>
    <row r="22" spans="1:18" ht="15.75" thickBot="1" x14ac:dyDescent="0.3">
      <c r="A22" s="495"/>
      <c r="B22" s="111" t="s">
        <v>222</v>
      </c>
      <c r="C22" s="513"/>
      <c r="D22" s="515"/>
      <c r="E22" s="515"/>
      <c r="F22" s="516"/>
      <c r="G22" s="513"/>
      <c r="H22" s="515"/>
      <c r="I22" s="515"/>
      <c r="J22" s="516"/>
      <c r="K22" s="74">
        <f>AVERAGE(Detalle!Z49:Z51)</f>
        <v>0.76666666666666661</v>
      </c>
      <c r="L22" s="75">
        <f>AVERAGE(Detalle!AD49:AD51)</f>
        <v>0</v>
      </c>
      <c r="M22" s="75">
        <f>AVERAGE(Detalle!AG49:AG51)</f>
        <v>0</v>
      </c>
      <c r="N22" s="76">
        <f>AVERAGE(Detalle!AJ49:AJ51)</f>
        <v>0</v>
      </c>
      <c r="O22" s="74">
        <f>AVERAGE(Detalle!Y49:Y51)</f>
        <v>0.14166666666666669</v>
      </c>
      <c r="P22" s="75" t="e">
        <f>AVERAGE(Detalle!AC49:AC51)</f>
        <v>#DIV/0!</v>
      </c>
      <c r="Q22" s="75" t="e">
        <f>AVERAGE(Detalle!AF49:AF51)</f>
        <v>#DIV/0!</v>
      </c>
      <c r="R22" s="76" t="e">
        <f>AVERAGE(Detalle!AI49:AI51)</f>
        <v>#DIV/0!</v>
      </c>
    </row>
    <row r="23" spans="1:18" ht="15.75" thickBot="1" x14ac:dyDescent="0.3">
      <c r="A23" s="105" t="s">
        <v>231</v>
      </c>
      <c r="B23" s="106" t="s">
        <v>115</v>
      </c>
      <c r="C23" s="79">
        <f>AVERAGE(Detalle!Z52:Z60)</f>
        <v>0.52915000000000001</v>
      </c>
      <c r="D23" s="80">
        <f>AVERAGE(Detalle!AD52:AD60)</f>
        <v>0</v>
      </c>
      <c r="E23" s="80">
        <f>AVERAGE(Detalle!AG52:AG60)</f>
        <v>0</v>
      </c>
      <c r="F23" s="81">
        <f>AVERAGE(Detalle!AJ52:AJ60)</f>
        <v>0</v>
      </c>
      <c r="G23" s="79">
        <f>AVERAGE(Detalle!Y52:Y60)</f>
        <v>0.1322875</v>
      </c>
      <c r="H23" s="80" t="e">
        <f>AVERAGE(Detalle!AC52:AC60)</f>
        <v>#DIV/0!</v>
      </c>
      <c r="I23" s="80" t="e">
        <f>AVERAGE(Detalle!AF52:AF60)</f>
        <v>#DIV/0!</v>
      </c>
      <c r="J23" s="81" t="e">
        <f>AVERAGE(Detalle!AI52:AI60)</f>
        <v>#DIV/0!</v>
      </c>
      <c r="K23" s="79">
        <f>C23</f>
        <v>0.52915000000000001</v>
      </c>
      <c r="L23" s="80">
        <f t="shared" ref="L23:R23" si="4">D23</f>
        <v>0</v>
      </c>
      <c r="M23" s="80">
        <f t="shared" si="4"/>
        <v>0</v>
      </c>
      <c r="N23" s="81">
        <f t="shared" si="4"/>
        <v>0</v>
      </c>
      <c r="O23" s="79">
        <f t="shared" si="4"/>
        <v>0.1322875</v>
      </c>
      <c r="P23" s="80" t="e">
        <f t="shared" si="4"/>
        <v>#DIV/0!</v>
      </c>
      <c r="Q23" s="80" t="e">
        <f t="shared" si="4"/>
        <v>#DIV/0!</v>
      </c>
      <c r="R23" s="81" t="e">
        <f t="shared" si="4"/>
        <v>#DIV/0!</v>
      </c>
    </row>
    <row r="24" spans="1:18" x14ac:dyDescent="0.25">
      <c r="C24" s="112">
        <f>AVERAGE(C4:C23)</f>
        <v>0.60138611111111107</v>
      </c>
      <c r="D24" s="112">
        <f t="shared" ref="D24:R24" si="5">AVERAGE(D4:D23)</f>
        <v>0</v>
      </c>
      <c r="E24" s="112">
        <f t="shared" si="5"/>
        <v>0</v>
      </c>
      <c r="F24" s="112">
        <f t="shared" si="5"/>
        <v>0</v>
      </c>
      <c r="G24" s="112">
        <f t="shared" si="5"/>
        <v>0.15399236111111111</v>
      </c>
      <c r="H24" s="112" t="e">
        <f t="shared" si="5"/>
        <v>#DIV/0!</v>
      </c>
      <c r="I24" s="112" t="e">
        <f t="shared" si="5"/>
        <v>#DIV/0!</v>
      </c>
      <c r="J24" s="112" t="e">
        <f t="shared" si="5"/>
        <v>#DIV/0!</v>
      </c>
      <c r="K24" s="112" t="e">
        <f t="shared" si="5"/>
        <v>#DIV/0!</v>
      </c>
      <c r="L24" s="112">
        <f t="shared" si="5"/>
        <v>0</v>
      </c>
      <c r="M24" s="112">
        <f t="shared" si="5"/>
        <v>0</v>
      </c>
      <c r="N24" s="112">
        <f t="shared" si="5"/>
        <v>0</v>
      </c>
      <c r="O24" s="112" t="e">
        <f t="shared" si="5"/>
        <v>#DIV/0!</v>
      </c>
      <c r="P24" s="112" t="e">
        <f t="shared" si="5"/>
        <v>#DIV/0!</v>
      </c>
      <c r="Q24" s="112" t="e">
        <f t="shared" si="5"/>
        <v>#DIV/0!</v>
      </c>
      <c r="R24" s="112" t="e">
        <f t="shared" si="5"/>
        <v>#DIV/0!</v>
      </c>
    </row>
  </sheetData>
  <sheetProtection algorithmName="SHA-512" hashValue="0yMq/VfZ4lGC7svmKOim+nXA1h7P8slgllgwWgfE5EfA9qQ4z5TrGGkygJIAWP/1/ke8QGTLho0U+eLJON99Yw==" saltValue="FYzKyfX0/KDW/Cb1lMIDjg==" spinCount="100000" sheet="1" objects="1" scenarios="1"/>
  <autoFilter ref="B3:B23" xr:uid="{C08BB1FC-3A2B-43D1-8908-7BDBC564C8E0}"/>
  <mergeCells count="42">
    <mergeCell ref="G18:G22"/>
    <mergeCell ref="H18:H22"/>
    <mergeCell ref="I18:I22"/>
    <mergeCell ref="J18:J22"/>
    <mergeCell ref="H13:H17"/>
    <mergeCell ref="G4:G8"/>
    <mergeCell ref="G13:G17"/>
    <mergeCell ref="I4:I8"/>
    <mergeCell ref="J4:J8"/>
    <mergeCell ref="G10:G12"/>
    <mergeCell ref="H10:H12"/>
    <mergeCell ref="I10:I12"/>
    <mergeCell ref="J10:J12"/>
    <mergeCell ref="H4:H8"/>
    <mergeCell ref="I13:I17"/>
    <mergeCell ref="J13:J17"/>
    <mergeCell ref="C10:C12"/>
    <mergeCell ref="F13:F17"/>
    <mergeCell ref="D18:D22"/>
    <mergeCell ref="E18:E22"/>
    <mergeCell ref="F18:F22"/>
    <mergeCell ref="G2:J2"/>
    <mergeCell ref="C1:J1"/>
    <mergeCell ref="K1:R1"/>
    <mergeCell ref="K2:N2"/>
    <mergeCell ref="O2:R2"/>
    <mergeCell ref="A13:A17"/>
    <mergeCell ref="A18:A22"/>
    <mergeCell ref="A10:A12"/>
    <mergeCell ref="A4:A8"/>
    <mergeCell ref="C2:F2"/>
    <mergeCell ref="C13:C17"/>
    <mergeCell ref="C18:C22"/>
    <mergeCell ref="D4:D8"/>
    <mergeCell ref="E4:E8"/>
    <mergeCell ref="F4:F8"/>
    <mergeCell ref="D10:D12"/>
    <mergeCell ref="E10:E12"/>
    <mergeCell ref="F10:F12"/>
    <mergeCell ref="D13:D17"/>
    <mergeCell ref="E13:E17"/>
    <mergeCell ref="C4:C8"/>
  </mergeCells>
  <conditionalFormatting sqref="C4:J4 C9:J10 C13:J13 C18:J18 C23:J23">
    <cfRule type="cellIs" dxfId="23" priority="8" operator="greaterThan">
      <formula>1</formula>
    </cfRule>
    <cfRule type="cellIs" dxfId="22" priority="9" operator="between">
      <formula>0%</formula>
      <formula>24%</formula>
    </cfRule>
    <cfRule type="cellIs" dxfId="21" priority="10" operator="between">
      <formula>25%</formula>
      <formula>49%</formula>
    </cfRule>
    <cfRule type="cellIs" dxfId="20" priority="11" operator="between">
      <formula>50%</formula>
      <formula>74%</formula>
    </cfRule>
    <cfRule type="cellIs" dxfId="19" priority="12" operator="between">
      <formula>75%</formula>
      <formula>90%</formula>
    </cfRule>
    <cfRule type="cellIs" dxfId="18" priority="13" operator="between">
      <formula>91%</formula>
      <formula>100%</formula>
    </cfRule>
  </conditionalFormatting>
  <conditionalFormatting sqref="C24:R24">
    <cfRule type="iconSet" priority="1">
      <iconSet iconSet="3TrafficLights2">
        <cfvo type="percent" val="0"/>
        <cfvo type="percent" val="33"/>
        <cfvo type="percent" val="67"/>
      </iconSet>
    </cfRule>
  </conditionalFormatting>
  <conditionalFormatting sqref="K4:R23">
    <cfRule type="cellIs" dxfId="17" priority="2" operator="greaterThan">
      <formula>1</formula>
    </cfRule>
    <cfRule type="cellIs" dxfId="16" priority="3" operator="between">
      <formula>0%</formula>
      <formula>24%</formula>
    </cfRule>
    <cfRule type="cellIs" dxfId="15" priority="4" operator="between">
      <formula>25%</formula>
      <formula>49%</formula>
    </cfRule>
    <cfRule type="cellIs" dxfId="14" priority="5" operator="between">
      <formula>50%</formula>
      <formula>74%</formula>
    </cfRule>
    <cfRule type="cellIs" dxfId="13" priority="6" operator="between">
      <formula>75%</formula>
      <formula>90%</formula>
    </cfRule>
    <cfRule type="cellIs" dxfId="12" priority="7" operator="between">
      <formula>91%</formula>
      <formula>100%</formula>
    </cfRule>
  </conditionalFormatting>
  <printOptions horizontalCentered="1" verticalCentered="1"/>
  <pageMargins left="0.70866141732283472" right="0.70866141732283472" top="0.74803149606299213" bottom="0.74803149606299213" header="0.31496062992125984" footer="0.31496062992125984"/>
  <pageSetup scale="50" fitToHeight="2" orientation="portrait" r:id="rId1"/>
  <headerFooter>
    <oddHeader>&amp;LPágina &amp;P de &amp;N&amp;CInforme de Monitoreo Plan Anticorrupción y de Atención al Ciudadano 2024&amp;RCorte 1° trimestre de 2024
Oficina Asesora de Planeación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388C6-BC2D-445B-B92A-E8017D1FC94D}">
  <dimension ref="A1:R23"/>
  <sheetViews>
    <sheetView topLeftCell="A7" workbookViewId="0">
      <selection activeCell="A2" sqref="A2:XFD2"/>
    </sheetView>
  </sheetViews>
  <sheetFormatPr baseColWidth="10" defaultRowHeight="15" x14ac:dyDescent="0.25"/>
  <cols>
    <col min="1" max="1" width="23.42578125" customWidth="1"/>
    <col min="2" max="2" width="34.42578125" customWidth="1"/>
    <col min="3" max="3" width="20.7109375" customWidth="1"/>
    <col min="4" max="6" width="20.7109375" hidden="1" customWidth="1"/>
    <col min="7" max="7" width="20.7109375" customWidth="1"/>
    <col min="8" max="10" width="20.7109375" hidden="1" customWidth="1"/>
    <col min="11" max="11" width="20.7109375" customWidth="1"/>
    <col min="12" max="14" width="20.7109375" hidden="1" customWidth="1"/>
    <col min="15" max="15" width="20.7109375" customWidth="1"/>
    <col min="16" max="18" width="0" hidden="1" customWidth="1"/>
  </cols>
  <sheetData>
    <row r="1" spans="1:18" ht="15.75" thickBot="1" x14ac:dyDescent="0.3">
      <c r="C1" s="519" t="s">
        <v>314</v>
      </c>
      <c r="D1" s="520"/>
      <c r="E1" s="520"/>
      <c r="F1" s="520"/>
      <c r="G1" s="520"/>
      <c r="H1" s="520"/>
      <c r="I1" s="520"/>
      <c r="J1" s="521"/>
      <c r="K1" s="519" t="s">
        <v>315</v>
      </c>
      <c r="L1" s="520"/>
      <c r="M1" s="520"/>
      <c r="N1" s="520"/>
      <c r="O1" s="520"/>
      <c r="P1" s="520"/>
      <c r="Q1" s="520"/>
      <c r="R1" s="521"/>
    </row>
    <row r="2" spans="1:18" ht="65.25" customHeight="1" thickBot="1" x14ac:dyDescent="0.3">
      <c r="C2" s="509" t="s">
        <v>308</v>
      </c>
      <c r="D2" s="510"/>
      <c r="E2" s="510"/>
      <c r="F2" s="511"/>
      <c r="G2" s="509" t="s">
        <v>309</v>
      </c>
      <c r="H2" s="510"/>
      <c r="I2" s="510"/>
      <c r="J2" s="511"/>
      <c r="K2" s="509" t="s">
        <v>308</v>
      </c>
      <c r="L2" s="510"/>
      <c r="M2" s="510"/>
      <c r="N2" s="511"/>
      <c r="O2" s="522" t="s">
        <v>309</v>
      </c>
      <c r="P2" s="523"/>
      <c r="Q2" s="523"/>
      <c r="R2" s="523"/>
    </row>
    <row r="3" spans="1:18" ht="23.25" thickBot="1" x14ac:dyDescent="0.3">
      <c r="A3" s="96"/>
      <c r="B3" s="97" t="s">
        <v>65</v>
      </c>
      <c r="C3" s="98" t="s">
        <v>310</v>
      </c>
      <c r="D3" s="99" t="s">
        <v>311</v>
      </c>
      <c r="E3" s="99" t="s">
        <v>312</v>
      </c>
      <c r="F3" s="100" t="s">
        <v>313</v>
      </c>
      <c r="G3" s="113" t="s">
        <v>310</v>
      </c>
      <c r="H3" s="101" t="s">
        <v>311</v>
      </c>
      <c r="I3" s="99" t="s">
        <v>312</v>
      </c>
      <c r="J3" s="114" t="s">
        <v>313</v>
      </c>
      <c r="K3" s="98" t="s">
        <v>310</v>
      </c>
      <c r="L3" s="99" t="s">
        <v>311</v>
      </c>
      <c r="M3" s="99" t="s">
        <v>312</v>
      </c>
      <c r="N3" s="100" t="s">
        <v>313</v>
      </c>
      <c r="O3" s="101" t="s">
        <v>310</v>
      </c>
      <c r="P3" s="99" t="s">
        <v>311</v>
      </c>
      <c r="Q3" s="99" t="s">
        <v>312</v>
      </c>
      <c r="R3" s="100" t="s">
        <v>313</v>
      </c>
    </row>
    <row r="4" spans="1:18" ht="30" x14ac:dyDescent="0.25">
      <c r="A4" s="506" t="s">
        <v>84</v>
      </c>
      <c r="B4" s="102" t="s">
        <v>85</v>
      </c>
      <c r="C4" s="513">
        <f>AVERAGE(Detalle!Z4:Z12)</f>
        <v>1</v>
      </c>
      <c r="D4" s="515">
        <f>AVERAGE(Detalle!AD4:AD12)</f>
        <v>0</v>
      </c>
      <c r="E4" s="515">
        <f>AVERAGE(Detalle!AG4:AG12)</f>
        <v>0</v>
      </c>
      <c r="F4" s="516">
        <f>AVERAGE(Detalle!AJ4:AJ12)</f>
        <v>0</v>
      </c>
      <c r="G4" s="512">
        <f>AVERAGE(Detalle!Y4:Y12)</f>
        <v>0.28125</v>
      </c>
      <c r="H4" s="517" t="e">
        <f>AVERAGE(Detalle!AC4:AC12)</f>
        <v>#DIV/0!</v>
      </c>
      <c r="I4" s="517" t="e">
        <f>AVERAGE(Detalle!AF4:AF12)</f>
        <v>#DIV/0!</v>
      </c>
      <c r="J4" s="524" t="e">
        <f>AVERAGE(Detalle!AI4:AI12)</f>
        <v>#DIV/0!</v>
      </c>
      <c r="K4" s="71">
        <f>AVERAGE(Detalle!Z4:Z5)</f>
        <v>1</v>
      </c>
      <c r="L4" s="72">
        <f>AVERAGE(Detalle!AD4:AD5)</f>
        <v>0</v>
      </c>
      <c r="M4" s="72">
        <f>AVERAGE(Detalle!AG4:AG5)</f>
        <v>0</v>
      </c>
      <c r="N4" s="73">
        <f>AVERAGE(Detalle!AJ4:AJ5)</f>
        <v>0</v>
      </c>
      <c r="O4" s="71">
        <f>AVERAGE(Detalle!Y4:Y5)</f>
        <v>0.25</v>
      </c>
      <c r="P4" s="72" t="e">
        <f>AVERAGE(Detalle!AC4:AC5)</f>
        <v>#DIV/0!</v>
      </c>
      <c r="Q4" s="72" t="e">
        <f>AVERAGE(Detalle!AF4:AF5)</f>
        <v>#DIV/0!</v>
      </c>
      <c r="R4" s="73" t="e">
        <f>AVERAGE(Detalle!AI4:AI5)</f>
        <v>#DIV/0!</v>
      </c>
    </row>
    <row r="5" spans="1:18" ht="30" x14ac:dyDescent="0.25">
      <c r="A5" s="507"/>
      <c r="B5" s="103" t="s">
        <v>92</v>
      </c>
      <c r="C5" s="513"/>
      <c r="D5" s="515"/>
      <c r="E5" s="515"/>
      <c r="F5" s="516"/>
      <c r="G5" s="513"/>
      <c r="H5" s="515"/>
      <c r="I5" s="515"/>
      <c r="J5" s="516"/>
      <c r="K5" s="65">
        <f>Detalle!Z6</f>
        <v>1</v>
      </c>
      <c r="L5" s="59">
        <f>Detalle!AD6</f>
        <v>0</v>
      </c>
      <c r="M5" s="59">
        <f>Detalle!AG6</f>
        <v>0</v>
      </c>
      <c r="N5" s="66">
        <f>Detalle!AJ6</f>
        <v>0</v>
      </c>
      <c r="O5" s="65">
        <f>Detalle!Y6</f>
        <v>0.25</v>
      </c>
      <c r="P5" s="59">
        <f>Detalle!AC6</f>
        <v>0</v>
      </c>
      <c r="Q5" s="59">
        <f>Detalle!AF6</f>
        <v>0</v>
      </c>
      <c r="R5" s="66">
        <f>Detalle!AI6</f>
        <v>0</v>
      </c>
    </row>
    <row r="6" spans="1:18" x14ac:dyDescent="0.25">
      <c r="A6" s="507"/>
      <c r="B6" s="103" t="s">
        <v>96</v>
      </c>
      <c r="C6" s="513"/>
      <c r="D6" s="515"/>
      <c r="E6" s="515"/>
      <c r="F6" s="516"/>
      <c r="G6" s="513"/>
      <c r="H6" s="515"/>
      <c r="I6" s="515"/>
      <c r="J6" s="516"/>
      <c r="K6" s="65">
        <f>AVERAGE(Detalle!Z7:Z8)</f>
        <v>1</v>
      </c>
      <c r="L6" s="59">
        <f>AVERAGE(Detalle!AD7:AD8)</f>
        <v>0</v>
      </c>
      <c r="M6" s="59">
        <f>AVERAGE(Detalle!AG7:AG8)</f>
        <v>0</v>
      </c>
      <c r="N6" s="66">
        <f>AVERAGE(Detalle!AJ7:AJ8)</f>
        <v>0</v>
      </c>
      <c r="O6" s="65">
        <f>AVERAGE(Detalle!Y7:Y8)</f>
        <v>0.375</v>
      </c>
      <c r="P6" s="59" t="e">
        <f>AVERAGE(Detalle!AC7:AC8)</f>
        <v>#DIV/0!</v>
      </c>
      <c r="Q6" s="59" t="e">
        <f>AVERAGE(Detalle!AF7:AF8)</f>
        <v>#DIV/0!</v>
      </c>
      <c r="R6" s="66" t="e">
        <f>AVERAGE(Detalle!AI7:AI8)</f>
        <v>#DIV/0!</v>
      </c>
    </row>
    <row r="7" spans="1:18" x14ac:dyDescent="0.25">
      <c r="A7" s="507"/>
      <c r="B7" s="103" t="s">
        <v>103</v>
      </c>
      <c r="C7" s="513"/>
      <c r="D7" s="515"/>
      <c r="E7" s="515"/>
      <c r="F7" s="516"/>
      <c r="G7" s="513"/>
      <c r="H7" s="515"/>
      <c r="I7" s="515"/>
      <c r="J7" s="516"/>
      <c r="K7" s="65">
        <f>AVERAGE(Detalle!Z9:Z10)</f>
        <v>1</v>
      </c>
      <c r="L7" s="59">
        <f>AVERAGE(Detalle!AD9:AD10)</f>
        <v>0</v>
      </c>
      <c r="M7" s="59">
        <f>AVERAGE(Detalle!AG9:AG10)</f>
        <v>0</v>
      </c>
      <c r="N7" s="66">
        <f>AVERAGE(Detalle!AJ9:AJ10)</f>
        <v>0</v>
      </c>
      <c r="O7" s="65">
        <f>AVERAGE(Detalle!Y9:Y10)</f>
        <v>0.25</v>
      </c>
      <c r="P7" s="59" t="e">
        <f>AVERAGE(Detalle!AC9:AC10)</f>
        <v>#DIV/0!</v>
      </c>
      <c r="Q7" s="59" t="e">
        <f>AVERAGE(Detalle!AF9:AF10)</f>
        <v>#DIV/0!</v>
      </c>
      <c r="R7" s="66" t="e">
        <f>AVERAGE(Detalle!AI9:AI10)</f>
        <v>#DIV/0!</v>
      </c>
    </row>
    <row r="8" spans="1:18" ht="15.75" thickBot="1" x14ac:dyDescent="0.3">
      <c r="A8" s="495"/>
      <c r="B8" s="104" t="s">
        <v>109</v>
      </c>
      <c r="C8" s="513"/>
      <c r="D8" s="515"/>
      <c r="E8" s="515"/>
      <c r="F8" s="516"/>
      <c r="G8" s="513"/>
      <c r="H8" s="515"/>
      <c r="I8" s="515"/>
      <c r="J8" s="516"/>
      <c r="K8" s="74">
        <f>AVERAGE(Detalle!Z11:Z12)</f>
        <v>1</v>
      </c>
      <c r="L8" s="75">
        <f>AVERAGE(Detalle!AD11:AD12)</f>
        <v>0</v>
      </c>
      <c r="M8" s="75">
        <f>AVERAGE(Detalle!AG11:AG12)</f>
        <v>0</v>
      </c>
      <c r="N8" s="76">
        <f>AVERAGE(Detalle!AJ11:AJ12)</f>
        <v>0</v>
      </c>
      <c r="O8" s="74">
        <f>AVERAGE(Detalle!Y11:Y12)</f>
        <v>0.25</v>
      </c>
      <c r="P8" s="75" t="e">
        <f>AVERAGE(Detalle!AC11:AC12)</f>
        <v>#DIV/0!</v>
      </c>
      <c r="Q8" s="75" t="e">
        <f>AVERAGE(Detalle!AF11:AF12)</f>
        <v>#DIV/0!</v>
      </c>
      <c r="R8" s="76" t="e">
        <f>AVERAGE(Detalle!AI11:AI12)</f>
        <v>#DIV/0!</v>
      </c>
    </row>
    <row r="9" spans="1:18" ht="30.75" thickBot="1" x14ac:dyDescent="0.3">
      <c r="A9" s="105" t="s">
        <v>41</v>
      </c>
      <c r="B9" s="106" t="s">
        <v>115</v>
      </c>
      <c r="C9" s="79">
        <f>AVERAGE(Detalle!Z13:Z14)</f>
        <v>0</v>
      </c>
      <c r="D9" s="80">
        <f>AVERAGE(Detalle!AD13:AD14)</f>
        <v>0</v>
      </c>
      <c r="E9" s="80">
        <f>AVERAGE(Detalle!AG13:AG14)</f>
        <v>0</v>
      </c>
      <c r="F9" s="81">
        <f>AVERAGE(Detalle!AJ13:AJ14)</f>
        <v>0</v>
      </c>
      <c r="G9" s="79">
        <f>AVERAGE(Detalle!Y13:Y14)</f>
        <v>0</v>
      </c>
      <c r="H9" s="80" t="e">
        <f>AVERAGE(Detalle!AC13:AC14)</f>
        <v>#DIV/0!</v>
      </c>
      <c r="I9" s="80" t="e">
        <f>AVERAGE(Detalle!AF13:AF14)</f>
        <v>#DIV/0!</v>
      </c>
      <c r="J9" s="81" t="e">
        <f>AVERAGE(Detalle!AI13:AI14)</f>
        <v>#DIV/0!</v>
      </c>
      <c r="K9" s="79">
        <f>C9</f>
        <v>0</v>
      </c>
      <c r="L9" s="80">
        <f t="shared" ref="L9:N9" si="0">D9</f>
        <v>0</v>
      </c>
      <c r="M9" s="80">
        <f t="shared" si="0"/>
        <v>0</v>
      </c>
      <c r="N9" s="81">
        <f t="shared" si="0"/>
        <v>0</v>
      </c>
      <c r="O9" s="79">
        <f>G9</f>
        <v>0</v>
      </c>
      <c r="P9" s="80" t="e">
        <f t="shared" ref="P9:R9" si="1">H9</f>
        <v>#DIV/0!</v>
      </c>
      <c r="Q9" s="80" t="e">
        <f t="shared" si="1"/>
        <v>#DIV/0!</v>
      </c>
      <c r="R9" s="81" t="e">
        <f t="shared" si="1"/>
        <v>#DIV/0!</v>
      </c>
    </row>
    <row r="10" spans="1:18" x14ac:dyDescent="0.25">
      <c r="A10" s="494" t="s">
        <v>48</v>
      </c>
      <c r="B10" s="102" t="s">
        <v>121</v>
      </c>
      <c r="C10" s="513">
        <f>AVERAGE(Detalle!Z15:Z22)</f>
        <v>0.66666666666666663</v>
      </c>
      <c r="D10" s="515">
        <f>AVERAGE(Detalle!AD15:AD22)</f>
        <v>0</v>
      </c>
      <c r="E10" s="515">
        <f>AVERAGE(Detalle!AG15:AG22)</f>
        <v>0</v>
      </c>
      <c r="F10" s="516">
        <f>AVERAGE(Detalle!AJ15:AJ22)</f>
        <v>0</v>
      </c>
      <c r="G10" s="513">
        <f>AVERAGE(Detalle!Y15:Y22)</f>
        <v>0.16666666666666666</v>
      </c>
      <c r="H10" s="515" t="e">
        <f>AVERAGE(Detalle!AC15:AC22)</f>
        <v>#DIV/0!</v>
      </c>
      <c r="I10" s="515" t="e">
        <f>AVERAGE(Detalle!AF15:AF22)</f>
        <v>#DIV/0!</v>
      </c>
      <c r="J10" s="516" t="e">
        <f>AVERAGE(Detalle!AI15:AI22)</f>
        <v>#DIV/0!</v>
      </c>
      <c r="K10" s="77">
        <f>AVERAGE(Detalle!Z15:Z16)</f>
        <v>1</v>
      </c>
      <c r="L10" s="70">
        <f>AVERAGE(Detalle!AD15:AD16)</f>
        <v>0</v>
      </c>
      <c r="M10" s="70">
        <f>AVERAGE(Detalle!AG15:AG16)</f>
        <v>0</v>
      </c>
      <c r="N10" s="78">
        <f>AVERAGE(Detalle!AJ15:AJ16)</f>
        <v>0</v>
      </c>
      <c r="O10" s="77">
        <f>AVERAGE(Detalle!Y15:Y16)</f>
        <v>0.25</v>
      </c>
      <c r="P10" s="70" t="e">
        <f>AVERAGE(Detalle!AC15:AC16)</f>
        <v>#DIV/0!</v>
      </c>
      <c r="Q10" s="70" t="e">
        <f>AVERAGE(Detalle!AF15:AF16)</f>
        <v>#DIV/0!</v>
      </c>
      <c r="R10" s="78" t="e">
        <f>AVERAGE(Detalle!AI15:AI16)</f>
        <v>#DIV/0!</v>
      </c>
    </row>
    <row r="11" spans="1:18" x14ac:dyDescent="0.25">
      <c r="A11" s="507"/>
      <c r="B11" s="103" t="s">
        <v>128</v>
      </c>
      <c r="C11" s="513"/>
      <c r="D11" s="515"/>
      <c r="E11" s="515"/>
      <c r="F11" s="516"/>
      <c r="G11" s="513"/>
      <c r="H11" s="515"/>
      <c r="I11" s="515"/>
      <c r="J11" s="516"/>
      <c r="K11" s="65">
        <f>AVERAGE(Detalle!Z17:Z18)</f>
        <v>1</v>
      </c>
      <c r="L11" s="59">
        <f>AVERAGE(Detalle!AD17:AD18)</f>
        <v>0</v>
      </c>
      <c r="M11" s="59">
        <f>AVERAGE(Detalle!AG17:AG18)</f>
        <v>0</v>
      </c>
      <c r="N11" s="66">
        <f>AVERAGE(Detalle!AJ17:AJ18)</f>
        <v>0</v>
      </c>
      <c r="O11" s="65">
        <f>AVERAGE(Detalle!Y17:Y18)</f>
        <v>0.25</v>
      </c>
      <c r="P11" s="59" t="e">
        <f>AVERAGE(Detalle!AC17:AC18)</f>
        <v>#DIV/0!</v>
      </c>
      <c r="Q11" s="59" t="e">
        <f>AVERAGE(Detalle!AF17:AF18)</f>
        <v>#DIV/0!</v>
      </c>
      <c r="R11" s="66" t="e">
        <f>AVERAGE(Detalle!AI17:AI18)</f>
        <v>#DIV/0!</v>
      </c>
    </row>
    <row r="12" spans="1:18" ht="15.75" thickBot="1" x14ac:dyDescent="0.3">
      <c r="A12" s="495"/>
      <c r="B12" s="104" t="s">
        <v>134</v>
      </c>
      <c r="C12" s="513"/>
      <c r="D12" s="515"/>
      <c r="E12" s="515"/>
      <c r="F12" s="516"/>
      <c r="G12" s="513"/>
      <c r="H12" s="515"/>
      <c r="I12" s="515"/>
      <c r="J12" s="516"/>
      <c r="K12" s="74">
        <f>AVERAGE(Detalle!Z19:Z22)</f>
        <v>0.33333333333333331</v>
      </c>
      <c r="L12" s="75">
        <f>AVERAGE(Detalle!AD19:AD22)</f>
        <v>0</v>
      </c>
      <c r="M12" s="75">
        <f>AVERAGE(Detalle!AG19:AG22)</f>
        <v>0</v>
      </c>
      <c r="N12" s="76">
        <f>AVERAGE(Detalle!AJ19:AJ22)</f>
        <v>0</v>
      </c>
      <c r="O12" s="74">
        <f>AVERAGE(Detalle!Y19:Y22)</f>
        <v>8.3333333333333329E-2</v>
      </c>
      <c r="P12" s="75" t="e">
        <f>AVERAGE(Detalle!AC19:AC22)</f>
        <v>#DIV/0!</v>
      </c>
      <c r="Q12" s="75" t="e">
        <f>AVERAGE(Detalle!AF19:AF22)</f>
        <v>#DIV/0!</v>
      </c>
      <c r="R12" s="76" t="e">
        <f>AVERAGE(Detalle!AI19:AI22)</f>
        <v>#DIV/0!</v>
      </c>
    </row>
    <row r="13" spans="1:18" ht="30" x14ac:dyDescent="0.25">
      <c r="A13" s="506" t="s">
        <v>52</v>
      </c>
      <c r="B13" s="107" t="s">
        <v>316</v>
      </c>
      <c r="C13" s="512">
        <f>AVERAGE(Detalle!Z23:Z35)</f>
        <v>0.75</v>
      </c>
      <c r="D13" s="517">
        <f>AVERAGE(Detalle!AD23:AD35)</f>
        <v>0</v>
      </c>
      <c r="E13" s="517">
        <f>AVERAGE(Detalle!AG23:AG35)</f>
        <v>0</v>
      </c>
      <c r="F13" s="524">
        <f>AVERAGE(Detalle!AJ23:AJ35)</f>
        <v>0</v>
      </c>
      <c r="G13" s="512">
        <f>AVERAGE(Detalle!Y23:Y35)</f>
        <v>0.1875</v>
      </c>
      <c r="H13" s="517" t="e">
        <f>AVERAGE(Detalle!AC23:AC35)</f>
        <v>#DIV/0!</v>
      </c>
      <c r="I13" s="517" t="e">
        <f>AVERAGE(Detalle!AF23:AF35)</f>
        <v>#DIV/0!</v>
      </c>
      <c r="J13" s="524" t="e">
        <f>AVERAGE(Detalle!AI23:AI35)</f>
        <v>#DIV/0!</v>
      </c>
      <c r="K13" s="71">
        <f>AVERAGE(Detalle!Z23:Z25)</f>
        <v>1</v>
      </c>
      <c r="L13" s="72">
        <f>AVERAGE(Detalle!AD23:AD25)</f>
        <v>0</v>
      </c>
      <c r="M13" s="72">
        <f>AVERAGE(Detalle!AG23:AG25)</f>
        <v>0</v>
      </c>
      <c r="N13" s="73">
        <f>AVERAGE(Detalle!AJ23:AJ25)</f>
        <v>0</v>
      </c>
      <c r="O13" s="71">
        <f>AVERAGE(Detalle!Y23:Y25)</f>
        <v>0.25</v>
      </c>
      <c r="P13" s="72" t="e">
        <f>AVERAGE(Detalle!AC23:AC25)</f>
        <v>#DIV/0!</v>
      </c>
      <c r="Q13" s="72" t="e">
        <f>AVERAGE(Detalle!AF23:AF25)</f>
        <v>#DIV/0!</v>
      </c>
      <c r="R13" s="73" t="e">
        <f>AVERAGE(Detalle!AI23:AI25)</f>
        <v>#DIV/0!</v>
      </c>
    </row>
    <row r="14" spans="1:18" ht="30" x14ac:dyDescent="0.25">
      <c r="A14" s="507"/>
      <c r="B14" s="103" t="s">
        <v>156</v>
      </c>
      <c r="C14" s="513"/>
      <c r="D14" s="515"/>
      <c r="E14" s="515"/>
      <c r="F14" s="516"/>
      <c r="G14" s="513"/>
      <c r="H14" s="515"/>
      <c r="I14" s="515"/>
      <c r="J14" s="516"/>
      <c r="K14" s="65" t="e">
        <f>AVERAGE(Detalle!Z26:Z29)</f>
        <v>#DIV/0!</v>
      </c>
      <c r="L14" s="59">
        <f>AVERAGE(Detalle!AD26:AD29)</f>
        <v>0</v>
      </c>
      <c r="M14" s="59">
        <f>AVERAGE(Detalle!AG26:AG29)</f>
        <v>0</v>
      </c>
      <c r="N14" s="66">
        <f>AVERAGE(Detalle!AJ26:AJ29)</f>
        <v>0</v>
      </c>
      <c r="O14" s="65" t="e">
        <f>AVERAGE(Detalle!Y26:Y29)</f>
        <v>#DIV/0!</v>
      </c>
      <c r="P14" s="59" t="e">
        <f>AVERAGE(Detalle!AC26:AC29)</f>
        <v>#DIV/0!</v>
      </c>
      <c r="Q14" s="59" t="e">
        <f>AVERAGE(Detalle!AF26:AF29)</f>
        <v>#DIV/0!</v>
      </c>
      <c r="R14" s="66" t="e">
        <f>AVERAGE(Detalle!AI26:AI29)</f>
        <v>#DIV/0!</v>
      </c>
    </row>
    <row r="15" spans="1:18" ht="30" x14ac:dyDescent="0.25">
      <c r="A15" s="507"/>
      <c r="B15" s="103" t="s">
        <v>168</v>
      </c>
      <c r="C15" s="513"/>
      <c r="D15" s="515"/>
      <c r="E15" s="515"/>
      <c r="F15" s="516"/>
      <c r="G15" s="513"/>
      <c r="H15" s="515"/>
      <c r="I15" s="515"/>
      <c r="J15" s="516"/>
      <c r="K15" s="65">
        <f>AVERAGE(Detalle!Z30:Z32)</f>
        <v>0.5</v>
      </c>
      <c r="L15" s="59">
        <f>AVERAGE(Detalle!AD30:AD32)</f>
        <v>0</v>
      </c>
      <c r="M15" s="59">
        <f>AVERAGE(Detalle!AG30:AG32)</f>
        <v>0</v>
      </c>
      <c r="N15" s="66">
        <f>AVERAGE(Detalle!AJ30:AJ32)</f>
        <v>0</v>
      </c>
      <c r="O15" s="65">
        <f>AVERAGE(Detalle!Y30:Y32)</f>
        <v>0.125</v>
      </c>
      <c r="P15" s="59" t="e">
        <f>AVERAGE(Detalle!AC30:AC32)</f>
        <v>#DIV/0!</v>
      </c>
      <c r="Q15" s="59" t="e">
        <f>AVERAGE(Detalle!AF30:AF32)</f>
        <v>#DIV/0!</v>
      </c>
      <c r="R15" s="66" t="e">
        <f>AVERAGE(Detalle!AI30:AI32)</f>
        <v>#DIV/0!</v>
      </c>
    </row>
    <row r="16" spans="1:18" ht="30" x14ac:dyDescent="0.25">
      <c r="A16" s="507"/>
      <c r="B16" s="103" t="s">
        <v>177</v>
      </c>
      <c r="C16" s="513"/>
      <c r="D16" s="515"/>
      <c r="E16" s="515"/>
      <c r="F16" s="516"/>
      <c r="G16" s="513"/>
      <c r="H16" s="515"/>
      <c r="I16" s="515"/>
      <c r="J16" s="516"/>
      <c r="K16" s="65">
        <f>AVERAGE(Detalle!Z33)</f>
        <v>0.5</v>
      </c>
      <c r="L16" s="59">
        <f>AVERAGE(Detalle!AD33)</f>
        <v>0</v>
      </c>
      <c r="M16" s="59">
        <f>AVERAGE(Detalle!AG33)</f>
        <v>0</v>
      </c>
      <c r="N16" s="66">
        <f>AVERAGE(Detalle!AJ33)</f>
        <v>0</v>
      </c>
      <c r="O16" s="65">
        <f>AVERAGE(Detalle!Y33)</f>
        <v>0.125</v>
      </c>
      <c r="P16" s="59" t="e">
        <f>AVERAGE(Detalle!AC33)</f>
        <v>#DIV/0!</v>
      </c>
      <c r="Q16" s="59" t="e">
        <f>AVERAGE(Detalle!AF33)</f>
        <v>#DIV/0!</v>
      </c>
      <c r="R16" s="66" t="e">
        <f>AVERAGE(Detalle!AI33)</f>
        <v>#DIV/0!</v>
      </c>
    </row>
    <row r="17" spans="1:18" ht="30.75" thickBot="1" x14ac:dyDescent="0.3">
      <c r="A17" s="508"/>
      <c r="B17" s="108" t="s">
        <v>181</v>
      </c>
      <c r="C17" s="514"/>
      <c r="D17" s="518"/>
      <c r="E17" s="518"/>
      <c r="F17" s="525"/>
      <c r="G17" s="514"/>
      <c r="H17" s="518"/>
      <c r="I17" s="518"/>
      <c r="J17" s="525"/>
      <c r="K17" s="67">
        <f>AVERAGE(Detalle!Z34:Z35)</f>
        <v>1</v>
      </c>
      <c r="L17" s="68">
        <f>AVERAGE(Detalle!AD34:AD35)</f>
        <v>0</v>
      </c>
      <c r="M17" s="68">
        <f>AVERAGE(Detalle!AG34:AG35)</f>
        <v>0</v>
      </c>
      <c r="N17" s="69">
        <f>AVERAGE(Detalle!AJ34:AJ35)</f>
        <v>0</v>
      </c>
      <c r="O17" s="67">
        <f>AVERAGE(Detalle!Y34:Y35)</f>
        <v>0.25</v>
      </c>
      <c r="P17" s="68" t="e">
        <f>AVERAGE(Detalle!AC34:AC35)</f>
        <v>#DIV/0!</v>
      </c>
      <c r="Q17" s="68" t="e">
        <f>AVERAGE(Detalle!AF34:AF35)</f>
        <v>#DIV/0!</v>
      </c>
      <c r="R17" s="69" t="e">
        <f>AVERAGE(Detalle!AI34:AI35)</f>
        <v>#DIV/0!</v>
      </c>
    </row>
    <row r="18" spans="1:18" ht="30" x14ac:dyDescent="0.25">
      <c r="A18" s="494" t="s">
        <v>57</v>
      </c>
      <c r="B18" s="109" t="s">
        <v>187</v>
      </c>
      <c r="C18" s="513">
        <f>AVERAGE(Detalle!Z36:Z51)</f>
        <v>0.66250000000000009</v>
      </c>
      <c r="D18" s="515">
        <f>AVERAGE(Detalle!AD36:AD51)</f>
        <v>0</v>
      </c>
      <c r="E18" s="515">
        <f>AVERAGE(Detalle!AG36:AG51)</f>
        <v>0</v>
      </c>
      <c r="F18" s="516">
        <f>AVERAGE(Detalle!AJ36:AJ51)</f>
        <v>0</v>
      </c>
      <c r="G18" s="513">
        <f>AVERAGE(Detalle!Y36:Y51)</f>
        <v>0.15625000000000003</v>
      </c>
      <c r="H18" s="515" t="e">
        <f>AVERAGE(Detalle!AC36:AC51)</f>
        <v>#DIV/0!</v>
      </c>
      <c r="I18" s="515" t="e">
        <f>AVERAGE(Detalle!AF36:AF51)</f>
        <v>#DIV/0!</v>
      </c>
      <c r="J18" s="516" t="e">
        <f>AVERAGE(Detalle!AI36:AI51)</f>
        <v>#DIV/0!</v>
      </c>
      <c r="K18" s="77">
        <f>AVERAGE(Detalle!Z36:Z38)</f>
        <v>0</v>
      </c>
      <c r="L18" s="70">
        <f>AVERAGE(Detalle!AD36:AD38)</f>
        <v>0</v>
      </c>
      <c r="M18" s="70">
        <f>AVERAGE(Detalle!AG36:AG38)</f>
        <v>0</v>
      </c>
      <c r="N18" s="78">
        <f>AVERAGE(Detalle!AJ36:AJ38)</f>
        <v>0</v>
      </c>
      <c r="O18" s="77">
        <f>AVERAGE(Detalle!Y36:Y38)</f>
        <v>0</v>
      </c>
      <c r="P18" s="70" t="e">
        <f>AVERAGE(Detalle!AC36:AC38)</f>
        <v>#DIV/0!</v>
      </c>
      <c r="Q18" s="70" t="e">
        <f>AVERAGE(Detalle!AF36:AF38)</f>
        <v>#DIV/0!</v>
      </c>
      <c r="R18" s="78" t="e">
        <f>AVERAGE(Detalle!AI36:AI38)</f>
        <v>#DIV/0!</v>
      </c>
    </row>
    <row r="19" spans="1:18" ht="30" x14ac:dyDescent="0.25">
      <c r="A19" s="507"/>
      <c r="B19" s="110" t="s">
        <v>196</v>
      </c>
      <c r="C19" s="513"/>
      <c r="D19" s="515"/>
      <c r="E19" s="515"/>
      <c r="F19" s="516"/>
      <c r="G19" s="513"/>
      <c r="H19" s="515"/>
      <c r="I19" s="515"/>
      <c r="J19" s="516"/>
      <c r="K19" s="65">
        <f>AVERAGE(Detalle!Z39:Z43)</f>
        <v>1</v>
      </c>
      <c r="L19" s="59">
        <f>AVERAGE(Detalle!AD39:AD43)</f>
        <v>0</v>
      </c>
      <c r="M19" s="59">
        <f>AVERAGE(Detalle!AG39:AG43)</f>
        <v>0</v>
      </c>
      <c r="N19" s="66">
        <f>AVERAGE(Detalle!AJ39:AJ43)</f>
        <v>0</v>
      </c>
      <c r="O19" s="65">
        <f>AVERAGE(Detalle!Y39:Y43)</f>
        <v>0.25</v>
      </c>
      <c r="P19" s="59" t="e">
        <f>AVERAGE(Detalle!AC39:AC43)</f>
        <v>#DIV/0!</v>
      </c>
      <c r="Q19" s="59" t="e">
        <f>AVERAGE(Detalle!AF39:AF43)</f>
        <v>#DIV/0!</v>
      </c>
      <c r="R19" s="66" t="e">
        <f>AVERAGE(Detalle!AI39:AI43)</f>
        <v>#DIV/0!</v>
      </c>
    </row>
    <row r="20" spans="1:18" ht="30" x14ac:dyDescent="0.25">
      <c r="A20" s="507"/>
      <c r="B20" s="110" t="s">
        <v>210</v>
      </c>
      <c r="C20" s="513"/>
      <c r="D20" s="515"/>
      <c r="E20" s="515"/>
      <c r="F20" s="516"/>
      <c r="G20" s="513"/>
      <c r="H20" s="515"/>
      <c r="I20" s="515"/>
      <c r="J20" s="516"/>
      <c r="K20" s="65">
        <f>AVERAGE(Detalle!Z44)</f>
        <v>0.8</v>
      </c>
      <c r="L20" s="59">
        <f>AVERAGE(Detalle!AD44)</f>
        <v>0</v>
      </c>
      <c r="M20" s="59">
        <f>AVERAGE(Detalle!AG44)</f>
        <v>0</v>
      </c>
      <c r="N20" s="66">
        <f>AVERAGE(Detalle!AJ44)</f>
        <v>0</v>
      </c>
      <c r="O20" s="65">
        <f>AVERAGE(Detalle!Y44)</f>
        <v>0.2</v>
      </c>
      <c r="P20" s="59" t="e">
        <f>AVERAGE(Detalle!AC44)</f>
        <v>#DIV/0!</v>
      </c>
      <c r="Q20" s="59" t="e">
        <f>AVERAGE(Detalle!AF44)</f>
        <v>#DIV/0!</v>
      </c>
      <c r="R20" s="66" t="e">
        <f>AVERAGE(Detalle!AI44)</f>
        <v>#DIV/0!</v>
      </c>
    </row>
    <row r="21" spans="1:18" ht="30" x14ac:dyDescent="0.25">
      <c r="A21" s="507"/>
      <c r="B21" s="110" t="s">
        <v>214</v>
      </c>
      <c r="C21" s="513"/>
      <c r="D21" s="515"/>
      <c r="E21" s="515"/>
      <c r="F21" s="516"/>
      <c r="G21" s="513"/>
      <c r="H21" s="515"/>
      <c r="I21" s="515"/>
      <c r="J21" s="516"/>
      <c r="K21" s="65">
        <f>AVERAGE(Detalle!Z45:Z48)</f>
        <v>0.625</v>
      </c>
      <c r="L21" s="59">
        <f>AVERAGE(Detalle!AD45:AD48)</f>
        <v>0</v>
      </c>
      <c r="M21" s="59">
        <f>AVERAGE(Detalle!AG45:AG48)</f>
        <v>0</v>
      </c>
      <c r="N21" s="66">
        <f>AVERAGE(Detalle!AJ45:AJ48)</f>
        <v>0</v>
      </c>
      <c r="O21" s="65">
        <f>AVERAGE(Detalle!Y45:Y48)</f>
        <v>0.15625</v>
      </c>
      <c r="P21" s="59" t="e">
        <f>AVERAGE(Detalle!AC45:AC48)</f>
        <v>#DIV/0!</v>
      </c>
      <c r="Q21" s="59" t="e">
        <f>AVERAGE(Detalle!AF45:AF48)</f>
        <v>#DIV/0!</v>
      </c>
      <c r="R21" s="66" t="e">
        <f>AVERAGE(Detalle!AI45:AI48)</f>
        <v>#DIV/0!</v>
      </c>
    </row>
    <row r="22" spans="1:18" ht="30.75" thickBot="1" x14ac:dyDescent="0.3">
      <c r="A22" s="495"/>
      <c r="B22" s="111" t="s">
        <v>222</v>
      </c>
      <c r="C22" s="513"/>
      <c r="D22" s="515"/>
      <c r="E22" s="515"/>
      <c r="F22" s="516"/>
      <c r="G22" s="513"/>
      <c r="H22" s="515"/>
      <c r="I22" s="515"/>
      <c r="J22" s="516"/>
      <c r="K22" s="74">
        <f>AVERAGE(Detalle!Z49:Z51)</f>
        <v>0.76666666666666661</v>
      </c>
      <c r="L22" s="75">
        <f>AVERAGE(Detalle!AD49:AD51)</f>
        <v>0</v>
      </c>
      <c r="M22" s="75">
        <f>AVERAGE(Detalle!AG49:AG51)</f>
        <v>0</v>
      </c>
      <c r="N22" s="76">
        <f>AVERAGE(Detalle!AJ49:AJ51)</f>
        <v>0</v>
      </c>
      <c r="O22" s="74">
        <f>AVERAGE(Detalle!Y49:Y51)</f>
        <v>0.14166666666666669</v>
      </c>
      <c r="P22" s="75" t="e">
        <f>AVERAGE(Detalle!AC49:AC51)</f>
        <v>#DIV/0!</v>
      </c>
      <c r="Q22" s="75" t="e">
        <f>AVERAGE(Detalle!AF49:AF51)</f>
        <v>#DIV/0!</v>
      </c>
      <c r="R22" s="76" t="e">
        <f>AVERAGE(Detalle!AI49:AI51)</f>
        <v>#DIV/0!</v>
      </c>
    </row>
    <row r="23" spans="1:18" ht="15.75" thickBot="1" x14ac:dyDescent="0.3">
      <c r="A23" s="105" t="s">
        <v>231</v>
      </c>
      <c r="B23" s="106" t="s">
        <v>115</v>
      </c>
      <c r="C23" s="79">
        <f>AVERAGE(Detalle!Z52:Z60)</f>
        <v>0.52915000000000001</v>
      </c>
      <c r="D23" s="80">
        <f>AVERAGE(Detalle!AD52:AD60)</f>
        <v>0</v>
      </c>
      <c r="E23" s="80">
        <f>AVERAGE(Detalle!AG52:AG60)</f>
        <v>0</v>
      </c>
      <c r="F23" s="81">
        <f>AVERAGE(Detalle!AJ52:AJ60)</f>
        <v>0</v>
      </c>
      <c r="G23" s="79">
        <f>AVERAGE(Detalle!Y52:Y60)</f>
        <v>0.1322875</v>
      </c>
      <c r="H23" s="80" t="e">
        <f>AVERAGE(Detalle!AC52:AC60)</f>
        <v>#DIV/0!</v>
      </c>
      <c r="I23" s="80" t="e">
        <f>AVERAGE(Detalle!AF52:AF60)</f>
        <v>#DIV/0!</v>
      </c>
      <c r="J23" s="81" t="e">
        <f>AVERAGE(Detalle!AI52:AI60)</f>
        <v>#DIV/0!</v>
      </c>
      <c r="K23" s="79">
        <f>C23</f>
        <v>0.52915000000000001</v>
      </c>
      <c r="L23" s="80">
        <f t="shared" ref="L23:R23" si="2">D23</f>
        <v>0</v>
      </c>
      <c r="M23" s="80">
        <f t="shared" si="2"/>
        <v>0</v>
      </c>
      <c r="N23" s="81">
        <f t="shared" si="2"/>
        <v>0</v>
      </c>
      <c r="O23" s="79">
        <f t="shared" si="2"/>
        <v>0.1322875</v>
      </c>
      <c r="P23" s="80" t="e">
        <f t="shared" si="2"/>
        <v>#DIV/0!</v>
      </c>
      <c r="Q23" s="80" t="e">
        <f t="shared" si="2"/>
        <v>#DIV/0!</v>
      </c>
      <c r="R23" s="81" t="e">
        <f t="shared" si="2"/>
        <v>#DIV/0!</v>
      </c>
    </row>
  </sheetData>
  <mergeCells count="42">
    <mergeCell ref="C1:J1"/>
    <mergeCell ref="K1:R1"/>
    <mergeCell ref="C2:F2"/>
    <mergeCell ref="G2:J2"/>
    <mergeCell ref="K2:N2"/>
    <mergeCell ref="O2:R2"/>
    <mergeCell ref="H4:H8"/>
    <mergeCell ref="I4:I8"/>
    <mergeCell ref="J4:J8"/>
    <mergeCell ref="A10:A12"/>
    <mergeCell ref="C10:C12"/>
    <mergeCell ref="D10:D12"/>
    <mergeCell ref="E10:E12"/>
    <mergeCell ref="F10:F12"/>
    <mergeCell ref="G10:G12"/>
    <mergeCell ref="H10:H12"/>
    <mergeCell ref="A4:A8"/>
    <mergeCell ref="C4:C8"/>
    <mergeCell ref="D4:D8"/>
    <mergeCell ref="E4:E8"/>
    <mergeCell ref="F4:F8"/>
    <mergeCell ref="G4:G8"/>
    <mergeCell ref="I10:I12"/>
    <mergeCell ref="J10:J12"/>
    <mergeCell ref="A13:A17"/>
    <mergeCell ref="C13:C17"/>
    <mergeCell ref="D13:D17"/>
    <mergeCell ref="E13:E17"/>
    <mergeCell ref="F13:F17"/>
    <mergeCell ref="G13:G17"/>
    <mergeCell ref="H13:H17"/>
    <mergeCell ref="I13:I17"/>
    <mergeCell ref="J13:J17"/>
    <mergeCell ref="G18:G22"/>
    <mergeCell ref="H18:H22"/>
    <mergeCell ref="I18:I22"/>
    <mergeCell ref="J18:J22"/>
    <mergeCell ref="A18:A22"/>
    <mergeCell ref="C18:C22"/>
    <mergeCell ref="D18:D22"/>
    <mergeCell ref="E18:E22"/>
    <mergeCell ref="F18:F22"/>
  </mergeCells>
  <conditionalFormatting sqref="C4:J4 C9:J10 C13:J13 C18:J18 C23:J23">
    <cfRule type="cellIs" dxfId="11" priority="7" operator="greaterThan">
      <formula>1</formula>
    </cfRule>
    <cfRule type="cellIs" dxfId="10" priority="8" operator="between">
      <formula>0%</formula>
      <formula>24%</formula>
    </cfRule>
    <cfRule type="cellIs" dxfId="9" priority="9" operator="between">
      <formula>25%</formula>
      <formula>49%</formula>
    </cfRule>
    <cfRule type="cellIs" dxfId="8" priority="10" operator="between">
      <formula>50%</formula>
      <formula>74%</formula>
    </cfRule>
    <cfRule type="cellIs" dxfId="7" priority="11" operator="between">
      <formula>75%</formula>
      <formula>90%</formula>
    </cfRule>
    <cfRule type="cellIs" dxfId="6" priority="12" operator="between">
      <formula>91%</formula>
      <formula>100%</formula>
    </cfRule>
  </conditionalFormatting>
  <conditionalFormatting sqref="K4:R23">
    <cfRule type="cellIs" dxfId="5" priority="1" operator="greaterThan">
      <formula>1</formula>
    </cfRule>
    <cfRule type="cellIs" dxfId="4" priority="2" operator="between">
      <formula>0%</formula>
      <formula>24%</formula>
    </cfRule>
    <cfRule type="cellIs" dxfId="3" priority="3" operator="between">
      <formula>25%</formula>
      <formula>49%</formula>
    </cfRule>
    <cfRule type="cellIs" dxfId="2" priority="4" operator="between">
      <formula>50%</formula>
      <formula>74%</formula>
    </cfRule>
    <cfRule type="cellIs" dxfId="1" priority="5" operator="between">
      <formula>75%</formula>
      <formula>90%</formula>
    </cfRule>
    <cfRule type="cellIs" dxfId="0" priority="6" operator="between">
      <formula>91%</formula>
      <formula>100%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42F32-F8C7-4299-B241-90FAF2F36D49}">
  <sheetPr>
    <tabColor theme="8"/>
    <outlinePr applyStyles="1"/>
  </sheetPr>
  <dimension ref="A1:L165"/>
  <sheetViews>
    <sheetView topLeftCell="B133" zoomScale="90" zoomScaleNormal="90" zoomScaleSheetLayoutView="85" workbookViewId="0">
      <selection activeCell="B166" sqref="B166"/>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9" ht="18.75" x14ac:dyDescent="0.3">
      <c r="A1" s="526" t="s">
        <v>282</v>
      </c>
      <c r="B1" s="526"/>
      <c r="C1" s="526"/>
      <c r="D1" s="526"/>
      <c r="E1" s="526"/>
      <c r="F1" s="526"/>
      <c r="G1" s="526"/>
      <c r="H1" s="526"/>
    </row>
    <row r="2" spans="1:9" x14ac:dyDescent="0.25">
      <c r="A2" s="43"/>
      <c r="B2" s="43"/>
      <c r="C2" s="43"/>
      <c r="D2" s="43"/>
      <c r="E2" s="43"/>
      <c r="F2" s="43"/>
      <c r="G2" s="43"/>
      <c r="H2" s="43"/>
    </row>
    <row r="3" spans="1:9" x14ac:dyDescent="0.25">
      <c r="A3" s="43"/>
      <c r="B3" s="537" t="s">
        <v>327</v>
      </c>
      <c r="C3" s="537"/>
      <c r="D3" s="537"/>
      <c r="E3" s="44"/>
      <c r="F3" s="44"/>
      <c r="G3" s="44"/>
      <c r="H3" s="44"/>
    </row>
    <row r="4" spans="1:9" x14ac:dyDescent="0.25">
      <c r="A4" s="43"/>
      <c r="B4" s="44"/>
      <c r="C4" s="44"/>
      <c r="D4" s="44"/>
      <c r="E4" s="44"/>
      <c r="F4" s="44"/>
      <c r="G4" s="44"/>
      <c r="H4" s="45"/>
    </row>
    <row r="5" spans="1:9" ht="15" customHeight="1" x14ac:dyDescent="0.25">
      <c r="A5" s="302"/>
      <c r="B5" s="44"/>
      <c r="C5" s="44"/>
      <c r="D5" s="44"/>
      <c r="E5" s="44"/>
      <c r="F5" s="44"/>
      <c r="G5" s="304">
        <v>45657</v>
      </c>
      <c r="H5" s="302"/>
      <c r="I5" s="302"/>
    </row>
    <row r="6" spans="1:9" x14ac:dyDescent="0.25">
      <c r="A6" s="302"/>
      <c r="B6" s="44"/>
      <c r="C6" s="44"/>
      <c r="D6" s="44"/>
      <c r="E6" s="44"/>
      <c r="F6" s="44"/>
      <c r="G6" s="44"/>
      <c r="H6" s="302"/>
      <c r="I6" s="302"/>
    </row>
    <row r="7" spans="1:9" x14ac:dyDescent="0.25">
      <c r="A7" s="302"/>
      <c r="B7" s="44"/>
      <c r="C7" s="44"/>
      <c r="D7" s="44"/>
      <c r="E7" s="44"/>
      <c r="F7" s="44"/>
      <c r="G7" s="44"/>
      <c r="H7" s="302"/>
      <c r="I7" s="302"/>
    </row>
    <row r="8" spans="1:9" x14ac:dyDescent="0.25">
      <c r="A8" s="302"/>
      <c r="B8" s="44"/>
      <c r="C8" s="44"/>
      <c r="D8" s="44"/>
      <c r="E8" s="303"/>
      <c r="F8" s="44"/>
      <c r="G8" s="44"/>
      <c r="H8" s="45"/>
    </row>
    <row r="9" spans="1:9" x14ac:dyDescent="0.25">
      <c r="A9" s="302"/>
      <c r="B9" s="44"/>
      <c r="C9" s="44"/>
      <c r="D9" s="44"/>
      <c r="E9" s="44"/>
      <c r="F9" s="44"/>
      <c r="G9" s="44"/>
      <c r="H9" s="45"/>
    </row>
    <row r="10" spans="1:9" x14ac:dyDescent="0.25">
      <c r="A10" s="302"/>
      <c r="B10" s="44"/>
      <c r="C10" s="44"/>
      <c r="D10" s="44"/>
      <c r="E10" s="44"/>
      <c r="F10" s="44"/>
      <c r="G10" s="44"/>
      <c r="H10" s="45"/>
    </row>
    <row r="11" spans="1:9" x14ac:dyDescent="0.25">
      <c r="A11" s="43"/>
      <c r="B11" s="44"/>
      <c r="C11" s="44"/>
      <c r="D11" s="44"/>
      <c r="E11" s="44"/>
      <c r="F11" s="44"/>
      <c r="G11" s="44"/>
      <c r="H11" s="45"/>
    </row>
    <row r="12" spans="1:9" x14ac:dyDescent="0.25">
      <c r="A12" s="43"/>
      <c r="B12" s="44"/>
      <c r="C12" s="44"/>
      <c r="D12" s="44"/>
      <c r="E12" s="44"/>
      <c r="F12" s="44"/>
      <c r="G12" s="44"/>
      <c r="H12" s="45"/>
    </row>
    <row r="13" spans="1:9" x14ac:dyDescent="0.25">
      <c r="A13" s="43"/>
      <c r="B13" s="43"/>
      <c r="C13" s="43"/>
      <c r="D13" s="43"/>
      <c r="E13" s="43"/>
      <c r="F13" s="43"/>
      <c r="G13" s="43"/>
      <c r="H13" s="43"/>
    </row>
    <row r="14" spans="1:9" x14ac:dyDescent="0.25">
      <c r="A14" s="43"/>
      <c r="B14" s="43"/>
      <c r="C14" s="43"/>
      <c r="D14" s="43"/>
      <c r="E14" s="43"/>
      <c r="F14" s="43"/>
      <c r="G14" s="43"/>
      <c r="H14" s="43"/>
    </row>
    <row r="15" spans="1:9" x14ac:dyDescent="0.25">
      <c r="A15" s="43"/>
      <c r="B15" s="43"/>
      <c r="C15" s="43"/>
      <c r="D15" s="43"/>
      <c r="E15" s="43"/>
      <c r="F15" s="43"/>
      <c r="G15" s="43"/>
      <c r="H15" s="43"/>
    </row>
    <row r="16" spans="1:9" x14ac:dyDescent="0.25">
      <c r="A16" s="43"/>
      <c r="B16" s="43"/>
      <c r="C16" s="43"/>
      <c r="D16" s="43"/>
      <c r="E16" s="43"/>
      <c r="F16" s="43"/>
      <c r="G16" s="43"/>
      <c r="H16" s="43"/>
    </row>
    <row r="17" spans="1:12" x14ac:dyDescent="0.25">
      <c r="A17" s="43"/>
      <c r="B17" s="43"/>
      <c r="C17" s="43"/>
      <c r="D17" s="43"/>
      <c r="E17" s="43"/>
      <c r="F17" s="43"/>
      <c r="G17" s="43"/>
      <c r="H17" s="43"/>
    </row>
    <row r="18" spans="1:12" x14ac:dyDescent="0.25">
      <c r="A18" s="43"/>
      <c r="B18" s="43"/>
      <c r="C18" s="43"/>
      <c r="D18" s="43"/>
      <c r="E18" s="43"/>
      <c r="F18" s="43"/>
      <c r="G18" s="43"/>
      <c r="H18" s="43"/>
    </row>
    <row r="19" spans="1:12" x14ac:dyDescent="0.25">
      <c r="A19" s="43"/>
      <c r="B19" s="43"/>
      <c r="C19" s="43"/>
      <c r="D19" s="43"/>
      <c r="E19" s="43"/>
      <c r="F19" s="43"/>
      <c r="G19" s="43"/>
      <c r="H19" s="43"/>
    </row>
    <row r="20" spans="1:12" x14ac:dyDescent="0.25">
      <c r="A20" s="43"/>
      <c r="B20" s="538"/>
      <c r="C20" s="538"/>
      <c r="D20" s="538"/>
      <c r="E20" s="538"/>
      <c r="F20" s="538"/>
      <c r="G20" s="538"/>
      <c r="H20" s="43"/>
    </row>
    <row r="21" spans="1:12" x14ac:dyDescent="0.25">
      <c r="A21" s="43"/>
      <c r="B21" s="47" t="s">
        <v>276</v>
      </c>
      <c r="C21" s="48" t="s">
        <v>277</v>
      </c>
      <c r="D21" s="49" t="s">
        <v>278</v>
      </c>
      <c r="E21" s="49" t="s">
        <v>279</v>
      </c>
      <c r="F21" s="49" t="s">
        <v>280</v>
      </c>
      <c r="G21" s="49" t="s">
        <v>281</v>
      </c>
      <c r="H21" s="43"/>
    </row>
    <row r="22" spans="1:12" x14ac:dyDescent="0.25">
      <c r="A22" s="43"/>
      <c r="B22" s="50" t="s">
        <v>84</v>
      </c>
      <c r="C22" s="51">
        <v>45317</v>
      </c>
      <c r="D22" s="51">
        <v>45657</v>
      </c>
      <c r="E22" s="52">
        <f>D22-C22+1</f>
        <v>341</v>
      </c>
      <c r="F22" s="53">
        <f>D34</f>
        <v>0.28125</v>
      </c>
      <c r="G22" s="54">
        <f>E22*F22</f>
        <v>95.90625</v>
      </c>
      <c r="H22" s="43"/>
    </row>
    <row r="23" spans="1:12" x14ac:dyDescent="0.25">
      <c r="A23" s="43"/>
      <c r="B23" s="50" t="s">
        <v>41</v>
      </c>
      <c r="C23" s="51">
        <v>45317</v>
      </c>
      <c r="D23" s="51">
        <v>45657</v>
      </c>
      <c r="E23" s="52">
        <f t="shared" ref="E23:E27" si="0">D23-C23+1</f>
        <v>341</v>
      </c>
      <c r="F23" s="53">
        <f t="shared" ref="F23:F27" si="1">D35</f>
        <v>0</v>
      </c>
      <c r="G23" s="54">
        <f t="shared" ref="G23:G27" si="2">E23*F23</f>
        <v>0</v>
      </c>
      <c r="H23" s="43"/>
    </row>
    <row r="24" spans="1:12" x14ac:dyDescent="0.25">
      <c r="A24" s="43"/>
      <c r="B24" s="50" t="s">
        <v>48</v>
      </c>
      <c r="C24" s="51">
        <v>45317</v>
      </c>
      <c r="D24" s="51">
        <v>45657</v>
      </c>
      <c r="E24" s="52">
        <f t="shared" si="0"/>
        <v>341</v>
      </c>
      <c r="F24" s="53">
        <f t="shared" si="1"/>
        <v>0.16666666666666666</v>
      </c>
      <c r="G24" s="54">
        <f t="shared" si="2"/>
        <v>56.833333333333329</v>
      </c>
      <c r="H24" s="43"/>
    </row>
    <row r="25" spans="1:12" x14ac:dyDescent="0.25">
      <c r="A25" s="43"/>
      <c r="B25" s="50" t="s">
        <v>52</v>
      </c>
      <c r="C25" s="51">
        <v>45317</v>
      </c>
      <c r="D25" s="51">
        <v>45657</v>
      </c>
      <c r="E25" s="52">
        <f t="shared" si="0"/>
        <v>341</v>
      </c>
      <c r="F25" s="53">
        <f t="shared" si="1"/>
        <v>0.1875</v>
      </c>
      <c r="G25" s="54">
        <f t="shared" si="2"/>
        <v>63.9375</v>
      </c>
      <c r="H25" s="43"/>
    </row>
    <row r="26" spans="1:12" x14ac:dyDescent="0.25">
      <c r="A26" s="43"/>
      <c r="B26" s="50" t="s">
        <v>57</v>
      </c>
      <c r="C26" s="51">
        <v>45317</v>
      </c>
      <c r="D26" s="51">
        <v>45657</v>
      </c>
      <c r="E26" s="52">
        <f t="shared" si="0"/>
        <v>341</v>
      </c>
      <c r="F26" s="53">
        <f t="shared" si="1"/>
        <v>0.15625000000000003</v>
      </c>
      <c r="G26" s="54">
        <f t="shared" si="2"/>
        <v>53.281250000000007</v>
      </c>
      <c r="H26" s="43"/>
    </row>
    <row r="27" spans="1:12" x14ac:dyDescent="0.25">
      <c r="A27" s="43"/>
      <c r="B27" s="50" t="s">
        <v>231</v>
      </c>
      <c r="C27" s="51">
        <v>45317</v>
      </c>
      <c r="D27" s="51">
        <v>45657</v>
      </c>
      <c r="E27" s="52">
        <f t="shared" si="0"/>
        <v>341</v>
      </c>
      <c r="F27" s="53">
        <f t="shared" si="1"/>
        <v>0.1322875</v>
      </c>
      <c r="G27" s="54">
        <f t="shared" si="2"/>
        <v>45.110037500000004</v>
      </c>
      <c r="H27" s="43"/>
    </row>
    <row r="28" spans="1:12" x14ac:dyDescent="0.25">
      <c r="A28" s="43"/>
      <c r="B28" s="43"/>
      <c r="C28" s="43"/>
      <c r="D28" s="43"/>
      <c r="E28" s="43"/>
      <c r="F28" s="55">
        <f>AVERAGE(F22:F27)</f>
        <v>0.15399236111111111</v>
      </c>
      <c r="G28" s="43"/>
      <c r="H28" s="43"/>
    </row>
    <row r="29" spans="1:12" x14ac:dyDescent="0.25">
      <c r="A29" s="43"/>
      <c r="B29" s="43"/>
      <c r="C29" s="43"/>
      <c r="D29" s="43"/>
      <c r="E29" s="43"/>
      <c r="F29" s="43"/>
      <c r="G29" s="43"/>
      <c r="H29" s="43"/>
    </row>
    <row r="30" spans="1:12" ht="18.75" x14ac:dyDescent="0.3">
      <c r="A30" s="526" t="s">
        <v>288</v>
      </c>
      <c r="B30" s="526"/>
      <c r="C30" s="526"/>
      <c r="D30" s="526"/>
      <c r="E30" s="526"/>
      <c r="F30" s="526"/>
      <c r="G30" s="526"/>
      <c r="H30" s="526"/>
    </row>
    <row r="31" spans="1:12" x14ac:dyDescent="0.25">
      <c r="A31" s="43"/>
      <c r="B31" s="43"/>
      <c r="C31" s="46"/>
      <c r="D31" s="46"/>
      <c r="E31" s="46"/>
      <c r="F31" s="46"/>
      <c r="G31" s="46"/>
      <c r="H31" s="46"/>
      <c r="I31" s="61"/>
      <c r="J31" s="61"/>
      <c r="K31" s="61"/>
      <c r="L31" s="61"/>
    </row>
    <row r="32" spans="1:12" x14ac:dyDescent="0.25">
      <c r="A32" s="46"/>
      <c r="B32" s="44"/>
      <c r="C32" s="536" t="s">
        <v>285</v>
      </c>
      <c r="D32" s="536"/>
      <c r="E32" s="536"/>
      <c r="F32" s="536"/>
      <c r="G32" s="535" t="s">
        <v>284</v>
      </c>
      <c r="H32" s="535"/>
      <c r="I32" s="535"/>
      <c r="J32" s="535"/>
      <c r="K32" s="61"/>
      <c r="L32" s="61"/>
    </row>
    <row r="33" spans="1:12" x14ac:dyDescent="0.25">
      <c r="A33" s="46"/>
      <c r="B33" s="44"/>
      <c r="C33" s="63" t="s">
        <v>318</v>
      </c>
      <c r="D33" s="63" t="s">
        <v>319</v>
      </c>
      <c r="E33" s="63" t="s">
        <v>320</v>
      </c>
      <c r="F33" s="63" t="s">
        <v>321</v>
      </c>
      <c r="G33" s="61" t="s">
        <v>322</v>
      </c>
      <c r="H33" s="61" t="s">
        <v>323</v>
      </c>
      <c r="I33" s="61" t="s">
        <v>324</v>
      </c>
      <c r="J33" s="61" t="s">
        <v>325</v>
      </c>
      <c r="K33" s="61"/>
      <c r="L33" s="61"/>
    </row>
    <row r="34" spans="1:12" x14ac:dyDescent="0.25">
      <c r="A34" s="46"/>
      <c r="B34" s="44" t="str">
        <f t="shared" ref="B34:B39" si="3">B22</f>
        <v>1 - Gestión del Riesgo de Corrupción “MAPA DE RIESGOS DE CORRUPCIÓN"</v>
      </c>
      <c r="C34" s="305">
        <f>'Informe 1t'!C4</f>
        <v>1</v>
      </c>
      <c r="D34" s="305">
        <f>'Informe 1t'!G4</f>
        <v>0.28125</v>
      </c>
      <c r="E34" s="305" t="e">
        <f>AVERAGE(Detalle!AC4:AC12)</f>
        <v>#DIV/0!</v>
      </c>
      <c r="F34" s="305">
        <f>AVERAGE(Detalle!AD4:AD12)</f>
        <v>0</v>
      </c>
      <c r="G34" s="62" t="e">
        <f>AVERAGE(Detalle!AE4:AE12)</f>
        <v>#DIV/0!</v>
      </c>
      <c r="H34" s="62" t="e">
        <f>AVERAGE(Detalle!AF4:AF12)</f>
        <v>#DIV/0!</v>
      </c>
      <c r="I34" s="62">
        <f>AVERAGE(Detalle!AG4:AG12)</f>
        <v>0</v>
      </c>
      <c r="J34" s="62" t="e">
        <f>AVERAGE(Detalle!AH4:AH12)</f>
        <v>#DIV/0!</v>
      </c>
      <c r="K34" s="62"/>
      <c r="L34" s="61"/>
    </row>
    <row r="35" spans="1:12" x14ac:dyDescent="0.25">
      <c r="A35" s="46"/>
      <c r="B35" s="44" t="str">
        <f t="shared" si="3"/>
        <v xml:space="preserve"> 2 - Racionalización de Trámites</v>
      </c>
      <c r="C35" s="305">
        <f>'Informe 1t'!C9</f>
        <v>0</v>
      </c>
      <c r="D35" s="305">
        <f>'Informe 1t'!G9</f>
        <v>0</v>
      </c>
      <c r="E35" s="305">
        <f>Informe!E9</f>
        <v>0</v>
      </c>
      <c r="F35" s="305">
        <f>Informe!F9</f>
        <v>0</v>
      </c>
      <c r="G35" s="62">
        <f>Informe!G9</f>
        <v>0</v>
      </c>
      <c r="H35" s="62" t="e">
        <f>Informe!H9</f>
        <v>#DIV/0!</v>
      </c>
      <c r="I35" s="62" t="e">
        <f>Informe!I9</f>
        <v>#DIV/0!</v>
      </c>
      <c r="J35" s="62" t="e">
        <f>Informe!J9</f>
        <v>#DIV/0!</v>
      </c>
      <c r="K35" s="62"/>
      <c r="L35" s="61"/>
    </row>
    <row r="36" spans="1:12" x14ac:dyDescent="0.25">
      <c r="A36" s="46"/>
      <c r="B36" s="44" t="str">
        <f t="shared" si="3"/>
        <v xml:space="preserve"> 3 - Rendición de Cuentas (RdC)</v>
      </c>
      <c r="C36" s="305">
        <f>'Informe 1t'!C10</f>
        <v>0.66666666666666663</v>
      </c>
      <c r="D36" s="305">
        <f>'Informe 1t'!G10</f>
        <v>0.16666666666666666</v>
      </c>
      <c r="E36" s="305">
        <f>Informe!E10</f>
        <v>0</v>
      </c>
      <c r="F36" s="305">
        <f>Informe!F10</f>
        <v>0</v>
      </c>
      <c r="G36" s="62">
        <f>Informe!G10</f>
        <v>0.16666666666666666</v>
      </c>
      <c r="H36" s="62" t="e">
        <f>Informe!H10</f>
        <v>#DIV/0!</v>
      </c>
      <c r="I36" s="62" t="e">
        <f>Informe!I10</f>
        <v>#DIV/0!</v>
      </c>
      <c r="J36" s="62" t="e">
        <f>Informe!J10</f>
        <v>#DIV/0!</v>
      </c>
      <c r="K36" s="62"/>
      <c r="L36" s="61"/>
    </row>
    <row r="37" spans="1:12" x14ac:dyDescent="0.25">
      <c r="A37" s="46"/>
      <c r="B37" s="44" t="str">
        <f t="shared" si="3"/>
        <v xml:space="preserve"> 4 - Mecanismos para mejorar la Atención al Ciudadano</v>
      </c>
      <c r="C37" s="305">
        <f>'Informe 1t'!C13</f>
        <v>0.75</v>
      </c>
      <c r="D37" s="305">
        <f>'Informe 1t'!G13</f>
        <v>0.1875</v>
      </c>
      <c r="E37" s="305">
        <f>Informe!E13</f>
        <v>0</v>
      </c>
      <c r="F37" s="305">
        <f>Informe!F13</f>
        <v>0</v>
      </c>
      <c r="G37" s="62">
        <f>Informe!G13</f>
        <v>0.1875</v>
      </c>
      <c r="H37" s="62" t="e">
        <f>Informe!H13</f>
        <v>#DIV/0!</v>
      </c>
      <c r="I37" s="62" t="e">
        <f>Informe!I13</f>
        <v>#DIV/0!</v>
      </c>
      <c r="J37" s="62" t="e">
        <f>Informe!J13</f>
        <v>#DIV/0!</v>
      </c>
      <c r="K37" s="62"/>
      <c r="L37" s="61"/>
    </row>
    <row r="38" spans="1:12" x14ac:dyDescent="0.25">
      <c r="A38" s="46"/>
      <c r="B38" s="44" t="str">
        <f t="shared" si="3"/>
        <v xml:space="preserve"> 5 - Mecanismos para la Transparencia y Acceso a la Información</v>
      </c>
      <c r="C38" s="305">
        <f>'Informe 1t'!C18</f>
        <v>0.66250000000000009</v>
      </c>
      <c r="D38" s="305">
        <f>'Informe 1t'!G18</f>
        <v>0.15625000000000003</v>
      </c>
      <c r="E38" s="305">
        <f>Informe!E18</f>
        <v>0</v>
      </c>
      <c r="F38" s="305">
        <f>Informe!F18</f>
        <v>0</v>
      </c>
      <c r="G38" s="62">
        <f>Informe!G18</f>
        <v>0.15625000000000003</v>
      </c>
      <c r="H38" s="62" t="e">
        <f>Informe!H18</f>
        <v>#DIV/0!</v>
      </c>
      <c r="I38" s="62" t="e">
        <f>Informe!I18</f>
        <v>#DIV/0!</v>
      </c>
      <c r="J38" s="62" t="e">
        <f>Informe!J18</f>
        <v>#DIV/0!</v>
      </c>
      <c r="K38" s="62"/>
      <c r="L38" s="61"/>
    </row>
    <row r="39" spans="1:12" x14ac:dyDescent="0.25">
      <c r="A39" s="46"/>
      <c r="B39" s="44" t="str">
        <f t="shared" si="3"/>
        <v>6- Iniciativas adicionales</v>
      </c>
      <c r="C39" s="305">
        <f>'Informe 1t'!C23</f>
        <v>0.52915000000000001</v>
      </c>
      <c r="D39" s="305">
        <f>'Informe 1t'!G23</f>
        <v>0.1322875</v>
      </c>
      <c r="E39" s="305">
        <f>Informe!E23</f>
        <v>0</v>
      </c>
      <c r="F39" s="305">
        <f>Informe!F23</f>
        <v>0</v>
      </c>
      <c r="G39" s="62">
        <f>Informe!G23</f>
        <v>0.1322875</v>
      </c>
      <c r="H39" s="62" t="e">
        <f>Informe!H23</f>
        <v>#DIV/0!</v>
      </c>
      <c r="I39" s="62" t="e">
        <f>Informe!I23</f>
        <v>#DIV/0!</v>
      </c>
      <c r="J39" s="62" t="e">
        <f>Informe!J23</f>
        <v>#DIV/0!</v>
      </c>
      <c r="K39" s="62"/>
      <c r="L39" s="61"/>
    </row>
    <row r="40" spans="1:12" x14ac:dyDescent="0.25">
      <c r="A40" s="46"/>
      <c r="B40" s="44" t="s">
        <v>414</v>
      </c>
      <c r="C40" s="305">
        <v>0.377</v>
      </c>
      <c r="D40" s="44"/>
      <c r="E40" s="44"/>
      <c r="F40" s="44"/>
      <c r="G40" s="44"/>
      <c r="H40" s="46"/>
      <c r="I40" s="61"/>
      <c r="J40" s="61"/>
      <c r="K40" s="61"/>
      <c r="L40" s="61"/>
    </row>
    <row r="41" spans="1:12" x14ac:dyDescent="0.25">
      <c r="A41" s="46"/>
      <c r="B41" s="44" t="s">
        <v>413</v>
      </c>
      <c r="C41" s="305">
        <v>0.1</v>
      </c>
      <c r="D41" s="44"/>
      <c r="E41" s="44"/>
      <c r="F41" s="44"/>
      <c r="G41" s="44"/>
      <c r="H41" s="46"/>
      <c r="I41" s="61"/>
      <c r="J41" s="61"/>
      <c r="K41" s="61"/>
      <c r="L41" s="61"/>
    </row>
    <row r="42" spans="1:12" x14ac:dyDescent="0.25">
      <c r="A42" s="46"/>
      <c r="B42" s="44"/>
      <c r="C42" s="44"/>
      <c r="D42" s="44"/>
      <c r="E42" s="44"/>
      <c r="F42" s="44"/>
      <c r="G42" s="44"/>
      <c r="H42" s="44"/>
      <c r="I42" s="63"/>
      <c r="J42" s="63"/>
      <c r="K42" s="61"/>
      <c r="L42" s="61"/>
    </row>
    <row r="43" spans="1:12" x14ac:dyDescent="0.25">
      <c r="A43" s="46"/>
      <c r="B43" s="44"/>
      <c r="C43" s="44"/>
      <c r="D43" s="44"/>
      <c r="E43" s="44"/>
      <c r="F43" s="44"/>
      <c r="G43" s="44"/>
      <c r="H43" s="44"/>
      <c r="I43" s="63"/>
      <c r="J43" s="63"/>
      <c r="K43" s="61"/>
      <c r="L43" s="61"/>
    </row>
    <row r="44" spans="1:12" x14ac:dyDescent="0.25">
      <c r="A44" s="46"/>
      <c r="B44" s="46"/>
      <c r="C44" s="46"/>
      <c r="D44" s="46"/>
      <c r="E44" s="46"/>
      <c r="F44" s="46"/>
      <c r="G44" s="46"/>
      <c r="H44" s="46"/>
      <c r="I44" s="61"/>
      <c r="J44" s="61"/>
      <c r="K44" s="61"/>
      <c r="L44" s="61"/>
    </row>
    <row r="45" spans="1:12" x14ac:dyDescent="0.25">
      <c r="A45" s="46"/>
      <c r="B45" s="46"/>
      <c r="C45" s="46"/>
      <c r="D45" s="46"/>
      <c r="E45" s="46"/>
      <c r="F45" s="46"/>
      <c r="G45" s="46"/>
      <c r="H45" s="46"/>
      <c r="I45" s="61"/>
      <c r="J45" s="61"/>
      <c r="K45" s="61"/>
      <c r="L45" s="61"/>
    </row>
    <row r="46" spans="1:12" x14ac:dyDescent="0.25">
      <c r="A46" s="43"/>
      <c r="B46" s="43"/>
      <c r="C46" s="43"/>
      <c r="D46" s="43"/>
      <c r="E46" s="43"/>
      <c r="F46" s="43"/>
      <c r="G46" s="43"/>
      <c r="H46" s="43"/>
    </row>
    <row r="47" spans="1:12" x14ac:dyDescent="0.25">
      <c r="A47" s="43"/>
      <c r="B47" s="43"/>
      <c r="C47" s="43"/>
      <c r="D47" s="43"/>
      <c r="E47" s="43"/>
      <c r="F47" s="43"/>
      <c r="G47" s="43"/>
      <c r="H47" s="43"/>
    </row>
    <row r="48" spans="1:12" x14ac:dyDescent="0.25">
      <c r="A48" s="43"/>
      <c r="B48" s="43"/>
      <c r="C48" s="43"/>
      <c r="D48" s="43"/>
      <c r="E48" s="43"/>
      <c r="F48" s="43"/>
      <c r="G48" s="43"/>
      <c r="H48" s="43"/>
    </row>
    <row r="49" spans="1:8" ht="18.75" x14ac:dyDescent="0.3">
      <c r="A49" s="526"/>
      <c r="B49" s="526"/>
      <c r="C49" s="526"/>
      <c r="D49" s="526"/>
      <c r="E49" s="526"/>
      <c r="F49" s="526"/>
      <c r="G49" s="526"/>
      <c r="H49" s="526"/>
    </row>
    <row r="50" spans="1:8" ht="15.75" thickBot="1" x14ac:dyDescent="0.3">
      <c r="A50" s="43"/>
      <c r="B50" s="43"/>
      <c r="C50" s="43"/>
      <c r="D50" s="43"/>
      <c r="E50" s="43"/>
      <c r="F50" s="43"/>
      <c r="G50" s="43"/>
      <c r="H50" s="43"/>
    </row>
    <row r="51" spans="1:8" x14ac:dyDescent="0.25">
      <c r="A51" s="43"/>
      <c r="B51" s="527" t="s">
        <v>286</v>
      </c>
      <c r="C51" s="528"/>
      <c r="D51" s="528" t="s">
        <v>287</v>
      </c>
      <c r="E51" s="528"/>
      <c r="F51" s="528"/>
      <c r="G51" s="529"/>
      <c r="H51" s="43"/>
    </row>
    <row r="52" spans="1:8" ht="183.75" customHeight="1" thickBot="1" x14ac:dyDescent="0.3">
      <c r="A52" s="43"/>
      <c r="B52" s="530" t="s">
        <v>401</v>
      </c>
      <c r="C52" s="531"/>
      <c r="D52" s="532" t="s">
        <v>398</v>
      </c>
      <c r="E52" s="533"/>
      <c r="F52" s="533"/>
      <c r="G52" s="534"/>
      <c r="H52" s="43"/>
    </row>
    <row r="53" spans="1:8" x14ac:dyDescent="0.25">
      <c r="A53" s="43"/>
      <c r="B53" s="43"/>
      <c r="C53" s="56"/>
      <c r="D53" s="43" t="s">
        <v>336</v>
      </c>
      <c r="E53" s="43"/>
      <c r="F53" s="43"/>
      <c r="G53" s="43"/>
      <c r="H53" s="43"/>
    </row>
    <row r="54" spans="1:8" x14ac:dyDescent="0.25">
      <c r="A54" s="43"/>
      <c r="B54" s="43"/>
      <c r="C54" s="43"/>
      <c r="D54" s="43"/>
      <c r="E54" s="43"/>
      <c r="F54" s="43"/>
      <c r="G54" s="43"/>
      <c r="H54" s="43"/>
    </row>
    <row r="55" spans="1:8" ht="18.75" x14ac:dyDescent="0.3">
      <c r="A55" s="526" t="s">
        <v>283</v>
      </c>
      <c r="B55" s="526"/>
      <c r="C55" s="526"/>
      <c r="D55" s="526"/>
      <c r="E55" s="526"/>
      <c r="F55" s="526"/>
      <c r="G55" s="526"/>
      <c r="H55" s="526"/>
    </row>
    <row r="56" spans="1:8" x14ac:dyDescent="0.25">
      <c r="A56" s="43"/>
      <c r="B56" s="43"/>
      <c r="C56" s="43"/>
      <c r="D56" s="43"/>
      <c r="E56" s="43"/>
      <c r="F56" s="43"/>
      <c r="G56" s="43"/>
      <c r="H56" s="43"/>
    </row>
    <row r="57" spans="1:8" x14ac:dyDescent="0.25">
      <c r="A57" s="43"/>
      <c r="B57" s="43" t="s">
        <v>85</v>
      </c>
      <c r="C57" s="57">
        <f>Informe!K4</f>
        <v>1</v>
      </c>
      <c r="D57" s="43"/>
      <c r="E57" s="43"/>
      <c r="F57" s="43"/>
      <c r="G57" s="43"/>
      <c r="H57" s="43"/>
    </row>
    <row r="58" spans="1:8" x14ac:dyDescent="0.25">
      <c r="A58" s="43"/>
      <c r="B58" s="43" t="s">
        <v>92</v>
      </c>
      <c r="C58" s="57">
        <f>Informe!K5</f>
        <v>1</v>
      </c>
      <c r="D58" s="43"/>
      <c r="E58" s="43"/>
      <c r="F58" s="43"/>
      <c r="G58" s="43"/>
      <c r="H58" s="43"/>
    </row>
    <row r="59" spans="1:8" x14ac:dyDescent="0.25">
      <c r="A59" s="43"/>
      <c r="B59" s="43" t="s">
        <v>96</v>
      </c>
      <c r="C59" s="57">
        <f>Informe!K6</f>
        <v>1</v>
      </c>
      <c r="D59" s="43"/>
      <c r="E59" s="43"/>
      <c r="F59" s="43"/>
      <c r="G59" s="43"/>
      <c r="H59" s="43"/>
    </row>
    <row r="60" spans="1:8" x14ac:dyDescent="0.25">
      <c r="A60" s="43"/>
      <c r="B60" s="43" t="s">
        <v>103</v>
      </c>
      <c r="C60" s="57">
        <f>Informe!K7</f>
        <v>1</v>
      </c>
      <c r="D60" s="43"/>
      <c r="E60" s="43"/>
      <c r="F60" s="43"/>
      <c r="G60" s="43"/>
      <c r="H60" s="43"/>
    </row>
    <row r="61" spans="1:8" x14ac:dyDescent="0.25">
      <c r="A61" s="43"/>
      <c r="B61" s="43" t="s">
        <v>109</v>
      </c>
      <c r="C61" s="57">
        <f>Informe!K8</f>
        <v>1</v>
      </c>
      <c r="D61" s="43"/>
      <c r="E61" s="43"/>
      <c r="F61" s="43"/>
      <c r="G61" s="43"/>
      <c r="H61" s="43"/>
    </row>
    <row r="62" spans="1:8" x14ac:dyDescent="0.25">
      <c r="A62" s="43"/>
      <c r="B62" s="43"/>
      <c r="C62" s="57">
        <f>AVERAGE(C57:C61)</f>
        <v>1</v>
      </c>
      <c r="D62" s="43"/>
      <c r="E62" s="43"/>
      <c r="F62" s="43"/>
      <c r="G62" s="43"/>
      <c r="H62" s="43"/>
    </row>
    <row r="63" spans="1:8" x14ac:dyDescent="0.25">
      <c r="A63" s="43"/>
      <c r="B63" s="43"/>
      <c r="C63" s="43">
        <v>1</v>
      </c>
      <c r="D63" s="43"/>
      <c r="E63" s="43"/>
      <c r="F63" s="43"/>
      <c r="G63" s="43"/>
      <c r="H63" s="43"/>
    </row>
    <row r="64" spans="1:8" x14ac:dyDescent="0.25">
      <c r="A64" s="43"/>
      <c r="B64" s="43"/>
      <c r="C64" s="58">
        <f>C62-C63</f>
        <v>0</v>
      </c>
      <c r="D64" s="43"/>
      <c r="E64" s="43"/>
      <c r="F64" s="43"/>
      <c r="G64" s="43"/>
      <c r="H64" s="43"/>
    </row>
    <row r="65" spans="1:8" x14ac:dyDescent="0.25">
      <c r="A65" s="43"/>
      <c r="B65" s="43"/>
      <c r="C65" s="43"/>
      <c r="D65" s="43"/>
      <c r="E65" s="43"/>
      <c r="F65" s="43"/>
      <c r="G65" s="43"/>
      <c r="H65" s="43"/>
    </row>
    <row r="66" spans="1:8" x14ac:dyDescent="0.25">
      <c r="A66" s="43"/>
      <c r="B66" s="43"/>
      <c r="C66" s="43"/>
      <c r="D66" s="43"/>
      <c r="E66" s="43"/>
      <c r="F66" s="43"/>
      <c r="G66" s="43"/>
      <c r="H66" s="43"/>
    </row>
    <row r="67" spans="1:8" x14ac:dyDescent="0.25">
      <c r="A67" s="43"/>
      <c r="B67" s="43"/>
      <c r="C67" s="43"/>
      <c r="D67" s="43"/>
      <c r="E67" s="43"/>
      <c r="F67" s="43"/>
      <c r="G67" s="43"/>
      <c r="H67" s="43"/>
    </row>
    <row r="68" spans="1:8" x14ac:dyDescent="0.25">
      <c r="A68" s="43"/>
      <c r="B68" s="43"/>
      <c r="C68" s="43"/>
      <c r="D68" s="43"/>
      <c r="E68" s="43"/>
      <c r="F68" s="43"/>
      <c r="G68" s="43"/>
      <c r="H68" s="43"/>
    </row>
    <row r="69" spans="1:8" x14ac:dyDescent="0.25">
      <c r="A69" s="43"/>
      <c r="B69" s="43"/>
      <c r="C69" s="43"/>
      <c r="D69" s="43"/>
      <c r="E69" s="43"/>
      <c r="F69" s="43"/>
      <c r="G69" s="43"/>
      <c r="H69" s="43"/>
    </row>
    <row r="70" spans="1:8" x14ac:dyDescent="0.25">
      <c r="A70" s="43"/>
      <c r="B70" s="43"/>
      <c r="C70" s="43"/>
      <c r="D70" s="43"/>
      <c r="E70" s="43"/>
      <c r="F70" s="43"/>
      <c r="G70" s="43"/>
      <c r="H70" s="43"/>
    </row>
    <row r="71" spans="1:8" x14ac:dyDescent="0.25">
      <c r="A71" s="43"/>
      <c r="B71" s="43"/>
      <c r="C71" s="43"/>
      <c r="D71" s="43"/>
      <c r="E71" s="43"/>
      <c r="F71" s="43"/>
      <c r="G71" s="43"/>
      <c r="H71" s="43"/>
    </row>
    <row r="72" spans="1:8" ht="14.25" customHeight="1" x14ac:dyDescent="0.25">
      <c r="A72" s="43"/>
      <c r="B72" s="43"/>
      <c r="C72" s="43"/>
      <c r="D72" s="43"/>
      <c r="E72" s="43"/>
      <c r="F72" s="43"/>
      <c r="G72" s="43"/>
      <c r="H72" s="43"/>
    </row>
    <row r="73" spans="1:8" x14ac:dyDescent="0.25">
      <c r="A73" s="43"/>
      <c r="B73" s="43" t="str">
        <f>Detalle!C13</f>
        <v>Desarrollar ejercicios semestrales de participación para la identificación y priorización de mejoras de los trámites</v>
      </c>
      <c r="C73" s="57">
        <f>Detalle!Z13</f>
        <v>0</v>
      </c>
      <c r="D73" s="43"/>
      <c r="E73" s="43"/>
      <c r="F73" s="43"/>
      <c r="G73" s="43"/>
      <c r="H73" s="43"/>
    </row>
    <row r="74" spans="1:8" x14ac:dyDescent="0.25">
      <c r="A74" s="43"/>
      <c r="B74" s="43" t="str">
        <f>Detalle!C14</f>
        <v>Cuantificar los costos administrativos de cada trámite e identificar mejoras en los procedimientos internos para reducirlos</v>
      </c>
      <c r="C74" s="57">
        <f>Detalle!Z14</f>
        <v>0</v>
      </c>
      <c r="D74" s="43"/>
      <c r="E74" s="43"/>
      <c r="F74" s="43"/>
      <c r="G74" s="43"/>
      <c r="H74" s="43"/>
    </row>
    <row r="75" spans="1:8" hidden="1" x14ac:dyDescent="0.25">
      <c r="A75" s="43"/>
      <c r="B75" s="43" t="s">
        <v>410</v>
      </c>
      <c r="C75" s="57">
        <v>0.2</v>
      </c>
      <c r="D75" s="43"/>
      <c r="E75" s="43"/>
      <c r="F75" s="43"/>
      <c r="G75" s="43"/>
      <c r="H75" s="43"/>
    </row>
    <row r="76" spans="1:8" hidden="1" x14ac:dyDescent="0.25">
      <c r="A76" s="43"/>
      <c r="B76" s="43" t="s">
        <v>326</v>
      </c>
      <c r="C76" s="57">
        <v>0</v>
      </c>
      <c r="D76" s="43"/>
      <c r="E76" s="43"/>
      <c r="F76" s="43"/>
      <c r="G76" s="43"/>
      <c r="H76" s="43"/>
    </row>
    <row r="77" spans="1:8" hidden="1" x14ac:dyDescent="0.25">
      <c r="A77" s="43"/>
      <c r="B77" s="43" t="s">
        <v>411</v>
      </c>
      <c r="C77" s="57">
        <v>0</v>
      </c>
      <c r="D77" s="43"/>
      <c r="E77" s="43"/>
      <c r="F77" s="43"/>
      <c r="G77" s="43"/>
      <c r="H77" s="43"/>
    </row>
    <row r="78" spans="1:8" hidden="1" x14ac:dyDescent="0.25">
      <c r="A78" s="43"/>
      <c r="B78" s="43" t="s">
        <v>412</v>
      </c>
      <c r="C78" s="57">
        <v>0.2</v>
      </c>
      <c r="D78" s="43"/>
      <c r="E78" s="43"/>
      <c r="F78" s="43"/>
      <c r="G78" s="43"/>
      <c r="H78" s="43"/>
    </row>
    <row r="79" spans="1:8" x14ac:dyDescent="0.25">
      <c r="A79" s="43"/>
      <c r="B79" s="43"/>
      <c r="C79" s="57"/>
      <c r="D79" s="43"/>
      <c r="E79" s="43"/>
      <c r="F79" s="43"/>
      <c r="G79" s="43"/>
      <c r="H79" s="43"/>
    </row>
    <row r="80" spans="1:8" x14ac:dyDescent="0.25">
      <c r="A80" s="43"/>
      <c r="B80" s="43"/>
      <c r="C80" s="57"/>
      <c r="D80" s="43"/>
      <c r="E80" s="43"/>
      <c r="F80" s="43"/>
      <c r="G80" s="43"/>
      <c r="H80" s="43"/>
    </row>
    <row r="81" spans="1:8" x14ac:dyDescent="0.25">
      <c r="A81" s="43"/>
      <c r="B81" s="43"/>
      <c r="C81" s="57"/>
      <c r="D81" s="43"/>
      <c r="E81" s="43"/>
      <c r="F81" s="43"/>
      <c r="G81" s="43"/>
      <c r="H81" s="43"/>
    </row>
    <row r="82" spans="1:8" x14ac:dyDescent="0.25">
      <c r="A82" s="43"/>
      <c r="B82" s="43"/>
      <c r="C82" s="57"/>
      <c r="D82" s="43"/>
      <c r="E82" s="43"/>
      <c r="F82" s="43"/>
      <c r="G82" s="43"/>
      <c r="H82" s="43"/>
    </row>
    <row r="83" spans="1:8" x14ac:dyDescent="0.25">
      <c r="A83" s="43"/>
      <c r="B83" s="43"/>
      <c r="C83" s="43"/>
      <c r="D83" s="43"/>
      <c r="E83" s="43"/>
      <c r="F83" s="43"/>
      <c r="G83" s="43"/>
      <c r="H83" s="43"/>
    </row>
    <row r="84" spans="1:8" x14ac:dyDescent="0.25">
      <c r="A84" s="43"/>
      <c r="B84" s="43"/>
      <c r="C84" s="43"/>
      <c r="D84" s="43"/>
      <c r="E84" s="43"/>
      <c r="F84" s="43"/>
      <c r="G84" s="43"/>
      <c r="H84" s="43"/>
    </row>
    <row r="85" spans="1:8" x14ac:dyDescent="0.25">
      <c r="A85" s="43"/>
      <c r="B85" s="43"/>
      <c r="C85" s="43"/>
      <c r="D85" s="43"/>
      <c r="E85" s="43"/>
      <c r="F85" s="43"/>
      <c r="G85" s="43"/>
      <c r="H85" s="43"/>
    </row>
    <row r="86" spans="1:8" x14ac:dyDescent="0.25">
      <c r="A86" s="43"/>
      <c r="B86" s="43"/>
      <c r="C86" s="43"/>
      <c r="D86" s="43"/>
      <c r="E86" s="43"/>
      <c r="F86" s="43"/>
      <c r="G86" s="43"/>
      <c r="H86" s="43"/>
    </row>
    <row r="87" spans="1:8" x14ac:dyDescent="0.25">
      <c r="A87" s="43"/>
      <c r="B87" s="43"/>
      <c r="C87" s="43"/>
      <c r="D87" s="43"/>
      <c r="E87" s="43"/>
      <c r="F87" s="43"/>
      <c r="G87" s="43"/>
      <c r="H87" s="43"/>
    </row>
    <row r="88" spans="1:8" x14ac:dyDescent="0.25">
      <c r="A88" s="43"/>
      <c r="B88" s="43"/>
      <c r="C88" s="43"/>
      <c r="D88" s="43"/>
      <c r="E88" s="43"/>
      <c r="F88" s="43"/>
      <c r="G88" s="43"/>
      <c r="H88" s="43"/>
    </row>
    <row r="89" spans="1:8" x14ac:dyDescent="0.25">
      <c r="A89" s="43"/>
      <c r="B89" s="43"/>
      <c r="C89" s="43"/>
      <c r="D89" s="43"/>
      <c r="E89" s="43"/>
      <c r="F89" s="43"/>
      <c r="G89" s="43"/>
      <c r="H89" s="43"/>
    </row>
    <row r="90" spans="1:8" x14ac:dyDescent="0.25">
      <c r="A90" s="43"/>
      <c r="B90" s="43" t="s">
        <v>121</v>
      </c>
      <c r="C90" s="57">
        <f>Informe!K10</f>
        <v>1</v>
      </c>
      <c r="D90" s="43"/>
      <c r="E90" s="43"/>
      <c r="F90" s="43"/>
      <c r="G90" s="43"/>
      <c r="H90" s="43"/>
    </row>
    <row r="91" spans="1:8" x14ac:dyDescent="0.25">
      <c r="A91" s="43"/>
      <c r="B91" s="43" t="s">
        <v>128</v>
      </c>
      <c r="C91" s="57">
        <f>Informe!K11</f>
        <v>1</v>
      </c>
      <c r="D91" s="43"/>
      <c r="E91" s="43"/>
      <c r="F91" s="43"/>
      <c r="G91" s="43"/>
      <c r="H91" s="43"/>
    </row>
    <row r="92" spans="1:8" x14ac:dyDescent="0.25">
      <c r="A92" s="43"/>
      <c r="B92" s="43" t="s">
        <v>134</v>
      </c>
      <c r="C92" s="57">
        <f>Informe!K12</f>
        <v>0.33333333333333331</v>
      </c>
      <c r="D92" s="43"/>
      <c r="E92" s="43"/>
      <c r="F92" s="43"/>
      <c r="G92" s="43"/>
      <c r="H92" s="43"/>
    </row>
    <row r="93" spans="1:8" x14ac:dyDescent="0.25">
      <c r="A93" s="43"/>
      <c r="B93" s="43"/>
      <c r="C93" s="57">
        <f>AVERAGE(C90:C92)</f>
        <v>0.77777777777777779</v>
      </c>
      <c r="D93" s="43"/>
      <c r="E93" s="43"/>
      <c r="F93" s="43"/>
      <c r="G93" s="43"/>
      <c r="H93" s="43"/>
    </row>
    <row r="94" spans="1:8" x14ac:dyDescent="0.25">
      <c r="A94" s="43"/>
      <c r="B94" s="43"/>
      <c r="C94" s="43"/>
      <c r="D94" s="43"/>
      <c r="E94" s="43"/>
      <c r="F94" s="43"/>
      <c r="G94" s="43"/>
      <c r="H94" s="43"/>
    </row>
    <row r="95" spans="1:8" x14ac:dyDescent="0.25">
      <c r="A95" s="43"/>
      <c r="B95" s="43"/>
      <c r="C95" s="43"/>
      <c r="D95" s="43"/>
      <c r="E95" s="43"/>
      <c r="F95" s="43"/>
      <c r="G95" s="43"/>
      <c r="H95" s="43"/>
    </row>
    <row r="96" spans="1:8" x14ac:dyDescent="0.25">
      <c r="A96" s="43"/>
      <c r="B96" s="43"/>
      <c r="C96" s="43"/>
      <c r="D96" s="43"/>
      <c r="E96" s="43"/>
      <c r="F96" s="43"/>
      <c r="G96" s="43"/>
      <c r="H96" s="43"/>
    </row>
    <row r="97" spans="1:8" x14ac:dyDescent="0.25">
      <c r="A97" s="43"/>
      <c r="B97" s="43"/>
      <c r="C97" s="43"/>
      <c r="D97" s="43"/>
      <c r="E97" s="43"/>
      <c r="F97" s="43"/>
      <c r="G97" s="43"/>
      <c r="H97" s="43"/>
    </row>
    <row r="98" spans="1:8" x14ac:dyDescent="0.25">
      <c r="A98" s="43"/>
      <c r="B98" s="43"/>
      <c r="C98" s="43"/>
      <c r="D98" s="43"/>
      <c r="E98" s="43"/>
      <c r="F98" s="43"/>
      <c r="G98" s="43"/>
      <c r="H98" s="43"/>
    </row>
    <row r="99" spans="1:8" x14ac:dyDescent="0.25">
      <c r="A99" s="43"/>
      <c r="B99" s="43"/>
      <c r="C99" s="43"/>
      <c r="D99" s="43"/>
      <c r="E99" s="43"/>
      <c r="F99" s="43"/>
      <c r="G99" s="43"/>
      <c r="H99" s="43"/>
    </row>
    <row r="100" spans="1:8" x14ac:dyDescent="0.25">
      <c r="A100" s="43"/>
      <c r="B100" s="43"/>
      <c r="C100" s="43"/>
      <c r="D100" s="43"/>
      <c r="E100" s="43"/>
      <c r="F100" s="43"/>
      <c r="G100" s="43"/>
      <c r="H100" s="43"/>
    </row>
    <row r="101" spans="1:8" x14ac:dyDescent="0.25">
      <c r="A101" s="43"/>
      <c r="B101" s="43" t="s">
        <v>332</v>
      </c>
      <c r="C101" s="57">
        <f>Informe!K13</f>
        <v>1</v>
      </c>
      <c r="D101" s="43"/>
      <c r="E101" s="43"/>
      <c r="F101" s="43"/>
      <c r="G101" s="43"/>
      <c r="H101" s="43"/>
    </row>
    <row r="102" spans="1:8" x14ac:dyDescent="0.25">
      <c r="A102" s="43"/>
      <c r="B102" s="43" t="s">
        <v>156</v>
      </c>
      <c r="C102" s="57" t="e">
        <f>Informe!K14</f>
        <v>#DIV/0!</v>
      </c>
      <c r="D102" s="43"/>
      <c r="E102" s="43"/>
      <c r="F102" s="43"/>
      <c r="G102" s="43"/>
      <c r="H102" s="43"/>
    </row>
    <row r="103" spans="1:8" x14ac:dyDescent="0.25">
      <c r="A103" s="43"/>
      <c r="B103" s="43" t="s">
        <v>168</v>
      </c>
      <c r="C103" s="57">
        <f>Informe!K15</f>
        <v>0.5</v>
      </c>
      <c r="D103" s="43"/>
      <c r="E103" s="43"/>
      <c r="F103" s="43"/>
      <c r="G103" s="43"/>
      <c r="H103" s="43"/>
    </row>
    <row r="104" spans="1:8" x14ac:dyDescent="0.25">
      <c r="A104" s="43"/>
      <c r="B104" s="43" t="s">
        <v>177</v>
      </c>
      <c r="C104" s="57">
        <f>Informe!K16</f>
        <v>0.5</v>
      </c>
      <c r="D104" s="43"/>
      <c r="E104" s="43"/>
      <c r="F104" s="43"/>
      <c r="G104" s="43"/>
      <c r="H104" s="43"/>
    </row>
    <row r="105" spans="1:8" x14ac:dyDescent="0.25">
      <c r="A105" s="43"/>
      <c r="B105" s="43" t="s">
        <v>181</v>
      </c>
      <c r="C105" s="57">
        <f>Informe!K17</f>
        <v>1</v>
      </c>
      <c r="D105" s="43"/>
      <c r="E105" s="43"/>
      <c r="F105" s="43"/>
      <c r="G105" s="43"/>
      <c r="H105" s="43"/>
    </row>
    <row r="106" spans="1:8" x14ac:dyDescent="0.25">
      <c r="A106" s="43"/>
      <c r="B106" s="43"/>
      <c r="C106" s="57" t="e">
        <f>AVERAGE(C101:C105)</f>
        <v>#DIV/0!</v>
      </c>
      <c r="D106" s="43"/>
      <c r="E106" s="43"/>
      <c r="F106" s="43"/>
      <c r="G106" s="43"/>
      <c r="H106" s="43"/>
    </row>
    <row r="107" spans="1:8" x14ac:dyDescent="0.25">
      <c r="A107" s="43"/>
      <c r="B107" s="43"/>
      <c r="C107" s="43"/>
      <c r="D107" s="43"/>
      <c r="E107" s="43"/>
      <c r="F107" s="43"/>
      <c r="G107" s="43"/>
      <c r="H107" s="43"/>
    </row>
    <row r="108" spans="1:8" x14ac:dyDescent="0.25">
      <c r="A108" s="43"/>
      <c r="B108" s="43"/>
      <c r="C108" s="43"/>
      <c r="D108" s="43"/>
      <c r="E108" s="43"/>
      <c r="F108" s="43"/>
      <c r="G108" s="43"/>
      <c r="H108" s="43"/>
    </row>
    <row r="109" spans="1:8" x14ac:dyDescent="0.25">
      <c r="A109" s="43"/>
      <c r="B109" s="43"/>
      <c r="C109" s="43"/>
      <c r="D109" s="43"/>
      <c r="E109" s="43"/>
      <c r="F109" s="43"/>
      <c r="G109" s="43"/>
      <c r="H109" s="43"/>
    </row>
    <row r="110" spans="1:8" x14ac:dyDescent="0.25">
      <c r="A110" s="43"/>
      <c r="B110" s="43"/>
      <c r="C110" s="43"/>
      <c r="D110" s="43"/>
      <c r="E110" s="43"/>
      <c r="F110" s="43"/>
      <c r="G110" s="43"/>
      <c r="H110" s="43"/>
    </row>
    <row r="111" spans="1:8" x14ac:dyDescent="0.25">
      <c r="A111" s="43"/>
      <c r="B111" s="43"/>
      <c r="C111" s="43"/>
      <c r="D111" s="43"/>
      <c r="E111" s="43"/>
      <c r="F111" s="43"/>
      <c r="G111" s="43"/>
      <c r="H111" s="43"/>
    </row>
    <row r="112" spans="1:8" x14ac:dyDescent="0.25">
      <c r="A112" s="43"/>
      <c r="B112" s="43"/>
      <c r="C112" s="43"/>
      <c r="D112" s="43"/>
      <c r="E112" s="43"/>
      <c r="F112" s="43"/>
      <c r="G112" s="43"/>
      <c r="H112" s="43"/>
    </row>
    <row r="113" spans="1:8" x14ac:dyDescent="0.25">
      <c r="A113" s="43"/>
      <c r="B113" s="43"/>
      <c r="C113" s="43"/>
      <c r="D113" s="43"/>
      <c r="E113" s="43"/>
      <c r="F113" s="43"/>
      <c r="G113" s="43"/>
      <c r="H113" s="43"/>
    </row>
    <row r="114" spans="1:8" x14ac:dyDescent="0.25">
      <c r="A114" s="43"/>
      <c r="B114" s="43"/>
      <c r="C114" s="43"/>
      <c r="D114" s="43"/>
      <c r="E114" s="43"/>
      <c r="F114" s="43"/>
      <c r="G114" s="43"/>
      <c r="H114" s="43"/>
    </row>
    <row r="115" spans="1:8" x14ac:dyDescent="0.25">
      <c r="A115" s="43"/>
      <c r="B115" s="43"/>
      <c r="C115" s="43"/>
      <c r="D115" s="43"/>
      <c r="E115" s="43"/>
      <c r="F115" s="43"/>
      <c r="G115" s="43"/>
      <c r="H115" s="43"/>
    </row>
    <row r="116" spans="1:8" x14ac:dyDescent="0.25">
      <c r="A116" s="43"/>
      <c r="B116" s="43"/>
      <c r="C116" s="43"/>
      <c r="D116" s="43"/>
      <c r="E116" s="43"/>
      <c r="F116" s="43"/>
      <c r="G116" s="43"/>
      <c r="H116" s="43"/>
    </row>
    <row r="117" spans="1:8" x14ac:dyDescent="0.25">
      <c r="A117" s="43"/>
      <c r="B117" s="43"/>
      <c r="C117" s="43"/>
      <c r="D117" s="43"/>
      <c r="E117" s="43"/>
      <c r="F117" s="43"/>
      <c r="G117" s="43"/>
      <c r="H117" s="43"/>
    </row>
    <row r="118" spans="1:8" x14ac:dyDescent="0.25">
      <c r="A118" s="43"/>
      <c r="B118" s="43" t="s">
        <v>187</v>
      </c>
      <c r="C118" s="57">
        <f>Informe!K18</f>
        <v>0</v>
      </c>
      <c r="D118" s="43"/>
      <c r="E118" s="43"/>
      <c r="F118" s="43"/>
      <c r="G118" s="43"/>
      <c r="H118" s="43"/>
    </row>
    <row r="119" spans="1:8" x14ac:dyDescent="0.25">
      <c r="A119" s="43"/>
      <c r="B119" s="43" t="s">
        <v>196</v>
      </c>
      <c r="C119" s="57">
        <f>Informe!K19</f>
        <v>1</v>
      </c>
      <c r="D119" s="43"/>
      <c r="E119" s="43"/>
      <c r="F119" s="43"/>
      <c r="G119" s="43"/>
      <c r="H119" s="43"/>
    </row>
    <row r="120" spans="1:8" x14ac:dyDescent="0.25">
      <c r="A120" s="43"/>
      <c r="B120" s="43" t="s">
        <v>210</v>
      </c>
      <c r="C120" s="57">
        <f>Informe!K20</f>
        <v>0.8</v>
      </c>
      <c r="D120" s="43"/>
      <c r="E120" s="43"/>
      <c r="F120" s="43"/>
      <c r="G120" s="43"/>
      <c r="H120" s="43"/>
    </row>
    <row r="121" spans="1:8" x14ac:dyDescent="0.25">
      <c r="A121" s="43"/>
      <c r="B121" s="43" t="s">
        <v>214</v>
      </c>
      <c r="C121" s="57">
        <f>Informe!K21</f>
        <v>0.625</v>
      </c>
      <c r="D121" s="43"/>
      <c r="E121" s="43"/>
      <c r="F121" s="43"/>
      <c r="G121" s="43"/>
      <c r="H121" s="43"/>
    </row>
    <row r="122" spans="1:8" x14ac:dyDescent="0.25">
      <c r="A122" s="43"/>
      <c r="B122" s="43" t="s">
        <v>222</v>
      </c>
      <c r="C122" s="57">
        <f>Informe!K22</f>
        <v>0.76666666666666661</v>
      </c>
      <c r="D122" s="43"/>
      <c r="E122" s="43"/>
      <c r="F122" s="43"/>
      <c r="G122" s="43"/>
      <c r="H122" s="43"/>
    </row>
    <row r="123" spans="1:8" x14ac:dyDescent="0.25">
      <c r="A123" s="43"/>
      <c r="B123" s="43"/>
      <c r="C123" s="57">
        <f>AVERAGE(C118:C122)</f>
        <v>0.63833333333333331</v>
      </c>
      <c r="D123" s="43"/>
      <c r="E123" s="43"/>
      <c r="F123" s="43"/>
      <c r="G123" s="43"/>
      <c r="H123" s="43"/>
    </row>
    <row r="124" spans="1:8" x14ac:dyDescent="0.25">
      <c r="A124" s="43"/>
      <c r="B124" s="43"/>
      <c r="C124" s="43"/>
      <c r="D124" s="43"/>
      <c r="E124" s="43"/>
      <c r="F124" s="43"/>
      <c r="G124" s="43"/>
      <c r="H124" s="43"/>
    </row>
    <row r="125" spans="1:8" x14ac:dyDescent="0.25">
      <c r="A125" s="43"/>
      <c r="B125" s="43"/>
      <c r="C125" s="43"/>
      <c r="D125" s="43"/>
      <c r="E125" s="43"/>
      <c r="F125" s="43"/>
      <c r="G125" s="43"/>
      <c r="H125" s="43"/>
    </row>
    <row r="126" spans="1:8" x14ac:dyDescent="0.25">
      <c r="A126" s="43"/>
      <c r="B126" s="43"/>
      <c r="C126" s="43"/>
      <c r="D126" s="43"/>
      <c r="E126" s="43"/>
      <c r="F126" s="43"/>
      <c r="G126" s="43"/>
      <c r="H126" s="43"/>
    </row>
    <row r="127" spans="1:8" x14ac:dyDescent="0.25">
      <c r="A127" s="43"/>
      <c r="B127" s="43"/>
      <c r="C127" s="43"/>
      <c r="D127" s="43"/>
      <c r="E127" s="43"/>
      <c r="F127" s="43"/>
      <c r="G127" s="43"/>
      <c r="H127" s="43"/>
    </row>
    <row r="128" spans="1:8" x14ac:dyDescent="0.25">
      <c r="A128" s="43"/>
      <c r="B128" s="43"/>
      <c r="C128" s="43"/>
      <c r="D128" s="43"/>
      <c r="E128" s="43"/>
      <c r="F128" s="43"/>
      <c r="G128" s="43"/>
      <c r="H128" s="43"/>
    </row>
    <row r="129" spans="1:8" x14ac:dyDescent="0.25">
      <c r="A129" s="43"/>
      <c r="B129" s="43"/>
      <c r="C129" s="43"/>
      <c r="D129" s="43"/>
      <c r="E129" s="43"/>
      <c r="F129" s="43"/>
      <c r="G129" s="43"/>
      <c r="H129" s="43"/>
    </row>
    <row r="130" spans="1:8" x14ac:dyDescent="0.25">
      <c r="A130" s="43"/>
      <c r="B130" s="43"/>
      <c r="C130" s="43"/>
      <c r="D130" s="43"/>
      <c r="E130" s="43"/>
      <c r="F130" s="43"/>
      <c r="G130" s="43"/>
      <c r="H130" s="43"/>
    </row>
    <row r="131" spans="1:8" x14ac:dyDescent="0.25">
      <c r="A131" s="43"/>
      <c r="B131" s="43"/>
      <c r="C131" s="43"/>
      <c r="D131" s="43"/>
      <c r="E131" s="43"/>
      <c r="F131" s="43"/>
      <c r="G131" s="43"/>
      <c r="H131" s="43"/>
    </row>
    <row r="132" spans="1:8" x14ac:dyDescent="0.25">
      <c r="A132" s="43"/>
      <c r="B132" s="43"/>
      <c r="C132" s="43"/>
      <c r="D132" s="43"/>
      <c r="E132" s="43"/>
      <c r="F132" s="43"/>
      <c r="G132" s="43"/>
      <c r="H132" s="43"/>
    </row>
    <row r="133" spans="1:8" x14ac:dyDescent="0.25">
      <c r="A133" s="43"/>
      <c r="B133" s="43"/>
      <c r="C133" s="43"/>
      <c r="D133" s="43"/>
      <c r="E133" s="43"/>
      <c r="F133" s="43"/>
      <c r="G133" s="43"/>
      <c r="H133" s="43"/>
    </row>
    <row r="134" spans="1:8" x14ac:dyDescent="0.25">
      <c r="A134" s="43"/>
      <c r="B134" s="43"/>
      <c r="C134" s="43"/>
      <c r="D134" s="43"/>
      <c r="E134" s="43"/>
      <c r="F134" s="43"/>
      <c r="G134" s="43"/>
      <c r="H134" s="43"/>
    </row>
    <row r="135" spans="1:8" x14ac:dyDescent="0.25">
      <c r="A135" s="43"/>
      <c r="B135" s="43"/>
      <c r="C135" s="43"/>
      <c r="D135" s="43"/>
      <c r="E135" s="43"/>
      <c r="F135" s="43"/>
      <c r="G135" s="43"/>
      <c r="H135" s="43"/>
    </row>
    <row r="136" spans="1:8" x14ac:dyDescent="0.25">
      <c r="A136" s="43"/>
      <c r="B136" s="43"/>
      <c r="C136" s="43"/>
      <c r="D136" s="43"/>
      <c r="E136" s="43"/>
      <c r="F136" s="43"/>
      <c r="G136" s="43"/>
      <c r="H136" s="43"/>
    </row>
    <row r="137" spans="1:8" x14ac:dyDescent="0.25">
      <c r="A137" s="43"/>
      <c r="B137" s="43" t="str">
        <f>Detalle!C52</f>
        <v>Implementar la caja de herramientas del código de integridad</v>
      </c>
      <c r="C137" s="57">
        <f>Detalle!Z52</f>
        <v>1</v>
      </c>
      <c r="D137" s="43"/>
      <c r="E137" s="43"/>
      <c r="F137" s="43"/>
      <c r="G137" s="43"/>
      <c r="H137" s="43"/>
    </row>
    <row r="138" spans="1:8" x14ac:dyDescent="0.25">
      <c r="A138" s="43"/>
      <c r="B138" s="43" t="str">
        <f>Detalle!C53</f>
        <v>Proponer a Colombia  Compra Eficiente Incorporar elementos de integridad pública en los procesos de selección, vinculación, contratación y evaluación de sus servidores, contratistas y en los procesos de contratación con personas jurídicas</v>
      </c>
      <c r="C138" s="57">
        <f>Detalle!Z53</f>
        <v>0</v>
      </c>
      <c r="D138" s="43"/>
      <c r="E138" s="43"/>
      <c r="F138" s="43"/>
      <c r="G138" s="43"/>
      <c r="H138" s="43"/>
    </row>
    <row r="139" spans="1:8" x14ac:dyDescent="0.25">
      <c r="A139" s="43"/>
      <c r="B139" s="43" t="str">
        <f>Detalle!C54</f>
        <v>Realizar jornadas de capacitación para divulgar información sobre conflictos de intereses y su respectivo trámite (identificación, canales, implicaciones, etc.)</v>
      </c>
      <c r="C139" s="57">
        <f>Detalle!Z54</f>
        <v>0.5</v>
      </c>
      <c r="D139" s="43"/>
      <c r="E139" s="43"/>
      <c r="F139" s="43"/>
      <c r="G139" s="43"/>
      <c r="H139" s="43"/>
    </row>
    <row r="140" spans="1:8" x14ac:dyDescent="0.25">
      <c r="A140" s="43"/>
      <c r="B140" s="43" t="str">
        <f>Detalle!C55</f>
        <v>Analizar y gestionar las declaraciones de conflictos de intereses, impedimentos y recusaciones según el procedimiento establecido</v>
      </c>
      <c r="C140" s="57">
        <f>Detalle!Z55</f>
        <v>1</v>
      </c>
      <c r="D140" s="43"/>
      <c r="E140" s="43"/>
      <c r="F140" s="43"/>
      <c r="G140" s="43"/>
      <c r="H140" s="43"/>
    </row>
    <row r="141" spans="1:8" x14ac:dyDescent="0.25">
      <c r="A141" s="43"/>
      <c r="B141" s="43" t="str">
        <f>Detalle!C56</f>
        <v>Realizar seguimiento al proceso de socializaciones de proyectos, con el fin de garantizar la comunicación efectiva con las comunidades.</v>
      </c>
      <c r="C141" s="57">
        <f>Detalle!Z56</f>
        <v>1</v>
      </c>
      <c r="D141" s="43"/>
      <c r="E141" s="43"/>
      <c r="F141" s="43"/>
      <c r="G141" s="43"/>
      <c r="H141" s="43"/>
    </row>
    <row r="142" spans="1:8" x14ac:dyDescent="0.25">
      <c r="A142" s="43"/>
      <c r="B142" s="43" t="str">
        <f>Detalle!C57</f>
        <v xml:space="preserve">Realizar Obras con Participación Comunitaria, como principal propuesta de reactivación de las regiones. </v>
      </c>
      <c r="C142" s="57">
        <f>Detalle!Z57</f>
        <v>0.4</v>
      </c>
      <c r="D142" s="43"/>
      <c r="E142" s="43"/>
      <c r="F142" s="43"/>
      <c r="G142" s="43"/>
      <c r="H142" s="43"/>
    </row>
    <row r="143" spans="1:8" x14ac:dyDescent="0.25">
      <c r="A143" s="43"/>
      <c r="B143" s="43" t="str">
        <f>Detalle!C58</f>
        <v>Generar confianza en la comunidad a través de la siembra y reforestación de árboles</v>
      </c>
      <c r="C143" s="57">
        <f>Detalle!Z58</f>
        <v>0</v>
      </c>
      <c r="D143" s="43"/>
      <c r="E143" s="43"/>
      <c r="F143" s="43"/>
      <c r="G143" s="43"/>
      <c r="H143" s="43"/>
    </row>
    <row r="144" spans="1:8" x14ac:dyDescent="0.25">
      <c r="A144" s="43"/>
      <c r="B144" s="43" t="str">
        <f>Detalle!C59</f>
        <v>Atender el 100% de los requerimientos dando respuesta a la comunidad para el reporte y protección de fauna vulnerable a atropellamiento en las vías administradas por el INVIAS</v>
      </c>
      <c r="C144" s="57">
        <f>Detalle!Z59</f>
        <v>0</v>
      </c>
      <c r="D144" s="43"/>
      <c r="E144" s="43"/>
      <c r="F144" s="43"/>
      <c r="G144" s="43"/>
      <c r="H144" s="43"/>
    </row>
    <row r="145" spans="1:8" x14ac:dyDescent="0.25">
      <c r="A145" s="43"/>
      <c r="B145" s="43" t="str">
        <f>Detalle!C60</f>
        <v>Realizar reuniones de sensibilización o capacitaciones en temas de sostenibilidad dirigidas a grupos de interés</v>
      </c>
      <c r="C145" s="57">
        <f>Detalle!Z60</f>
        <v>0.3332</v>
      </c>
      <c r="D145" s="43"/>
      <c r="E145" s="43"/>
      <c r="F145" s="43"/>
      <c r="G145" s="43"/>
      <c r="H145" s="43"/>
    </row>
    <row r="146" spans="1:8" x14ac:dyDescent="0.25">
      <c r="A146" s="43"/>
      <c r="B146" s="43"/>
      <c r="C146" s="57"/>
      <c r="D146" s="43"/>
      <c r="E146" s="43"/>
      <c r="F146" s="43"/>
      <c r="G146" s="43"/>
      <c r="H146" s="43"/>
    </row>
    <row r="147" spans="1:8" x14ac:dyDescent="0.25">
      <c r="A147" s="43"/>
      <c r="B147" s="43"/>
      <c r="C147" s="57"/>
      <c r="D147" s="43"/>
      <c r="E147" s="43"/>
      <c r="F147" s="43"/>
      <c r="G147" s="43"/>
      <c r="H147" s="43"/>
    </row>
    <row r="148" spans="1:8" x14ac:dyDescent="0.25">
      <c r="A148" s="43"/>
      <c r="B148" s="43"/>
      <c r="C148" s="57"/>
      <c r="D148" s="43"/>
      <c r="E148" s="43"/>
      <c r="F148" s="43"/>
      <c r="G148" s="43"/>
      <c r="H148" s="43"/>
    </row>
    <row r="149" spans="1:8" x14ac:dyDescent="0.25">
      <c r="A149" s="43"/>
      <c r="B149" s="43"/>
      <c r="C149" s="57"/>
      <c r="D149" s="43"/>
      <c r="E149" s="43"/>
      <c r="F149" s="43"/>
      <c r="G149" s="43"/>
      <c r="H149" s="43"/>
    </row>
    <row r="150" spans="1:8" x14ac:dyDescent="0.25">
      <c r="A150" s="43"/>
      <c r="B150" s="43"/>
      <c r="C150" s="57"/>
      <c r="D150" s="43"/>
      <c r="E150" s="43"/>
      <c r="F150" s="43"/>
      <c r="G150" s="43"/>
      <c r="H150" s="43"/>
    </row>
    <row r="151" spans="1:8" x14ac:dyDescent="0.25">
      <c r="A151" s="43"/>
      <c r="B151" s="43"/>
      <c r="C151" s="57"/>
      <c r="D151" s="43"/>
      <c r="E151" s="43"/>
      <c r="F151" s="43"/>
      <c r="G151" s="43"/>
      <c r="H151" s="43"/>
    </row>
    <row r="152" spans="1:8" x14ac:dyDescent="0.25">
      <c r="A152" s="43"/>
      <c r="B152" s="43"/>
      <c r="C152" s="57"/>
      <c r="D152" s="43"/>
      <c r="E152" s="43"/>
      <c r="F152" s="43"/>
      <c r="G152" s="43"/>
      <c r="H152" s="43"/>
    </row>
    <row r="153" spans="1:8" x14ac:dyDescent="0.25">
      <c r="A153" s="43"/>
      <c r="B153" s="43"/>
      <c r="C153" s="57"/>
      <c r="D153" s="43"/>
      <c r="E153" s="43"/>
      <c r="F153" s="43"/>
      <c r="G153" s="43"/>
      <c r="H153" s="43"/>
    </row>
    <row r="154" spans="1:8" x14ac:dyDescent="0.25">
      <c r="A154" s="43"/>
      <c r="B154" s="43"/>
      <c r="C154" s="57"/>
      <c r="D154" s="43"/>
      <c r="E154" s="43"/>
      <c r="F154" s="43"/>
      <c r="G154" s="43"/>
      <c r="H154" s="43"/>
    </row>
    <row r="155" spans="1:8" x14ac:dyDescent="0.25">
      <c r="A155" s="43"/>
      <c r="B155" s="43"/>
      <c r="C155" s="57"/>
      <c r="D155" s="43"/>
      <c r="E155" s="43"/>
      <c r="F155" s="43"/>
      <c r="G155" s="43"/>
      <c r="H155" s="43"/>
    </row>
    <row r="156" spans="1:8" x14ac:dyDescent="0.25">
      <c r="A156" s="43"/>
      <c r="B156" s="43"/>
      <c r="C156" s="57"/>
      <c r="D156" s="43"/>
      <c r="E156" s="43"/>
      <c r="F156" s="43"/>
      <c r="G156" s="43"/>
      <c r="H156" s="43"/>
    </row>
    <row r="157" spans="1:8" x14ac:dyDescent="0.25">
      <c r="A157" s="43"/>
      <c r="B157" s="43"/>
      <c r="C157" s="57"/>
      <c r="D157" s="43"/>
      <c r="E157" s="43"/>
      <c r="F157" s="43"/>
      <c r="G157" s="43"/>
      <c r="H157" s="43"/>
    </row>
    <row r="158" spans="1:8" x14ac:dyDescent="0.25">
      <c r="A158" s="43"/>
      <c r="B158" s="43"/>
      <c r="C158" s="57"/>
      <c r="D158" s="43"/>
      <c r="E158" s="43"/>
      <c r="F158" s="43"/>
      <c r="G158" s="43"/>
      <c r="H158" s="43"/>
    </row>
    <row r="159" spans="1:8" x14ac:dyDescent="0.25">
      <c r="A159" s="43"/>
      <c r="B159" s="43"/>
      <c r="C159" s="57"/>
      <c r="D159" s="43"/>
      <c r="E159" s="43"/>
      <c r="F159" s="43"/>
      <c r="G159" s="43"/>
      <c r="H159" s="43"/>
    </row>
    <row r="160" spans="1:8" x14ac:dyDescent="0.25">
      <c r="A160" s="43"/>
      <c r="B160" s="43"/>
      <c r="C160" s="57"/>
      <c r="D160" s="43"/>
      <c r="E160" s="43"/>
      <c r="F160" s="43"/>
      <c r="G160" s="43"/>
      <c r="H160" s="43"/>
    </row>
    <row r="161" spans="1:8" x14ac:dyDescent="0.25">
      <c r="A161" s="43"/>
      <c r="B161" s="43"/>
      <c r="C161" s="57"/>
      <c r="D161" s="43"/>
      <c r="E161" s="43"/>
      <c r="F161" s="43"/>
      <c r="G161" s="43"/>
      <c r="H161" s="43"/>
    </row>
    <row r="162" spans="1:8" x14ac:dyDescent="0.25">
      <c r="A162" s="43"/>
      <c r="B162" s="43"/>
      <c r="C162" s="57"/>
      <c r="D162" s="43"/>
      <c r="E162" s="43"/>
      <c r="F162" s="43"/>
      <c r="G162" s="43"/>
      <c r="H162" s="43"/>
    </row>
    <row r="163" spans="1:8" x14ac:dyDescent="0.25">
      <c r="A163" s="43"/>
      <c r="B163" s="43"/>
      <c r="C163" s="57"/>
      <c r="D163" s="43"/>
      <c r="E163" s="43"/>
      <c r="F163" s="43"/>
      <c r="G163" s="43"/>
      <c r="H163" s="43"/>
    </row>
    <row r="164" spans="1:8" x14ac:dyDescent="0.25">
      <c r="A164" s="43"/>
      <c r="B164" s="43"/>
      <c r="C164" s="57"/>
      <c r="D164" s="43"/>
      <c r="E164" s="43"/>
      <c r="F164" s="43"/>
      <c r="G164" s="43"/>
      <c r="H164" s="43"/>
    </row>
    <row r="165" spans="1:8" x14ac:dyDescent="0.25">
      <c r="A165" s="43"/>
      <c r="B165" s="43"/>
      <c r="C165" s="43"/>
      <c r="D165" s="43"/>
      <c r="E165" s="43"/>
      <c r="F165" s="43"/>
      <c r="G165" s="43"/>
      <c r="H165" s="43"/>
    </row>
  </sheetData>
  <mergeCells count="12">
    <mergeCell ref="G32:J32"/>
    <mergeCell ref="C32:F32"/>
    <mergeCell ref="A1:H1"/>
    <mergeCell ref="B3:D3"/>
    <mergeCell ref="B20:G20"/>
    <mergeCell ref="A30:H30"/>
    <mergeCell ref="A49:H49"/>
    <mergeCell ref="A55:H55"/>
    <mergeCell ref="B51:C51"/>
    <mergeCell ref="D51:G51"/>
    <mergeCell ref="B52:C52"/>
    <mergeCell ref="D52:G52"/>
  </mergeCells>
  <printOptions horizontalCentered="1" verticalCentered="1"/>
  <pageMargins left="0.70866141732283472" right="0.70866141732283472" top="0.74803149606299213" bottom="0.74803149606299213" header="0.31496062992125984" footer="0.31496062992125984"/>
  <pageSetup scale="45" fitToHeight="2" orientation="portrait" r:id="rId1"/>
  <headerFooter>
    <oddHeader>&amp;LPágina &amp;P de &amp;N&amp;CInforme de Monitoreo Plan Anticorrupción y de Atención al Ciudadano 2024&amp;RCorte 1° trimestre de 2024
Oficina Asesora de Planeación</oddHeader>
  </headerFooter>
  <rowBreaks count="1" manualBreakCount="1">
    <brk id="71" max="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77651-B88D-48AA-A2E3-3B6CE13096B8}">
  <sheetPr>
    <pageSetUpPr fitToPage="1"/>
  </sheetPr>
  <dimension ref="A8:B30"/>
  <sheetViews>
    <sheetView view="pageBreakPreview" topLeftCell="A12" zoomScale="80" zoomScaleNormal="100" zoomScaleSheetLayoutView="80" workbookViewId="0">
      <selection activeCell="B26" sqref="B26:B30"/>
    </sheetView>
  </sheetViews>
  <sheetFormatPr baseColWidth="10" defaultColWidth="11.42578125" defaultRowHeight="15" x14ac:dyDescent="0.25"/>
  <cols>
    <col min="1" max="1" width="68" customWidth="1"/>
    <col min="2" max="2" width="44.42578125" customWidth="1"/>
  </cols>
  <sheetData>
    <row r="8" spans="1:2" x14ac:dyDescent="0.25">
      <c r="A8" t="s">
        <v>254</v>
      </c>
    </row>
    <row r="9" spans="1:2" ht="15.75" thickBot="1" x14ac:dyDescent="0.3"/>
    <row r="10" spans="1:2" x14ac:dyDescent="0.25">
      <c r="A10" s="539" t="s">
        <v>66</v>
      </c>
    </row>
    <row r="11" spans="1:2" x14ac:dyDescent="0.25">
      <c r="A11" s="540"/>
    </row>
    <row r="12" spans="1:2" ht="45" x14ac:dyDescent="0.25">
      <c r="A12" s="23" t="s">
        <v>255</v>
      </c>
      <c r="B12" t="s">
        <v>256</v>
      </c>
    </row>
    <row r="13" spans="1:2" ht="45" x14ac:dyDescent="0.25">
      <c r="A13" s="24" t="s">
        <v>257</v>
      </c>
      <c r="B13" t="s">
        <v>256</v>
      </c>
    </row>
    <row r="14" spans="1:2" x14ac:dyDescent="0.25">
      <c r="A14" s="24" t="s">
        <v>258</v>
      </c>
      <c r="B14" t="s">
        <v>256</v>
      </c>
    </row>
    <row r="15" spans="1:2" ht="45" x14ac:dyDescent="0.25">
      <c r="A15" s="24" t="s">
        <v>259</v>
      </c>
      <c r="B15" t="s">
        <v>256</v>
      </c>
    </row>
    <row r="16" spans="1:2" ht="45" x14ac:dyDescent="0.25">
      <c r="A16" s="24" t="s">
        <v>260</v>
      </c>
      <c r="B16" t="s">
        <v>256</v>
      </c>
    </row>
    <row r="17" spans="1:2" x14ac:dyDescent="0.25">
      <c r="A17" s="24" t="s">
        <v>261</v>
      </c>
      <c r="B17" t="s">
        <v>256</v>
      </c>
    </row>
    <row r="18" spans="1:2" ht="30" x14ac:dyDescent="0.25">
      <c r="A18" s="24" t="s">
        <v>262</v>
      </c>
      <c r="B18" t="s">
        <v>256</v>
      </c>
    </row>
    <row r="19" spans="1:2" ht="45" x14ac:dyDescent="0.25">
      <c r="A19" s="24" t="s">
        <v>263</v>
      </c>
      <c r="B19" t="s">
        <v>256</v>
      </c>
    </row>
    <row r="20" spans="1:2" ht="30" x14ac:dyDescent="0.25">
      <c r="A20" s="24" t="s">
        <v>264</v>
      </c>
      <c r="B20" t="s">
        <v>256</v>
      </c>
    </row>
    <row r="21" spans="1:2" ht="30" x14ac:dyDescent="0.25">
      <c r="A21" s="24" t="s">
        <v>265</v>
      </c>
      <c r="B21" t="s">
        <v>256</v>
      </c>
    </row>
    <row r="22" spans="1:2" ht="30.75" thickBot="1" x14ac:dyDescent="0.3">
      <c r="A22" s="25" t="s">
        <v>266</v>
      </c>
      <c r="B22" t="s">
        <v>256</v>
      </c>
    </row>
    <row r="25" spans="1:2" x14ac:dyDescent="0.25">
      <c r="A25" t="s">
        <v>267</v>
      </c>
    </row>
    <row r="26" spans="1:2" ht="30" x14ac:dyDescent="0.25">
      <c r="A26" s="20" t="s">
        <v>243</v>
      </c>
      <c r="B26" t="s">
        <v>268</v>
      </c>
    </row>
    <row r="27" spans="1:2" ht="30" x14ac:dyDescent="0.25">
      <c r="A27" s="20" t="s">
        <v>246</v>
      </c>
      <c r="B27" t="s">
        <v>268</v>
      </c>
    </row>
    <row r="28" spans="1:2" ht="30" x14ac:dyDescent="0.25">
      <c r="A28" s="20" t="s">
        <v>248</v>
      </c>
      <c r="B28" t="s">
        <v>268</v>
      </c>
    </row>
    <row r="29" spans="1:2" ht="45" x14ac:dyDescent="0.25">
      <c r="A29" s="20" t="s">
        <v>250</v>
      </c>
      <c r="B29" t="s">
        <v>268</v>
      </c>
    </row>
    <row r="30" spans="1:2" ht="30.75" thickBot="1" x14ac:dyDescent="0.3">
      <c r="A30" s="21" t="s">
        <v>252</v>
      </c>
      <c r="B30" t="s">
        <v>268</v>
      </c>
    </row>
  </sheetData>
  <mergeCells count="1">
    <mergeCell ref="A10:A11"/>
  </mergeCells>
  <printOptions horizontalCentered="1" verticalCentered="1"/>
  <pageMargins left="0.70866141732283472" right="0.70866141732283472" top="0.74803149606299213" bottom="0.74803149606299213" header="0.31496062992125984" footer="0.31496062992125984"/>
  <pageSetup scale="79" orientation="portrait" horizontalDpi="300" verticalDpi="300" r:id="rId1"/>
  <headerFooter>
    <oddHeader>&amp;LBorrador para aportes de actores Internos y Externos&amp;CPLAN ANTICORRUPCIÓN Y DE ATENCIÓN AL CIUDADANO 2024&amp;RPág &amp;P de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085968fa-4228-4067-94a8-42a614f2b75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6" ma:contentTypeDescription="Crear nuevo documento." ma:contentTypeScope="" ma:versionID="0254a41fb8014621e664cf03d946eaf3">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c282cb1aaedf0c82944892390cdc0468"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3C34DF-B610-4EAA-9B8F-C65F32A28B7F}">
  <ds:schemaRefs>
    <ds:schemaRef ds:uri="http://schemas.microsoft.com/office/2006/documentManagement/types"/>
    <ds:schemaRef ds:uri="http://purl.org/dc/terms/"/>
    <ds:schemaRef ds:uri="http://schemas.microsoft.com/office/2006/metadata/properties"/>
    <ds:schemaRef ds:uri="http://www.w3.org/XML/1998/namespace"/>
    <ds:schemaRef ds:uri="http://purl.org/dc/elements/1.1/"/>
    <ds:schemaRef ds:uri="http://schemas.openxmlformats.org/package/2006/metadata/core-properties"/>
    <ds:schemaRef ds:uri="http://purl.org/dc/dcmitype/"/>
    <ds:schemaRef ds:uri="21eaf122-5b0b-4d12-bc54-321805e328fd"/>
    <ds:schemaRef ds:uri="http://schemas.microsoft.com/office/infopath/2007/PartnerControls"/>
    <ds:schemaRef ds:uri="085968fa-4228-4067-94a8-42a614f2b750"/>
  </ds:schemaRefs>
</ds:datastoreItem>
</file>

<file path=customXml/itemProps2.xml><?xml version="1.0" encoding="utf-8"?>
<ds:datastoreItem xmlns:ds="http://schemas.openxmlformats.org/officeDocument/2006/customXml" ds:itemID="{D1C429B2-D3D1-45FE-8EA0-0F1EA89B0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CF9429-0BE6-4F47-99F6-3D7732C3E3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general</vt:lpstr>
      <vt:lpstr>Detalle</vt:lpstr>
      <vt:lpstr>Informe</vt:lpstr>
      <vt:lpstr>Informe 1t</vt:lpstr>
      <vt:lpstr>Gantt Y gráficas</vt:lpstr>
      <vt:lpstr>Resumen</vt:lpstr>
      <vt:lpstr>Detalle!Área_de_impresión</vt:lpstr>
      <vt:lpstr>'Gantt Y gráficas'!Área_de_impresión</vt:lpstr>
      <vt:lpstr>general!Área_de_impresión</vt:lpstr>
      <vt:lpstr>Resumen!Área_de_impresión</vt:lpstr>
      <vt:lpstr>Dependecias</vt:lpstr>
      <vt:lpstr>Detalle!Títulos_a_imprimir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Administrador</cp:lastModifiedBy>
  <cp:revision/>
  <cp:lastPrinted>2024-04-16T00:13:04Z</cp:lastPrinted>
  <dcterms:created xsi:type="dcterms:W3CDTF">2023-11-30T19:34:25Z</dcterms:created>
  <dcterms:modified xsi:type="dcterms:W3CDTF">2024-05-29T23:41:43Z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